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C:\Users\trans\Documents\Steph\Business\A - Anakelogy\Anankelogy Foundation\Responsivism\Responsive depolarization\"/>
    </mc:Choice>
  </mc:AlternateContent>
  <xr:revisionPtr revIDLastSave="0" documentId="13_ncr:1_{A83DDC35-D251-49E1-8CF8-292856D1A2AB}" xr6:coauthVersionLast="47" xr6:coauthVersionMax="47" xr10:uidLastSave="{00000000-0000-0000-0000-000000000000}"/>
  <bookViews>
    <workbookView xWindow="-110" yWindow="-110" windowWidth="19420" windowHeight="10300" xr2:uid="{14A6E99B-CC81-4A47-88D4-B1BA3DC7D0C0}"/>
  </bookViews>
  <sheets>
    <sheet name="HP" sheetId="1" r:id="rId1"/>
  </sheets>
  <definedNames>
    <definedName name="_xlnm.Print_Area" localSheetId="0">HP!$A$1:$N$1546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B1524" i="1" l="1"/>
  <c r="BE1522" i="1"/>
  <c r="BE1521" i="1"/>
  <c r="BE1520" i="1"/>
  <c r="BE1518" i="1"/>
  <c r="BC1506" i="1"/>
  <c r="BE1500" i="1"/>
  <c r="BE1499" i="1"/>
  <c r="BC1505" i="1" s="1"/>
  <c r="BE1498" i="1"/>
  <c r="BI1497" i="1"/>
  <c r="BJ1497" i="1" s="1"/>
  <c r="BK1497" i="1" s="1"/>
  <c r="BH1497" i="1"/>
  <c r="BG1497" i="1"/>
  <c r="C1494" i="1"/>
  <c r="C1487" i="1"/>
  <c r="BB1478" i="1"/>
  <c r="C1497" i="1" s="1"/>
  <c r="BB1477" i="1"/>
  <c r="BB1476" i="1"/>
  <c r="C1491" i="1" s="1"/>
  <c r="BB1475" i="1"/>
  <c r="BB1474" i="1"/>
  <c r="C1484" i="1" s="1"/>
  <c r="BB1473" i="1"/>
  <c r="C1481" i="1" s="1"/>
  <c r="BM1468" i="1"/>
  <c r="BM1464" i="1"/>
  <c r="BM1460" i="1"/>
  <c r="BM1456" i="1"/>
  <c r="BM1452" i="1"/>
  <c r="BM1447" i="1"/>
  <c r="BM1443" i="1"/>
  <c r="BM1439" i="1"/>
  <c r="BM1435" i="1"/>
  <c r="BM1431" i="1"/>
  <c r="BC1420" i="1"/>
  <c r="BE1415" i="1"/>
  <c r="BE1414" i="1"/>
  <c r="BE1413" i="1"/>
  <c r="BC1419" i="1" s="1"/>
  <c r="BE1412" i="1"/>
  <c r="BC1418" i="1" s="1"/>
  <c r="BC1422" i="1" s="1"/>
  <c r="BI1411" i="1"/>
  <c r="BJ1411" i="1" s="1"/>
  <c r="BK1411" i="1" s="1"/>
  <c r="BH1411" i="1"/>
  <c r="BG1411" i="1"/>
  <c r="BH1392" i="1"/>
  <c r="BG1392" i="1"/>
  <c r="BF1392" i="1"/>
  <c r="BE1392" i="1"/>
  <c r="BB1392" i="1" s="1"/>
  <c r="I1401" i="1" s="1"/>
  <c r="BH1391" i="1"/>
  <c r="BG1391" i="1"/>
  <c r="BF1391" i="1"/>
  <c r="BE1391" i="1"/>
  <c r="BB1391" i="1" s="1"/>
  <c r="I1388" i="1" s="1"/>
  <c r="BH1390" i="1"/>
  <c r="BG1390" i="1"/>
  <c r="BF1390" i="1"/>
  <c r="BE1390" i="1"/>
  <c r="BB1390" i="1"/>
  <c r="B1401" i="1" s="1"/>
  <c r="BH1389" i="1"/>
  <c r="BG1389" i="1"/>
  <c r="BF1389" i="1"/>
  <c r="BE1389" i="1"/>
  <c r="BB1389" i="1"/>
  <c r="B1388" i="1" s="1"/>
  <c r="BM1374" i="1"/>
  <c r="BM1370" i="1"/>
  <c r="BM1366" i="1"/>
  <c r="BM1362" i="1"/>
  <c r="BM1358" i="1"/>
  <c r="BM1353" i="1"/>
  <c r="BM1349" i="1"/>
  <c r="BM1345" i="1"/>
  <c r="BM1341" i="1"/>
  <c r="BM1337" i="1"/>
  <c r="BH1337" i="1"/>
  <c r="BJ1337" i="1" s="1"/>
  <c r="BC1324" i="1"/>
  <c r="BE1319" i="1"/>
  <c r="BC1325" i="1" s="1"/>
  <c r="BE1318" i="1"/>
  <c r="BE1317" i="1"/>
  <c r="BE1320" i="1" s="1"/>
  <c r="BH1315" i="1"/>
  <c r="BI1315" i="1" s="1"/>
  <c r="BJ1315" i="1" s="1"/>
  <c r="BK1315" i="1" s="1"/>
  <c r="BG1315" i="1"/>
  <c r="BF1307" i="1"/>
  <c r="BH1419" i="1" s="1"/>
  <c r="BB1297" i="1"/>
  <c r="I1307" i="1" s="1"/>
  <c r="BB1296" i="1"/>
  <c r="I1294" i="1" s="1"/>
  <c r="BB1295" i="1"/>
  <c r="B1307" i="1" s="1"/>
  <c r="BB1294" i="1"/>
  <c r="B1294" i="1"/>
  <c r="BJ1265" i="1"/>
  <c r="BH1260" i="1"/>
  <c r="BJ1252" i="1"/>
  <c r="BJ1248" i="1"/>
  <c r="BH1248" i="1"/>
  <c r="BJ1244" i="1"/>
  <c r="BH1244" i="1"/>
  <c r="B1233" i="1"/>
  <c r="BE1225" i="1"/>
  <c r="J1222" i="1" s="1"/>
  <c r="B1222" i="1"/>
  <c r="BE1221" i="1"/>
  <c r="F1222" i="1" s="1"/>
  <c r="BE1217" i="1"/>
  <c r="BL1216" i="1"/>
  <c r="BJ1216" i="1"/>
  <c r="BH1216" i="1"/>
  <c r="BB1185" i="1"/>
  <c r="B1186" i="1" s="1"/>
  <c r="BB1182" i="1"/>
  <c r="B1182" i="1"/>
  <c r="BF1180" i="1"/>
  <c r="BD1180" i="1" s="1"/>
  <c r="BE1180" i="1"/>
  <c r="BB1180" i="1"/>
  <c r="B1178" i="1" s="1"/>
  <c r="BD1179" i="1"/>
  <c r="BF1178" i="1"/>
  <c r="BH1178" i="1" s="1"/>
  <c r="BD1178" i="1"/>
  <c r="BF1174" i="1"/>
  <c r="BF1173" i="1"/>
  <c r="BD1173" i="1"/>
  <c r="BL1171" i="1"/>
  <c r="BK1171" i="1"/>
  <c r="BJ1171" i="1"/>
  <c r="BI1171" i="1"/>
  <c r="BH1171" i="1"/>
  <c r="BG1171" i="1"/>
  <c r="BF1171" i="1"/>
  <c r="BE1171" i="1"/>
  <c r="BB1171" i="1" s="1"/>
  <c r="BL1170" i="1"/>
  <c r="BK1170" i="1"/>
  <c r="BJ1170" i="1"/>
  <c r="BI1170" i="1"/>
  <c r="BH1170" i="1"/>
  <c r="BG1170" i="1"/>
  <c r="BF1170" i="1"/>
  <c r="BE1170" i="1"/>
  <c r="BB1170" i="1"/>
  <c r="B1170" i="1"/>
  <c r="K1163" i="1" s="1"/>
  <c r="BL1169" i="1"/>
  <c r="BK1169" i="1"/>
  <c r="BJ1169" i="1"/>
  <c r="BI1169" i="1"/>
  <c r="BH1169" i="1"/>
  <c r="BG1169" i="1"/>
  <c r="BF1169" i="1"/>
  <c r="BE1169" i="1"/>
  <c r="BB1169" i="1" s="1"/>
  <c r="BL1168" i="1"/>
  <c r="BK1168" i="1"/>
  <c r="BJ1168" i="1"/>
  <c r="BI1168" i="1"/>
  <c r="BH1168" i="1"/>
  <c r="BG1168" i="1"/>
  <c r="BF1168" i="1"/>
  <c r="BE1168" i="1"/>
  <c r="BB1168" i="1"/>
  <c r="BB1167" i="1"/>
  <c r="E1171" i="1" s="1"/>
  <c r="BB1166" i="1"/>
  <c r="BB1165" i="1"/>
  <c r="BB1164" i="1"/>
  <c r="H1164" i="1"/>
  <c r="B1164" i="1"/>
  <c r="K1171" i="1" s="1"/>
  <c r="E1163" i="1"/>
  <c r="H1170" i="1" s="1"/>
  <c r="BB1148" i="1"/>
  <c r="B1144" i="1" s="1"/>
  <c r="BI1147" i="1"/>
  <c r="BE1147" i="1"/>
  <c r="BD1147" i="1"/>
  <c r="BB1147" i="1" s="1"/>
  <c r="BB1139" i="1"/>
  <c r="J1137" i="1" s="1"/>
  <c r="BB1138" i="1"/>
  <c r="BB1137" i="1"/>
  <c r="B1137" i="1" s="1"/>
  <c r="F1137" i="1"/>
  <c r="BB1135" i="1"/>
  <c r="BB1134" i="1"/>
  <c r="BB1133" i="1"/>
  <c r="H1130" i="1" s="1"/>
  <c r="BB1132" i="1"/>
  <c r="F1130" i="1" s="1"/>
  <c r="BB1131" i="1"/>
  <c r="BB1130" i="1"/>
  <c r="L1130" i="1"/>
  <c r="J1130" i="1"/>
  <c r="D1130" i="1"/>
  <c r="B1130" i="1"/>
  <c r="BB1129" i="1"/>
  <c r="BB1128" i="1"/>
  <c r="L1128" i="1"/>
  <c r="J1128" i="1"/>
  <c r="H1128" i="1"/>
  <c r="B1128" i="1"/>
  <c r="BB1127" i="1"/>
  <c r="BB1126" i="1"/>
  <c r="BB1125" i="1"/>
  <c r="BB1124" i="1"/>
  <c r="F1128" i="1" s="1"/>
  <c r="BB1123" i="1"/>
  <c r="D1128" i="1" s="1"/>
  <c r="BB1122" i="1"/>
  <c r="BB1105" i="1"/>
  <c r="B1106" i="1" s="1"/>
  <c r="BI1104" i="1"/>
  <c r="BG1104" i="1"/>
  <c r="BE1104" i="1"/>
  <c r="BC1104" i="1"/>
  <c r="BB1104" i="1" s="1"/>
  <c r="B1096" i="1"/>
  <c r="BB1094" i="1"/>
  <c r="H1096" i="1" s="1"/>
  <c r="BB1093" i="1"/>
  <c r="BB1092" i="1"/>
  <c r="BB1091" i="1"/>
  <c r="B1091" i="1" s="1"/>
  <c r="H1091" i="1"/>
  <c r="M1090" i="1"/>
  <c r="BB1089" i="1"/>
  <c r="K1086" i="1" s="1"/>
  <c r="BB1088" i="1"/>
  <c r="H1087" i="1" s="1"/>
  <c r="BB1087" i="1"/>
  <c r="E1087" i="1"/>
  <c r="BB1086" i="1"/>
  <c r="B1086" i="1"/>
  <c r="M1085" i="1"/>
  <c r="BB1080" i="1"/>
  <c r="H1079" i="1" s="1"/>
  <c r="BB1079" i="1"/>
  <c r="B1079" i="1"/>
  <c r="BL1078" i="1"/>
  <c r="BL1085" i="1" s="1"/>
  <c r="BL1090" i="1" s="1"/>
  <c r="BL1120" i="1" s="1"/>
  <c r="BL1163" i="1" s="1"/>
  <c r="BL1293" i="1" s="1"/>
  <c r="BL1388" i="1" s="1"/>
  <c r="BL1472" i="1" s="1"/>
  <c r="M1078" i="1"/>
  <c r="BE1077" i="1"/>
  <c r="BG1147" i="1" s="1"/>
  <c r="BB1077" i="1"/>
  <c r="H1077" i="1" s="1"/>
  <c r="BB1070" i="1"/>
  <c r="BB1069" i="1"/>
  <c r="H1069" i="1"/>
  <c r="B1069" i="1"/>
  <c r="BX1068" i="1"/>
  <c r="BJ1068" i="1"/>
  <c r="BJ1078" i="1" s="1"/>
  <c r="BJ1085" i="1" s="1"/>
  <c r="BJ1090" i="1" s="1"/>
  <c r="BJ1120" i="1" s="1"/>
  <c r="BJ1163" i="1" s="1"/>
  <c r="BJ1293" i="1" s="1"/>
  <c r="BJ1388" i="1" s="1"/>
  <c r="BJ1472" i="1" s="1"/>
  <c r="BE1068" i="1"/>
  <c r="BE1078" i="1" s="1"/>
  <c r="BE1085" i="1" s="1"/>
  <c r="BE1090" i="1" s="1"/>
  <c r="BE1120" i="1" s="1"/>
  <c r="BE1163" i="1" s="1"/>
  <c r="BE1293" i="1" s="1"/>
  <c r="BE1388" i="1" s="1"/>
  <c r="BE1472" i="1" s="1"/>
  <c r="M1068" i="1"/>
  <c r="BB1066" i="1"/>
  <c r="BB1065" i="1"/>
  <c r="B1065" i="1" s="1"/>
  <c r="H1065" i="1"/>
  <c r="BX1064" i="1"/>
  <c r="BL1064" i="1"/>
  <c r="BL1068" i="1" s="1"/>
  <c r="BK1064" i="1"/>
  <c r="BK1068" i="1" s="1"/>
  <c r="BK1078" i="1" s="1"/>
  <c r="BK1085" i="1" s="1"/>
  <c r="BK1090" i="1" s="1"/>
  <c r="BK1120" i="1" s="1"/>
  <c r="BK1163" i="1" s="1"/>
  <c r="BK1293" i="1" s="1"/>
  <c r="BK1388" i="1" s="1"/>
  <c r="BK1472" i="1" s="1"/>
  <c r="BI1064" i="1"/>
  <c r="BI1068" i="1" s="1"/>
  <c r="BI1078" i="1" s="1"/>
  <c r="BI1085" i="1" s="1"/>
  <c r="BI1090" i="1" s="1"/>
  <c r="BI1120" i="1" s="1"/>
  <c r="BI1163" i="1" s="1"/>
  <c r="BI1293" i="1" s="1"/>
  <c r="BI1388" i="1" s="1"/>
  <c r="BI1472" i="1" s="1"/>
  <c r="BE1064" i="1"/>
  <c r="M1064" i="1"/>
  <c r="BB1060" i="1"/>
  <c r="BB1059" i="1"/>
  <c r="B1059" i="1" s="1"/>
  <c r="H1059" i="1"/>
  <c r="BL1058" i="1"/>
  <c r="BK1058" i="1"/>
  <c r="BJ1058" i="1"/>
  <c r="BJ1064" i="1" s="1"/>
  <c r="BI1058" i="1"/>
  <c r="BH1058" i="1"/>
  <c r="BH1064" i="1" s="1"/>
  <c r="BH1068" i="1" s="1"/>
  <c r="BH1078" i="1" s="1"/>
  <c r="BH1085" i="1" s="1"/>
  <c r="BH1090" i="1" s="1"/>
  <c r="BH1120" i="1" s="1"/>
  <c r="BH1163" i="1" s="1"/>
  <c r="BH1293" i="1" s="1"/>
  <c r="BH1388" i="1" s="1"/>
  <c r="BH1472" i="1" s="1"/>
  <c r="BG1058" i="1"/>
  <c r="BG1064" i="1" s="1"/>
  <c r="BG1068" i="1" s="1"/>
  <c r="BG1078" i="1" s="1"/>
  <c r="BG1085" i="1" s="1"/>
  <c r="BG1090" i="1" s="1"/>
  <c r="BG1120" i="1" s="1"/>
  <c r="BG1163" i="1" s="1"/>
  <c r="BG1293" i="1" s="1"/>
  <c r="BG1388" i="1" s="1"/>
  <c r="BG1472" i="1" s="1"/>
  <c r="BF1058" i="1"/>
  <c r="BF1064" i="1" s="1"/>
  <c r="BF1068" i="1" s="1"/>
  <c r="BF1078" i="1" s="1"/>
  <c r="BF1085" i="1" s="1"/>
  <c r="BF1090" i="1" s="1"/>
  <c r="BF1120" i="1" s="1"/>
  <c r="BF1163" i="1" s="1"/>
  <c r="BF1293" i="1" s="1"/>
  <c r="BF1388" i="1" s="1"/>
  <c r="BF1472" i="1" s="1"/>
  <c r="BE1058" i="1"/>
  <c r="M1058" i="1"/>
  <c r="CA1057" i="1"/>
  <c r="BX1057" i="1"/>
  <c r="CA1056" i="1"/>
  <c r="BV1056" i="1" s="1"/>
  <c r="BW1061" i="1" s="1"/>
  <c r="BX1056" i="1"/>
  <c r="BB1056" i="1"/>
  <c r="BB1055" i="1"/>
  <c r="BF1182" i="1" s="1"/>
  <c r="BH1182" i="1" s="1"/>
  <c r="H1055" i="1"/>
  <c r="B993" i="1"/>
  <c r="BB985" i="1"/>
  <c r="B996" i="1" s="1"/>
  <c r="BB984" i="1"/>
  <c r="B984" i="1"/>
  <c r="BB983" i="1"/>
  <c r="B989" i="1" s="1"/>
  <c r="BB982" i="1"/>
  <c r="BB981" i="1"/>
  <c r="B981" i="1"/>
  <c r="BT829" i="1"/>
  <c r="BT826" i="1"/>
  <c r="BD770" i="1"/>
  <c r="BB770" i="1"/>
  <c r="BD769" i="1"/>
  <c r="BB769" i="1"/>
  <c r="BD768" i="1"/>
  <c r="BB768" i="1"/>
  <c r="BD767" i="1"/>
  <c r="BB767" i="1"/>
  <c r="BD766" i="1"/>
  <c r="BB766" i="1"/>
  <c r="BD765" i="1"/>
  <c r="BB765" i="1"/>
  <c r="BD764" i="1"/>
  <c r="BB764" i="1"/>
  <c r="BD763" i="1"/>
  <c r="BB763" i="1"/>
  <c r="BD762" i="1"/>
  <c r="BB762" i="1"/>
  <c r="BD761" i="1"/>
  <c r="BD772" i="1" s="1"/>
  <c r="BB761" i="1"/>
  <c r="BB772" i="1" s="1"/>
  <c r="BD760" i="1"/>
  <c r="BB760" i="1"/>
  <c r="L753" i="1"/>
  <c r="B751" i="1"/>
  <c r="L749" i="1"/>
  <c r="I748" i="1"/>
  <c r="BB660" i="1"/>
  <c r="BB659" i="1"/>
  <c r="BB658" i="1"/>
  <c r="BB657" i="1"/>
  <c r="BL656" i="1"/>
  <c r="BK656" i="1"/>
  <c r="BJ656" i="1"/>
  <c r="BI656" i="1"/>
  <c r="BH656" i="1"/>
  <c r="BG656" i="1"/>
  <c r="BF656" i="1"/>
  <c r="BE656" i="1"/>
  <c r="B619" i="1"/>
  <c r="B615" i="1"/>
  <c r="BE612" i="1"/>
  <c r="BE610" i="1"/>
  <c r="BE607" i="1"/>
  <c r="BE606" i="1"/>
  <c r="BE605" i="1"/>
  <c r="BT276" i="1"/>
  <c r="BT273" i="1"/>
  <c r="BZ270" i="1"/>
  <c r="BY270" i="1"/>
  <c r="BX270" i="1"/>
  <c r="BW270" i="1"/>
  <c r="BU268" i="1"/>
  <c r="M268" i="1"/>
  <c r="C268" i="1"/>
  <c r="B268" i="1"/>
  <c r="BX266" i="1"/>
  <c r="BT266" i="1" s="1"/>
  <c r="BU264" i="1"/>
  <c r="BU261" i="1"/>
  <c r="BU258" i="1"/>
  <c r="BU255" i="1"/>
  <c r="BU252" i="1"/>
  <c r="BU249" i="1"/>
  <c r="BU246" i="1"/>
  <c r="BU243" i="1"/>
  <c r="CA227" i="1"/>
  <c r="BZ227" i="1"/>
  <c r="BY227" i="1"/>
  <c r="BX227" i="1"/>
  <c r="BW227" i="1"/>
  <c r="BT221" i="1"/>
  <c r="BS221" i="1"/>
  <c r="BQ221" i="1"/>
  <c r="BT219" i="1"/>
  <c r="BS219" i="1"/>
  <c r="BQ219" i="1"/>
  <c r="BB218" i="1"/>
  <c r="BT217" i="1"/>
  <c r="BS217" i="1"/>
  <c r="BQ217" i="1"/>
  <c r="BB217" i="1"/>
  <c r="BB216" i="1"/>
  <c r="BT215" i="1"/>
  <c r="BS215" i="1"/>
  <c r="BQ215" i="1"/>
  <c r="BB215" i="1"/>
  <c r="BB214" i="1"/>
  <c r="BT213" i="1"/>
  <c r="BS213" i="1"/>
  <c r="BQ213" i="1"/>
  <c r="BB213" i="1"/>
  <c r="BB212" i="1"/>
  <c r="BT211" i="1"/>
  <c r="BS211" i="1"/>
  <c r="BQ211" i="1"/>
  <c r="BB211" i="1"/>
  <c r="BT209" i="1"/>
  <c r="BS209" i="1"/>
  <c r="BQ209" i="1"/>
  <c r="BT207" i="1"/>
  <c r="BS207" i="1"/>
  <c r="BQ207" i="1"/>
  <c r="BT205" i="1"/>
  <c r="BS205" i="1"/>
  <c r="BS224" i="1" s="1"/>
  <c r="BQ205" i="1"/>
  <c r="BT203" i="1"/>
  <c r="BS203" i="1"/>
  <c r="BQ203" i="1"/>
  <c r="BQ224" i="1" s="1"/>
  <c r="BB200" i="1"/>
  <c r="B199" i="1"/>
  <c r="BB182" i="1"/>
  <c r="B180" i="1" s="1"/>
  <c r="BB180" i="1"/>
  <c r="BB179" i="1"/>
  <c r="BB178" i="1"/>
  <c r="BB177" i="1"/>
  <c r="BB176" i="1"/>
  <c r="BB175" i="1"/>
  <c r="BB173" i="1"/>
  <c r="BB172" i="1"/>
  <c r="BB170" i="1"/>
  <c r="BB169" i="1"/>
  <c r="BB168" i="1"/>
  <c r="BB167" i="1"/>
  <c r="BF160" i="1"/>
  <c r="BF161" i="1" s="1"/>
  <c r="BB161" i="1" s="1"/>
  <c r="B164" i="1" s="1"/>
  <c r="BB157" i="1"/>
  <c r="BB156" i="1"/>
  <c r="H144" i="1" s="1"/>
  <c r="BB155" i="1"/>
  <c r="K140" i="1" s="1"/>
  <c r="BB154" i="1"/>
  <c r="BB153" i="1"/>
  <c r="BB152" i="1"/>
  <c r="BL151" i="1"/>
  <c r="BK151" i="1"/>
  <c r="BJ151" i="1"/>
  <c r="BI151" i="1"/>
  <c r="BH151" i="1"/>
  <c r="BG151" i="1"/>
  <c r="BF151" i="1"/>
  <c r="BE151" i="1"/>
  <c r="BB151" i="1"/>
  <c r="K132" i="1" s="1"/>
  <c r="BB150" i="1"/>
  <c r="BB149" i="1"/>
  <c r="BB148" i="1"/>
  <c r="B141" i="1" s="1"/>
  <c r="BB147" i="1"/>
  <c r="B137" i="1" s="1"/>
  <c r="BB146" i="1"/>
  <c r="BN145" i="1"/>
  <c r="BL145" i="1"/>
  <c r="BK145" i="1"/>
  <c r="BJ145" i="1"/>
  <c r="BI145" i="1"/>
  <c r="BH145" i="1"/>
  <c r="BG145" i="1"/>
  <c r="BF145" i="1"/>
  <c r="BE145" i="1"/>
  <c r="B145" i="1"/>
  <c r="K144" i="1"/>
  <c r="H140" i="1"/>
  <c r="K136" i="1"/>
  <c r="H136" i="1"/>
  <c r="B133" i="1"/>
  <c r="H132" i="1"/>
  <c r="BF126" i="1"/>
  <c r="BE126" i="1"/>
  <c r="BB126" i="1" s="1"/>
  <c r="B126" i="1" s="1"/>
  <c r="BE123" i="1"/>
  <c r="BF113" i="1"/>
  <c r="BF109" i="1"/>
  <c r="BQ102" i="1"/>
  <c r="BN102" i="1"/>
  <c r="BL102" i="1" s="1"/>
  <c r="BI102" i="1"/>
  <c r="BF102" i="1"/>
  <c r="BD102" i="1"/>
  <c r="BN101" i="1"/>
  <c r="BI101" i="1"/>
  <c r="BF101" i="1"/>
  <c r="B86" i="1"/>
  <c r="BF76" i="1"/>
  <c r="BF75" i="1"/>
  <c r="B74" i="1"/>
  <c r="BF72" i="1"/>
  <c r="B80" i="1" s="1"/>
  <c r="BF71" i="1"/>
  <c r="BF70" i="1"/>
  <c r="B68" i="1"/>
  <c r="BF67" i="1"/>
  <c r="B66" i="1" s="1"/>
  <c r="N66" i="1"/>
  <c r="A66" i="1"/>
  <c r="BT224" i="1" l="1"/>
  <c r="BL620" i="1"/>
  <c r="BJ620" i="1"/>
  <c r="BH620" i="1" s="1"/>
  <c r="B266" i="1"/>
  <c r="B254" i="1"/>
  <c r="B263" i="1"/>
  <c r="B260" i="1"/>
  <c r="B257" i="1"/>
  <c r="B251" i="1"/>
  <c r="B248" i="1"/>
  <c r="B245" i="1"/>
  <c r="B228" i="1"/>
  <c r="C223" i="1"/>
  <c r="BQ101" i="1"/>
  <c r="BL101" i="1" s="1"/>
  <c r="BE106" i="1" s="1"/>
  <c r="BD101" i="1"/>
  <c r="BB775" i="1"/>
  <c r="E756" i="1"/>
  <c r="E755" i="1"/>
  <c r="E754" i="1"/>
  <c r="E753" i="1"/>
  <c r="E752" i="1"/>
  <c r="E751" i="1"/>
  <c r="E750" i="1"/>
  <c r="E749" i="1"/>
  <c r="E748" i="1"/>
  <c r="E747" i="1"/>
  <c r="B756" i="1"/>
  <c r="B752" i="1"/>
  <c r="B748" i="1"/>
  <c r="B754" i="1"/>
  <c r="B753" i="1"/>
  <c r="B749" i="1"/>
  <c r="B750" i="1"/>
  <c r="B772" i="1"/>
  <c r="B755" i="1"/>
  <c r="BE107" i="1"/>
  <c r="BG123" i="1"/>
  <c r="BB123" i="1" s="1"/>
  <c r="B123" i="1" s="1"/>
  <c r="B747" i="1"/>
  <c r="L754" i="1"/>
  <c r="I753" i="1"/>
  <c r="L750" i="1"/>
  <c r="I749" i="1"/>
  <c r="L756" i="1"/>
  <c r="I751" i="1"/>
  <c r="L748" i="1"/>
  <c r="I756" i="1"/>
  <c r="I752" i="1"/>
  <c r="L755" i="1"/>
  <c r="I754" i="1"/>
  <c r="L751" i="1"/>
  <c r="I750" i="1"/>
  <c r="L747" i="1"/>
  <c r="I755" i="1"/>
  <c r="L752" i="1"/>
  <c r="I747" i="1"/>
  <c r="BJ1269" i="1"/>
  <c r="BH1252" i="1"/>
  <c r="BE1321" i="1"/>
  <c r="BF1323" i="1" s="1"/>
  <c r="BE1216" i="1"/>
  <c r="B1216" i="1" s="1"/>
  <c r="BH1220" i="1"/>
  <c r="BH1265" i="1"/>
  <c r="BE1265" i="1" s="1"/>
  <c r="I1265" i="1" s="1"/>
  <c r="BE1244" i="1"/>
  <c r="I1244" i="1" s="1"/>
  <c r="BJ1256" i="1"/>
  <c r="BJ1277" i="1" s="1"/>
  <c r="BE1416" i="1"/>
  <c r="BF1418" i="1" s="1"/>
  <c r="BH160" i="1"/>
  <c r="B1055" i="1"/>
  <c r="BV1057" i="1"/>
  <c r="BW1062" i="1" s="1"/>
  <c r="BF1175" i="1"/>
  <c r="BD1174" i="1"/>
  <c r="BH1325" i="1"/>
  <c r="BD1182" i="1"/>
  <c r="BE1260" i="1"/>
  <c r="I1260" i="1" s="1"/>
  <c r="BH1281" i="1"/>
  <c r="BE1281" i="1" s="1"/>
  <c r="I1282" i="1" s="1"/>
  <c r="BF1402" i="1"/>
  <c r="BF1310" i="1"/>
  <c r="BF1308" i="1"/>
  <c r="BF1507" i="1"/>
  <c r="BF1421" i="1"/>
  <c r="BE1337" i="1"/>
  <c r="I1337" i="1" s="1"/>
  <c r="BH1358" i="1"/>
  <c r="BC1504" i="1"/>
  <c r="BC1508" i="1" s="1"/>
  <c r="BE1501" i="1"/>
  <c r="BJ1273" i="1"/>
  <c r="BH1256" i="1"/>
  <c r="BH1269" i="1"/>
  <c r="BE1269" i="1" s="1"/>
  <c r="I1269" i="1" s="1"/>
  <c r="BE1248" i="1"/>
  <c r="BC1323" i="1"/>
  <c r="BC1327" i="1" s="1"/>
  <c r="BH1341" i="1"/>
  <c r="BH1507" i="1"/>
  <c r="BF1505" i="1"/>
  <c r="BF1419" i="1"/>
  <c r="BH1326" i="1"/>
  <c r="BF1325" i="1"/>
  <c r="BL1224" i="1"/>
  <c r="BJ1224" i="1" s="1"/>
  <c r="BL1220" i="1"/>
  <c r="BJ1220" i="1" s="1"/>
  <c r="BF1506" i="1"/>
  <c r="BH1431" i="1"/>
  <c r="BF1420" i="1"/>
  <c r="BF1326" i="1"/>
  <c r="BI1323" i="1"/>
  <c r="I1248" i="1"/>
  <c r="BC1310" i="1"/>
  <c r="B1321" i="1" s="1"/>
  <c r="BF1324" i="1"/>
  <c r="BI1418" i="1"/>
  <c r="BH1421" i="1"/>
  <c r="BI1504" i="1"/>
  <c r="BJ160" i="1" l="1"/>
  <c r="BL160" i="1" s="1"/>
  <c r="BB160" i="1"/>
  <c r="B160" i="1" s="1"/>
  <c r="BH1277" i="1"/>
  <c r="BE1277" i="1" s="1"/>
  <c r="I1277" i="1" s="1"/>
  <c r="BE1256" i="1"/>
  <c r="I1256" i="1" s="1"/>
  <c r="BF1176" i="1"/>
  <c r="BD1175" i="1"/>
  <c r="BC1326" i="1"/>
  <c r="BC1329" i="1" s="1"/>
  <c r="B1324" i="1" s="1"/>
  <c r="BH1273" i="1"/>
  <c r="BE1273" i="1" s="1"/>
  <c r="I1273" i="1" s="1"/>
  <c r="BE1252" i="1"/>
  <c r="I1252" i="1" s="1"/>
  <c r="BH1435" i="1"/>
  <c r="BJ1431" i="1"/>
  <c r="BE1431" i="1" s="1"/>
  <c r="I1431" i="1" s="1"/>
  <c r="BH1452" i="1"/>
  <c r="BC1507" i="1"/>
  <c r="BC1509" i="1" s="1"/>
  <c r="B1509" i="1" s="1"/>
  <c r="BH1345" i="1"/>
  <c r="BJ1341" i="1"/>
  <c r="BE1341" i="1" s="1"/>
  <c r="I1341" i="1" s="1"/>
  <c r="BJ1358" i="1"/>
  <c r="BE1358" i="1" s="1"/>
  <c r="I1358" i="1" s="1"/>
  <c r="BH1362" i="1"/>
  <c r="BF1309" i="1"/>
  <c r="BC1309" i="1" s="1"/>
  <c r="B1319" i="1" s="1"/>
  <c r="BC1308" i="1"/>
  <c r="B1317" i="1" s="1"/>
  <c r="BE1220" i="1"/>
  <c r="F1216" i="1" s="1"/>
  <c r="BH1224" i="1"/>
  <c r="BE1224" i="1" s="1"/>
  <c r="J1216" i="1" s="1"/>
  <c r="BE1502" i="1"/>
  <c r="BF1504" i="1" s="1"/>
  <c r="BC1421" i="1"/>
  <c r="BC1423" i="1" s="1"/>
  <c r="B1418" i="1" s="1"/>
  <c r="BF1403" i="1"/>
  <c r="BF1490" i="1"/>
  <c r="BF1491" i="1" s="1"/>
  <c r="BW260" i="1"/>
  <c r="BY257" i="1"/>
  <c r="BW248" i="1"/>
  <c r="BY245" i="1"/>
  <c r="BY260" i="1"/>
  <c r="BY254" i="1"/>
  <c r="BY248" i="1"/>
  <c r="BY242" i="1"/>
  <c r="BY263" i="1"/>
  <c r="BW257" i="1"/>
  <c r="BT257" i="1" s="1"/>
  <c r="BY251" i="1"/>
  <c r="BW245" i="1"/>
  <c r="BT245" i="1" s="1"/>
  <c r="BT225" i="1"/>
  <c r="BW263" i="1"/>
  <c r="BT263" i="1" s="1"/>
  <c r="BW251" i="1"/>
  <c r="BT251" i="1" s="1"/>
  <c r="BW254" i="1"/>
  <c r="BW242" i="1"/>
  <c r="BT242" i="1" s="1"/>
  <c r="BX228" i="1"/>
  <c r="BH1366" i="1" l="1"/>
  <c r="BJ1362" i="1"/>
  <c r="BE1362" i="1"/>
  <c r="I1362" i="1" s="1"/>
  <c r="BH1456" i="1"/>
  <c r="BJ1452" i="1"/>
  <c r="BE1452" i="1"/>
  <c r="I1452" i="1" s="1"/>
  <c r="BT248" i="1"/>
  <c r="BF1404" i="1"/>
  <c r="BC1403" i="1"/>
  <c r="B1411" i="1" s="1"/>
  <c r="BH1349" i="1"/>
  <c r="BJ1345" i="1"/>
  <c r="BE1345" i="1" s="1"/>
  <c r="I1345" i="1" s="1"/>
  <c r="BX229" i="1"/>
  <c r="BT229" i="1" s="1"/>
  <c r="BZ228" i="1"/>
  <c r="BT228" i="1" s="1"/>
  <c r="BT260" i="1"/>
  <c r="BH1439" i="1"/>
  <c r="BJ1435" i="1"/>
  <c r="BE1435" i="1" s="1"/>
  <c r="I1435" i="1" s="1"/>
  <c r="BT254" i="1"/>
  <c r="BF1492" i="1"/>
  <c r="BC1491" i="1"/>
  <c r="B1502" i="1" s="1"/>
  <c r="BF1177" i="1"/>
  <c r="BD1177" i="1" s="1"/>
  <c r="BD1176" i="1"/>
  <c r="BF1405" i="1" l="1"/>
  <c r="BC1405" i="1" s="1"/>
  <c r="B1415" i="1" s="1"/>
  <c r="BC1404" i="1"/>
  <c r="B1413" i="1" s="1"/>
  <c r="BJ1456" i="1"/>
  <c r="BE1456" i="1" s="1"/>
  <c r="I1456" i="1" s="1"/>
  <c r="BH1460" i="1"/>
  <c r="BJ1349" i="1"/>
  <c r="BE1349" i="1" s="1"/>
  <c r="I1349" i="1" s="1"/>
  <c r="BH1353" i="1"/>
  <c r="BE1353" i="1" s="1"/>
  <c r="I1353" i="1" s="1"/>
  <c r="BJ1439" i="1"/>
  <c r="BE1439" i="1" s="1"/>
  <c r="I1439" i="1" s="1"/>
  <c r="BH1443" i="1"/>
  <c r="BF1493" i="1"/>
  <c r="BC1493" i="1" s="1"/>
  <c r="B1506" i="1" s="1"/>
  <c r="BC1492" i="1"/>
  <c r="B1504" i="1" s="1"/>
  <c r="BH1370" i="1"/>
  <c r="BJ1366" i="1"/>
  <c r="BE1366" i="1"/>
  <c r="I1366" i="1" s="1"/>
  <c r="BH1447" i="1" l="1"/>
  <c r="BE1447" i="1" s="1"/>
  <c r="I1447" i="1" s="1"/>
  <c r="BJ1443" i="1"/>
  <c r="BE1443" i="1"/>
  <c r="I1443" i="1" s="1"/>
  <c r="BE1370" i="1"/>
  <c r="I1370" i="1" s="1"/>
  <c r="BH1374" i="1"/>
  <c r="BE1374" i="1" s="1"/>
  <c r="I1374" i="1" s="1"/>
  <c r="BJ1370" i="1"/>
  <c r="BJ1460" i="1"/>
  <c r="BE1460" i="1" s="1"/>
  <c r="I1460" i="1" s="1"/>
  <c r="BH1464" i="1"/>
  <c r="BH1468" i="1" l="1"/>
  <c r="BE1468" i="1" s="1"/>
  <c r="I1468" i="1" s="1"/>
  <c r="BJ1464" i="1"/>
  <c r="BE1464" i="1"/>
  <c r="I1464"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author>
  </authors>
  <commentList>
    <comment ref="M1543" authorId="0" shapeId="0" xr:uid="{4161C91B-7FF0-4590-A012-A065F29296D7}">
      <text>
        <r>
          <rPr>
            <b/>
            <sz val="12"/>
            <color indexed="81"/>
            <rFont val="Tahoma"/>
            <family val="2"/>
          </rPr>
          <t>How to save your personalized version of this to a PDF</t>
        </r>
        <r>
          <rPr>
            <sz val="9"/>
            <color indexed="81"/>
            <rFont val="Tahoma"/>
            <family val="2"/>
          </rPr>
          <t xml:space="preserve">
</t>
        </r>
        <r>
          <rPr>
            <sz val="11"/>
            <color indexed="81"/>
            <rFont val="Tahoma"/>
            <family val="2"/>
          </rPr>
          <t xml:space="preserve">1. Click the File menu (upper left).
2. Click Save As (in the list of options).
3. Click Browse to choose a location to keep your saved PDF.
4. Click on the file name highlighted in blue to change the name of this personalized version.
5. Click on Excel Workbook below the file name, then select PDF from the dropdown list.
6. Click on the Save button (lower right, to the left of the Cancel button).
That's all there is to it. Now you have a saved copy of how you answered the Interactives. Now you can change the Interactives again, and save those to another file name. </t>
        </r>
        <r>
          <rPr>
            <sz val="9"/>
            <color indexed="81"/>
            <rFont val="Tahoma"/>
            <family val="2"/>
          </rPr>
          <t xml:space="preserve">
</t>
        </r>
        <r>
          <rPr>
            <sz val="9"/>
            <color indexed="20"/>
            <rFont val="Tahoma"/>
            <family val="2"/>
          </rPr>
          <t>[NOTE: these instructions sit outside the print area, so will not be included.]</t>
        </r>
        <r>
          <rPr>
            <sz val="9"/>
            <color indexed="81"/>
            <rFont val="Tahoma"/>
            <family val="2"/>
          </rPr>
          <t xml:space="preserve">
</t>
        </r>
      </text>
    </comment>
  </commentList>
</comments>
</file>

<file path=xl/sharedStrings.xml><?xml version="1.0" encoding="utf-8"?>
<sst xmlns="http://schemas.openxmlformats.org/spreadsheetml/2006/main" count="1964" uniqueCount="1248">
  <si>
    <t>Harmony Politics</t>
  </si>
  <si>
    <t>Table of Contents</t>
  </si>
  <si>
    <t>This table of contents</t>
  </si>
  <si>
    <t>HARMONY POLITICS</t>
  </si>
  <si>
    <t>Harmony Politics instructions</t>
  </si>
  <si>
    <t>Interactive</t>
  </si>
  <si>
    <t>UNDERSTANDING POLITICS</t>
  </si>
  <si>
    <t>Understanding politics: It's about needs</t>
  </si>
  <si>
    <t>Your experience of needs</t>
  </si>
  <si>
    <t>PSYCHOSOCIAL ORIENTATION</t>
  </si>
  <si>
    <t>Your prioritizing needs (reason be damned)</t>
  </si>
  <si>
    <t>Your psychosocial orientation</t>
  </si>
  <si>
    <t>Correlating your political views</t>
  </si>
  <si>
    <t>Your prioritizing psychosocial needs</t>
  </si>
  <si>
    <t>Needs first, reasons later</t>
  </si>
  <si>
    <t>Prioritizing your psychosocial needs</t>
  </si>
  <si>
    <t>We believe what we need to believe</t>
  </si>
  <si>
    <t>You disagree with their priority of needs?</t>
  </si>
  <si>
    <t>Call for empathy</t>
  </si>
  <si>
    <t>Psychosocial orientation continuum</t>
  </si>
  <si>
    <t>By the way…</t>
  </si>
  <si>
    <t>Psychosocial continuum</t>
  </si>
  <si>
    <t>POPULISM</t>
  </si>
  <si>
    <t>Political leadership or political elitism?</t>
  </si>
  <si>
    <t>Populism: distrusting elite establishment</t>
  </si>
  <si>
    <t>Keeping ourselves down</t>
  </si>
  <si>
    <t>Premature rush to fight</t>
  </si>
  <si>
    <t>Wellness is psychosocial</t>
  </si>
  <si>
    <t>Beyond Left and Right populism</t>
  </si>
  <si>
    <t>Dissolving pain of divisive tribal politics</t>
  </si>
  <si>
    <t>EIGHT KEY ISSUES</t>
  </si>
  <si>
    <t>Eight key issues to apply Harmony Politics</t>
  </si>
  <si>
    <r>
      <t xml:space="preserve">Politics as usual - </t>
    </r>
    <r>
      <rPr>
        <b/>
        <i/>
        <sz val="10"/>
        <color theme="1"/>
        <rFont val="Arial Narrow"/>
        <family val="2"/>
      </rPr>
      <t>immature polarizing</t>
    </r>
  </si>
  <si>
    <r>
      <t xml:space="preserve">Harmony politics - </t>
    </r>
    <r>
      <rPr>
        <b/>
        <i/>
        <sz val="10"/>
        <color theme="1"/>
        <rFont val="Arial Narrow"/>
        <family val="2"/>
      </rPr>
      <t>mature responsiveness</t>
    </r>
  </si>
  <si>
    <t>Lateral array</t>
  </si>
  <si>
    <t>SWOT personalized</t>
  </si>
  <si>
    <t>Harmonizing diverse politicized needs</t>
  </si>
  <si>
    <t>1. DEGENERALIZE</t>
  </si>
  <si>
    <r>
      <t>Relational knowing</t>
    </r>
    <r>
      <rPr>
        <b/>
        <sz val="10"/>
        <color theme="1" tint="0.499984740745262"/>
        <rFont val="Arial Narrow"/>
        <family val="2"/>
      </rPr>
      <t xml:space="preserve"> (vs. relieve believe)</t>
    </r>
  </si>
  <si>
    <t>2. DEALIENATE</t>
  </si>
  <si>
    <r>
      <t>Impact Engaging</t>
    </r>
    <r>
      <rPr>
        <b/>
        <sz val="10"/>
        <color theme="1" tint="0.499984740745262"/>
        <rFont val="Arial Narrow"/>
        <family val="2"/>
      </rPr>
      <t xml:space="preserve"> (vs. impersonal compliance)</t>
    </r>
  </si>
  <si>
    <t>3. DEPOLARIZE</t>
  </si>
  <si>
    <r>
      <t>Value framing</t>
    </r>
    <r>
      <rPr>
        <b/>
        <sz val="10"/>
        <color theme="1" tint="0.499984740745262"/>
        <rFont val="Arial Narrow"/>
        <family val="2"/>
      </rPr>
      <t xml:space="preserve"> (vs. mutual hostilities)</t>
    </r>
  </si>
  <si>
    <t>SUMMARY</t>
  </si>
  <si>
    <r>
      <t xml:space="preserve">Takeaway - </t>
    </r>
    <r>
      <rPr>
        <b/>
        <i/>
        <sz val="10"/>
        <color rgb="FF00823C"/>
        <rFont val="Arial Narrow"/>
        <family val="2"/>
      </rPr>
      <t>apply to your campaign needs</t>
    </r>
  </si>
  <si>
    <t>Can you put another's specific needs ahead of your trusted generalizations?</t>
  </si>
  <si>
    <r>
      <t xml:space="preserve">POLITICS can never solve our </t>
    </r>
    <r>
      <rPr>
        <sz val="17"/>
        <color rgb="FFC8FFE1"/>
        <rFont val="Arial Black"/>
        <family val="2"/>
      </rPr>
      <t>specific</t>
    </r>
    <r>
      <rPr>
        <sz val="17"/>
        <color rgb="FFF0CDFF"/>
        <rFont val="Arial Black"/>
        <family val="2"/>
      </rPr>
      <t xml:space="preserve"> problems from the level of </t>
    </r>
    <r>
      <rPr>
        <sz val="17"/>
        <color rgb="FFFFCCCC"/>
        <rFont val="Arial Black"/>
        <family val="2"/>
      </rPr>
      <t>generalizing</t>
    </r>
    <r>
      <rPr>
        <sz val="17"/>
        <color rgb="FFF0CDFF"/>
        <rFont val="Arial Black"/>
        <family val="2"/>
      </rPr>
      <t xml:space="preserve"> that created them.</t>
    </r>
  </si>
  <si>
    <r>
      <t>Which do you</t>
    </r>
    <r>
      <rPr>
        <b/>
        <i/>
        <sz val="28"/>
        <color rgb="FFC00000"/>
        <rFont val="Arial"/>
        <family val="2"/>
      </rPr>
      <t xml:space="preserve"> </t>
    </r>
    <r>
      <rPr>
        <b/>
        <i/>
        <sz val="28"/>
        <color rgb="FF7030A0"/>
        <rFont val="Arial"/>
        <family val="2"/>
      </rPr>
      <t>think</t>
    </r>
    <r>
      <rPr>
        <b/>
        <sz val="28"/>
        <color rgb="FFC00000"/>
        <rFont val="Arial"/>
        <family val="2"/>
      </rPr>
      <t xml:space="preserve"> is more true?</t>
    </r>
  </si>
  <si>
    <t>We freely choose our political positions after carefully reasoning each option.</t>
  </si>
  <si>
    <t>We're compelled to choose a political position that best fits our painful needs.</t>
  </si>
  <si>
    <t>OR</t>
  </si>
  <si>
    <t>SELECT YOUR ANSWER</t>
  </si>
  <si>
    <t>MOUSE OVER, CLICK MOUSE, AND SELECT OPTION FROM THIS DROPDOWN LIST.</t>
  </si>
  <si>
    <t>IN THE DROPDOWN MENU:</t>
  </si>
  <si>
    <t xml:space="preserve">INSTRUCTIONS: How to get the most from this </t>
  </si>
  <si>
    <t xml:space="preserve">Rational choice theory misapplied
</t>
  </si>
  <si>
    <t xml:space="preserve">Politics exist to express needs
</t>
  </si>
  <si>
    <t>This tool is interactive. Wherever you see a white field, select what best fits your experience. Then see how it changes the text below it. This text will be replaced when you select an option from the dropdown menu above.</t>
  </si>
  <si>
    <t>If freely choosing each political position, you enjoy a sense of personal freedom. You are master of your own fate. You are not compelled by anything, because that would just be an excuse to avoid the existential weight of personal responsibility.</t>
  </si>
  <si>
    <t>If compelled by painful needs, your political views resist reduction into mere beliefs. You do not choose the needs shaping your beliefs. Your needs exist and prioritize first from circumstance, and then find expression in available political views.</t>
  </si>
  <si>
    <t>Look for the "I" in a green circle, at the right, to indicate each Interactive feature. Your input brings this information alive with your own lived experiences. We aim to be as specific as possible. This interactive feature lets its insights be more specific to your life.</t>
  </si>
  <si>
    <t>If reduced like this to individual choices, however, you ignore external factors under cover of reasoning. You can blame others for not reasoning choices best for you, but not for them or as available to them. You get to hate in the name of debate.</t>
  </si>
  <si>
    <t>This does not leave you at the mercy of circumstance, or without reasoning to rise above the worst of circumstances. You are indeed personally responsible for your choices in life, but not the narrow options imposed from outside of you. Otherwise you would get pulled into extremes.</t>
  </si>
  <si>
    <t xml:space="preserve">This is the first version of this tool. You can expect it to be revised, as we learn from each other. Remember, politics exist for you and your needs. You and your needs do not exist for politics. </t>
  </si>
  <si>
    <t>Yes, no one can fully fault their circumstances. We can always choose to respond to the worst of circumstances with disciplined reasoning. But that can never excuse imposing poor options onto others. Personal responsibility coexists with social responsibility. Politics polarize when failing to balance both.</t>
  </si>
  <si>
    <t>Yes, no one can fully fault their circumstances or escape the reality of poor options from which to choose. No one can reduce to reasoned beliefs our contrasting priorities of personal and social needs. Personal responsibility coexists with social responsibility. Politics polarize when failing to balance both.</t>
  </si>
  <si>
    <t>#</t>
  </si>
  <si>
    <r>
      <t xml:space="preserve">Understanding politics: </t>
    </r>
    <r>
      <rPr>
        <b/>
        <i/>
        <sz val="20"/>
        <color rgb="FF371950"/>
        <rFont val="Tahoma"/>
        <family val="2"/>
      </rPr>
      <t>It's about needs</t>
    </r>
  </si>
  <si>
    <t>$</t>
  </si>
  <si>
    <t>self-needs</t>
  </si>
  <si>
    <t>social-needs</t>
  </si>
  <si>
    <t>autonomy</t>
  </si>
  <si>
    <t>affection</t>
  </si>
  <si>
    <t xml:space="preserve">Resolving </t>
  </si>
  <si>
    <t xml:space="preserve"> more than resolving </t>
  </si>
  <si>
    <t xml:space="preserve">My need for </t>
  </si>
  <si>
    <t xml:space="preserve"> tends to be more resolved than my need for </t>
  </si>
  <si>
    <t>authenticity</t>
  </si>
  <si>
    <t>affirmation</t>
  </si>
  <si>
    <t>independence</t>
  </si>
  <si>
    <t>appreciation</t>
  </si>
  <si>
    <t>initiative</t>
  </si>
  <si>
    <t>being understood</t>
  </si>
  <si>
    <t>internal incentive</t>
  </si>
  <si>
    <t>belonging</t>
  </si>
  <si>
    <t>personal freedom</t>
  </si>
  <si>
    <t>cohesion</t>
  </si>
  <si>
    <t>personal security</t>
  </si>
  <si>
    <t>companionship</t>
  </si>
  <si>
    <t>privacy</t>
  </si>
  <si>
    <t>cooperation</t>
  </si>
  <si>
    <t>resilience</t>
  </si>
  <si>
    <t>dependability</t>
  </si>
  <si>
    <t>self-determination</t>
  </si>
  <si>
    <t>equal treatment</t>
  </si>
  <si>
    <t xml:space="preserve">You demonstrate what anankelogy calls a "wide" psychosocial orientation. </t>
  </si>
  <si>
    <t>self-efficacy</t>
  </si>
  <si>
    <t>friendship</t>
  </si>
  <si>
    <t xml:space="preserve">Your unmet social-needs pulls you to focus more on wider relationships, such as disadvantaged others you don't personally know. </t>
  </si>
  <si>
    <t>self-expression</t>
  </si>
  <si>
    <t>inclusion</t>
  </si>
  <si>
    <t xml:space="preserve">You guard your more resolved self-needs, like self-expression and authenticity. </t>
  </si>
  <si>
    <t>self-purpose</t>
  </si>
  <si>
    <t>intimacy</t>
  </si>
  <si>
    <t>self-responsibility</t>
  </si>
  <si>
    <t>support</t>
  </si>
  <si>
    <t xml:space="preserve">You demonstrate what anankelogy calls a "deep" psychosocial orientation. </t>
  </si>
  <si>
    <t>self-worth</t>
  </si>
  <si>
    <t>synergy</t>
  </si>
  <si>
    <t xml:space="preserve">Your unmet self-needs pulls you to focus more on deeper relationships, like your nuclear family and devotion to God and country. </t>
  </si>
  <si>
    <t>tenacity</t>
  </si>
  <si>
    <t>trust</t>
  </si>
  <si>
    <t xml:space="preserve">You guard your more resolved social-needs, like group cohesion and loyalty. </t>
  </si>
  <si>
    <t xml:space="preserve">To illustrate this point, consider your need for </t>
  </si>
  <si>
    <t xml:space="preserve">. We all need </t>
  </si>
  <si>
    <t xml:space="preserve">, but get it in different ways. Likewise, we all need protection from threats, but some of us depend more on government security services than others. And for different things. </t>
  </si>
  <si>
    <t xml:space="preserve">Click on </t>
  </si>
  <si>
    <t xml:space="preserve"> white field below to change this illustration. See how we all share the same core-needs. But diverge in how we ease such needs.</t>
  </si>
  <si>
    <t>We all need</t>
  </si>
  <si>
    <t>WATER</t>
  </si>
  <si>
    <t>but get it differently.</t>
  </si>
  <si>
    <t>Core-needs</t>
  </si>
  <si>
    <t>Universally in common</t>
  </si>
  <si>
    <t>Resource-needs</t>
  </si>
  <si>
    <t>Mostly in common</t>
  </si>
  <si>
    <t>Access-needs</t>
  </si>
  <si>
    <t>Largely different</t>
  </si>
  <si>
    <t>Psychosocial needs</t>
  </si>
  <si>
    <t>Thoroughly diverse</t>
  </si>
  <si>
    <t>core</t>
  </si>
  <si>
    <t>We all feel the same need for bodily fluid balance.</t>
  </si>
  <si>
    <t>We all feel the same need for nutritional balance.</t>
  </si>
  <si>
    <t>We all feel the same need for temperature balance.</t>
  </si>
  <si>
    <t>We all feel the same need to be physically well.</t>
  </si>
  <si>
    <t>We all feel the same need to purchase stuff.</t>
  </si>
  <si>
    <t>We all feel the same need for safety from threats.</t>
  </si>
  <si>
    <t>We all feel the same need for occasional excitement.</t>
  </si>
  <si>
    <t>We all feel the same need to get from place to place.</t>
  </si>
  <si>
    <t>water</t>
  </si>
  <si>
    <t>resource</t>
  </si>
  <si>
    <t>We all rely on something with water to restore fluid balance.</t>
  </si>
  <si>
    <t>Most of us rely on the same basic foods to quell hunger.</t>
  </si>
  <si>
    <t>Most of us rely on a roof over our head.</t>
  </si>
  <si>
    <t>We get better using mostly the same medications.</t>
  </si>
  <si>
    <t>Most of us rely on money in some form.</t>
  </si>
  <si>
    <t>We typically rely on law enforcement for protection.</t>
  </si>
  <si>
    <t>We mostly rely on entertainment created by others.</t>
  </si>
  <si>
    <t>Most of us rely on a car to get around.</t>
  </si>
  <si>
    <t>FOOD</t>
  </si>
  <si>
    <t>food</t>
  </si>
  <si>
    <t>access</t>
  </si>
  <si>
    <t>You get your water from a bottle, while I from a tap.</t>
  </si>
  <si>
    <t>You go to restaurants, while I cook my own meals.</t>
  </si>
  <si>
    <t>You bought a house while I'm still renting.</t>
  </si>
  <si>
    <t>You take aspirin while I take ibuprofen.</t>
  </si>
  <si>
    <t>You receive a paycheck while I draw social security.</t>
  </si>
  <si>
    <t>You trust the police to be helpful while I am less sure.</t>
  </si>
  <si>
    <t>You go out to movies while I play video games online.</t>
  </si>
  <si>
    <t>You own a car while I get around by bus.</t>
  </si>
  <si>
    <t>HOUSING</t>
  </si>
  <si>
    <t>housing</t>
  </si>
  <si>
    <t>PO</t>
  </si>
  <si>
    <t>I can buy it myself but must rely on many others in the market.</t>
  </si>
  <si>
    <t>All our food comes to us through many handlers.</t>
  </si>
  <si>
    <t>I'm trusting all kinds of homebuilders to live here.</t>
  </si>
  <si>
    <t>Different maladies require different health providers.</t>
  </si>
  <si>
    <t>I buy stuff made by all kinds of people I indirectly must trust.</t>
  </si>
  <si>
    <t>Each threat provokes its own particular reaction.</t>
  </si>
  <si>
    <t>I seek amusement from people I know and don't know.</t>
  </si>
  <si>
    <t>I trust and distrust all kinds of people on the road.</t>
  </si>
  <si>
    <t>HEALTH</t>
  </si>
  <si>
    <t>health</t>
  </si>
  <si>
    <t>"core"L</t>
  </si>
  <si>
    <t>"I'm thirsty."</t>
  </si>
  <si>
    <t>"I'm hungry."</t>
  </si>
  <si>
    <t>"I'm cold."</t>
  </si>
  <si>
    <t>"I'm ill."</t>
  </si>
  <si>
    <t>"I'm broke."</t>
  </si>
  <si>
    <t>"I'm scared."</t>
  </si>
  <si>
    <t>"I'm stuck."</t>
  </si>
  <si>
    <t>"I'm bored."</t>
  </si>
  <si>
    <t>INCOME</t>
  </si>
  <si>
    <t>income</t>
  </si>
  <si>
    <t>"core"R</t>
  </si>
  <si>
    <t>SAFETY</t>
  </si>
  <si>
    <t>safety</t>
  </si>
  <si>
    <t>"resource"L</t>
  </si>
  <si>
    <t>“I need a drink of water, or iced latte.”</t>
  </si>
  <si>
    <t>“I need affordable meals.”</t>
  </si>
  <si>
    <t>“I need affordable housing.”</t>
  </si>
  <si>
    <t>“I need affordable medication.”</t>
  </si>
  <si>
    <t>“I need my paycheck.”</t>
  </si>
  <si>
    <t>“I need impartial protection.”</t>
  </si>
  <si>
    <t>"I need some entertainment."</t>
  </si>
  <si>
    <t>"I need to leave town."</t>
  </si>
  <si>
    <t>FUN</t>
  </si>
  <si>
    <t>fun</t>
  </si>
  <si>
    <t>"resource"R</t>
  </si>
  <si>
    <t>“I need a drink of water, or cold beer.”</t>
  </si>
  <si>
    <t>“I need healthy options.”</t>
  </si>
  <si>
    <t>“I need sturdy shelter.”</t>
  </si>
  <si>
    <t>“I need effective medication.”</t>
  </si>
  <si>
    <t>“I need more sales.”</t>
  </si>
  <si>
    <t>“I need fast protection.”</t>
  </si>
  <si>
    <t>"I need something amusing."</t>
  </si>
  <si>
    <t>"I need to get to town."</t>
  </si>
  <si>
    <t>TRAVEL</t>
  </si>
  <si>
    <t>travel</t>
  </si>
  <si>
    <t>"access"L</t>
  </si>
  <si>
    <t>“Government serves the demand.”</t>
  </si>
  <si>
    <t>"Hopefully with good neighbors."</t>
  </si>
  <si>
    <t>“If my copay isn’t too high.”</t>
  </si>
  <si>
    <t>“I’d have more if wages were higher.”</t>
  </si>
  <si>
    <t>"I trust the police to protect us."</t>
  </si>
  <si>
    <t>"I could go to the show in town."</t>
  </si>
  <si>
    <t>"I'll probably take the bus."</t>
  </si>
  <si>
    <t>"access"R</t>
  </si>
  <si>
    <t>“The market ensures efficient supply.”</t>
  </si>
  <si>
    <t>"Hopefully far from the noisey city."</t>
  </si>
  <si>
    <t>"Hopefully far from the noisy city."</t>
  </si>
  <si>
    <t>“If my pharmacy carries it.”</t>
  </si>
  <si>
    <t>“I’d have more if taxes were lower.”</t>
  </si>
  <si>
    <t>"I can't always wait for the police."</t>
  </si>
  <si>
    <t>"I could watch a movie online."</t>
  </si>
  <si>
    <t>"I'll probably drive my truck."</t>
  </si>
  <si>
    <t>"PO"L</t>
  </si>
  <si>
    <t>“I rely on regulated city water.”</t>
  </si>
  <si>
    <t>“I can room with others.”</t>
  </si>
  <si>
    <t>"I rely on public assistance."</t>
  </si>
  <si>
    <t>"I am at the mercy of my employer."</t>
  </si>
  <si>
    <t>“I need the law’s protection.”</t>
  </si>
  <si>
    <t>"I rely on others for entertainment."</t>
  </si>
  <si>
    <t>"I usually rely on pubilc transport."</t>
  </si>
  <si>
    <t>"PO"R</t>
  </si>
  <si>
    <t>“I can dig my own well.”</t>
  </si>
  <si>
    <t>“I prefer to live alone.”</t>
  </si>
  <si>
    <t>"I rely on my private insurance plan."</t>
  </si>
  <si>
    <t>"I can work harder to earn more."</t>
  </si>
  <si>
    <t>“I can better protect myself.”</t>
  </si>
  <si>
    <t>"I can keep myself entertained."</t>
  </si>
  <si>
    <t>"I always drive where I need to go."</t>
  </si>
  <si>
    <r>
      <t>Your prioritizing needs</t>
    </r>
    <r>
      <rPr>
        <b/>
        <i/>
        <sz val="20"/>
        <color rgb="FF371950"/>
        <rFont val="Tahoma"/>
        <family val="2"/>
      </rPr>
      <t xml:space="preserve"> </t>
    </r>
    <r>
      <rPr>
        <b/>
        <i/>
        <sz val="18"/>
        <color rgb="FF371950"/>
        <rFont val="Tahoma"/>
        <family val="2"/>
      </rPr>
      <t>(reason be damned)</t>
    </r>
  </si>
  <si>
    <t xml:space="preserve">If not getting enough </t>
  </si>
  <si>
    <t xml:space="preserve">, you will naturally obsess more about </t>
  </si>
  <si>
    <t xml:space="preserve">. Reasoning has little to do with it. You can use reasoning for how to get the </t>
  </si>
  <si>
    <t xml:space="preserve"> you need, but there is no rational choice involved when nature prioritizes your urgent need for </t>
  </si>
  <si>
    <t>. Emotions then rule.</t>
  </si>
  <si>
    <t xml:space="preserve">Nature prioritizes your less resolved needs along this "need-experience funnel." If relying on substitute resources, your painful need persists. If unable to access a resource, your painful need persists. If vulnerable to others impacting your access to resources, your painful need persists. Can you get the </t>
  </si>
  <si>
    <t xml:space="preserve"> you need completely on your own, or must you trust others?</t>
  </si>
  <si>
    <t>IMM</t>
  </si>
  <si>
    <t>CLI</t>
  </si>
  <si>
    <t>GUN</t>
  </si>
  <si>
    <t>ABO</t>
  </si>
  <si>
    <t>HEA</t>
  </si>
  <si>
    <t>CRI</t>
  </si>
  <si>
    <t>ECO</t>
  </si>
  <si>
    <t>RAC</t>
  </si>
  <si>
    <t>WyS x</t>
  </si>
  <si>
    <t>OPEN BORDERS</t>
  </si>
  <si>
    <t>ECO-SOCIALISM ECOTAGE</t>
  </si>
  <si>
    <t>ARM THE POWERLESS</t>
  </si>
  <si>
    <t>OPPOSE ALL MISOGYNY</t>
  </si>
  <si>
    <t>SOCIALIZED HEALTHCARE</t>
  </si>
  <si>
    <t>PRISON ABOLITION</t>
  </si>
  <si>
    <t>SOCIALIST ECONOMY</t>
  </si>
  <si>
    <t>STRUCTURAL &amp; PERVASIVE</t>
  </si>
  <si>
    <t>Your self-needs</t>
  </si>
  <si>
    <t>Your social-needs</t>
  </si>
  <si>
    <t>WtD x</t>
  </si>
  <si>
    <t>RELAX BORDERS</t>
  </si>
  <si>
    <t>CLIMATE  CRISIS</t>
  </si>
  <si>
    <t>GUN CONTROL AND MORE</t>
  </si>
  <si>
    <t>MOTHER’S CHOICE</t>
  </si>
  <si>
    <t>MEDICARE  FOR ALL</t>
  </si>
  <si>
    <t>SOCIAL  JUSTICE FIRST</t>
  </si>
  <si>
    <t>PROGRESSIVE TAXATION</t>
  </si>
  <si>
    <t>SYSTEMIC AND INTERSECTIONAL</t>
  </si>
  <si>
    <t>You naturally need to be able to address many of your needs on your own. You cannot always call on others for help.</t>
  </si>
  <si>
    <t xml:space="preserve">You naturally need to trust others to help address your many needs. You cannot access or create all necessary resources. </t>
  </si>
  <si>
    <t>W&amp;D x</t>
  </si>
  <si>
    <t>EASY ENTRY</t>
  </si>
  <si>
    <t>CARBON EXCHANGE</t>
  </si>
  <si>
    <t>MONITORED  GUN RIGHTS</t>
  </si>
  <si>
    <t>EXCLUDE LATE TERM ONLY</t>
  </si>
  <si>
    <t>OBAMACARE HEALTH XCHNG</t>
  </si>
  <si>
    <t>FIRST STEP ACT REHABILITATION</t>
  </si>
  <si>
    <t>MODERATED ECONOMY</t>
  </si>
  <si>
    <t>CULTURAL COMPETENCIES</t>
  </si>
  <si>
    <t>D&amp;W x</t>
  </si>
  <si>
    <t>STEM ENTRY</t>
  </si>
  <si>
    <t>NATURAL  CHANGE</t>
  </si>
  <si>
    <t>MODERATED  GUN RIGHTS</t>
  </si>
  <si>
    <t>RARE EXCEPTIONS</t>
  </si>
  <si>
    <t>ALTERNATE HEALTH XCHNG</t>
  </si>
  <si>
    <t>FIRST STEP ACT PUBLIC SAFETY</t>
  </si>
  <si>
    <t>MONITORED ECONOMY</t>
  </si>
  <si>
    <t>POST-RACIAL COLORBLIND</t>
  </si>
  <si>
    <t>SELECT A SELF-NEED FROM THIS DROPDOWN LIST</t>
  </si>
  <si>
    <t>SELECT A SOCIAL-NEED FROM THIS DROPDOWN LIST</t>
  </si>
  <si>
    <t>DtW x</t>
  </si>
  <si>
    <t>MERIT ENTRY</t>
  </si>
  <si>
    <t>LEFTIST  ALARMIST HOAX</t>
  </si>
  <si>
    <t>UNRESTRICTED  GUN RIGHTS</t>
  </si>
  <si>
    <t>ONLY IF LIFE OF MOTHER AT RISK</t>
  </si>
  <si>
    <t>PRIVATE INSURANCE</t>
  </si>
  <si>
    <t>MAKE AMERICA SAFE AGAIN</t>
  </si>
  <si>
    <t>LAISSEZ FAIRE MARKET</t>
  </si>
  <si>
    <t>PERSONAL YET RARE</t>
  </si>
  <si>
    <t>DyN x</t>
  </si>
  <si>
    <t>NO ENTRY</t>
  </si>
  <si>
    <t>ELITE HOAX OR ECO-FASCISM</t>
  </si>
  <si>
    <t>ARM AGAINST INVADERS</t>
  </si>
  <si>
    <t>NO ABORTIONS NO EXCEPTIONS</t>
  </si>
  <si>
    <t>TRADITIONAL OR SINGLE-PAYER</t>
  </si>
  <si>
    <t>KEEP SAFE  FROM GOV’T</t>
  </si>
  <si>
    <t>RESIST GLOBALISM</t>
  </si>
  <si>
    <t>REVERSE RACISM</t>
  </si>
  <si>
    <t>THEN DETERMINE WHICH YOU EXPERIENCE AS MORE RESOLVED THAN THE OTHER</t>
  </si>
  <si>
    <t>WyS n</t>
  </si>
  <si>
    <t>We as nontraditional people feel systemically excluded from advantaged spaces by arbitrary national borders</t>
  </si>
  <si>
    <t>We feel powerless to stop capitalism from warming the climate and must resort to ecoterrorism to stop it</t>
  </si>
  <si>
    <t>We cannot trust the police to always serve and protect the most vulnerable, so we arm to protect ourselves</t>
  </si>
  <si>
    <t>We need to fully protect women’s reproductive rights against misogynist attempts to control her body</t>
  </si>
  <si>
    <t>We need universal health care guaranteed by public ownership and admin of all health services</t>
  </si>
  <si>
    <t>We need to replace the capitalist driven PIC with community-based responses to crime</t>
  </si>
  <si>
    <t>We need to shift control for the means of production from elites to social owner-ship like coops &amp; employee owned businesses</t>
  </si>
  <si>
    <t>We need to consider reparations for slavery and compensate for any other shameful capitalist legacy</t>
  </si>
  <si>
    <t>WtD n</t>
  </si>
  <si>
    <t>We need to admit most immigrants are desperate to leave situations largely of our interventionists making</t>
  </si>
  <si>
    <t>We already see devastating effects of climate change and must act now before more lives get harmed</t>
  </si>
  <si>
    <t>We consider gun licensing and other similar measures helpful, but arming the left could be a better balance</t>
  </si>
  <si>
    <t>We need to trust the mother to make the best decision for her body and fetus throughout her pregnancy</t>
  </si>
  <si>
    <t>We need to access health care as a right whether we can afford it or not, without risk of going into deep debt</t>
  </si>
  <si>
    <t>We need to dismantle systemic racism as a prime culprit behind mass incarceration</t>
  </si>
  <si>
    <t>We need to tax the wealthy more to redistribute wealth where needed, for our economy to work for everybody</t>
  </si>
  <si>
    <t>We need others to see how systems of oppression intersect to compound trauma in our lives</t>
  </si>
  <si>
    <t>W&amp;D n</t>
  </si>
  <si>
    <t>We need immigrants willing to do jobs citizens won’t and offer amnesty for citizenship after they show such merit</t>
  </si>
  <si>
    <t>We see climate change as a real problem that can be managed by cooperation between major contributors</t>
  </si>
  <si>
    <t>We need to rely on the authority of the state to protect those most in danger from gun violence</t>
  </si>
  <si>
    <t>We need to trust the mother to decide what’s best as long as she acts before the final trimester</t>
  </si>
  <si>
    <t>We need to work within the current health care system of trained providers with the Affordable Care Act</t>
  </si>
  <si>
    <t>We need to replace harsh punishment with rehab programs demonstrated to reduce recidivism</t>
  </si>
  <si>
    <t>We need to provide a public safety net for those our free market economy cannot save from slipping into poverty</t>
  </si>
  <si>
    <t xml:space="preserve">We need others to see room for improving each other’s cultural competencies when interacting with one another </t>
  </si>
  <si>
    <t>RESET AFTER SELECTING A DIFFERENT SELF-NEED OR DIFFERENT SOCIAL-NEED</t>
  </si>
  <si>
    <t>D&amp;W n</t>
  </si>
  <si>
    <t>We can offer amnesty to children born to illegal migrant parents after they show merit</t>
  </si>
  <si>
    <t>We admit it is possible human activity contributes to some climate change, but trust nature to correct it</t>
  </si>
  <si>
    <t>We need to protect gun rights by dealing with the few individuals most irresponsible with guns</t>
  </si>
  <si>
    <t>We need to protect the unborn by allowing only rare exceptions like in cases of rape and incest</t>
  </si>
  <si>
    <t>We need to replace Obama-Care with a national or state level health exchange providing better choices</t>
  </si>
  <si>
    <t>We need to keep our communities safe by enabling individuals released from custody to better succeed</t>
  </si>
  <si>
    <t>We need a free market to produce the goods and services we all need, with minimal state regulation to keep markets fair for all</t>
  </si>
  <si>
    <t>We need to celebrate the vast improvements in racial relationships and focus less on a past we cannot change</t>
  </si>
  <si>
    <t>DtW n</t>
  </si>
  <si>
    <t>We need to limit migration to those first showing merit before crossing any of our sacred borders</t>
  </si>
  <si>
    <t>We see no compelling data to prove humans change the climate in a significant or any irreversible way</t>
  </si>
  <si>
    <t>We need to protect law abiding patriots from all lawless threats against the good order of our nation</t>
  </si>
  <si>
    <t>We need to protect the unborn by allowing a termination only if the mother’s life is in peril</t>
  </si>
  <si>
    <t>We need to preserve our traditional system covered by private health insurers to choose our own providers</t>
  </si>
  <si>
    <t>We need to keep our communities safe by jailing the worst offenders and divert others into local programs</t>
  </si>
  <si>
    <t>We need to deregulate the economy from state prying and allow the invisible hand of the market to lift all boats with cheaper goods &amp; services</t>
  </si>
  <si>
    <t>We need to deal with the few cases of racist acts and not exaggerate them for media sensationalism</t>
  </si>
  <si>
    <t>DyN n</t>
  </si>
  <si>
    <t>Nativist Americans feel smothered by excessive immigration, pressurizing already strained cohesion</t>
  </si>
  <si>
    <t>We distrust any top-down pressure to give up our traditional ways, but to save earth for our own</t>
  </si>
  <si>
    <t>We must be able to protect ourselves with arms from threats of invasion, from within and from without</t>
  </si>
  <si>
    <t>We need to enshrine the sanctity of family life and allow no exceptions for terminating a pregnancy</t>
  </si>
  <si>
    <t>We need reliable healthcare to guarantee the wellness of our people threatened by foreign pathologies</t>
  </si>
  <si>
    <t>We need less interference from law enforcement who oppose “domestic terrorism” over foreign threats</t>
  </si>
  <si>
    <t>We need to let our people decide their own economic views in line with the fiscal challenges globalism forces them to locally endure</t>
  </si>
  <si>
    <t>We need all to see how racial discrimination now applies to whites who are increasingly disadvantaged</t>
  </si>
  <si>
    <t>SELECT OPTIONS ABOVE TO ESTIMATE YOUR PRIORITIZING PSYCHOSOCIAL NEEDS</t>
  </si>
  <si>
    <t xml:space="preserve">Your inflexible needs orient your focus. We each experience this as a psychosocial orientation. </t>
  </si>
  <si>
    <t>Quick estimate your own psychosocial orientation, and see if it predicts your political outlook.</t>
  </si>
  <si>
    <t>I feel more socially secure among those around me than personally free to be unique</t>
  </si>
  <si>
    <t>I feel more personally free to be unique than socially secure among those around me</t>
  </si>
  <si>
    <t>I feel more compelled to be loyal to others than compelled to express my unique self</t>
  </si>
  <si>
    <t>I feel more compelled to express my unique self than compelled to be loyal to others</t>
  </si>
  <si>
    <t>I feel more socially accepted in public than at risk of societal rejection</t>
  </si>
  <si>
    <t>I feel more at risk of societal rejection than socially accepted in public</t>
  </si>
  <si>
    <t>I feel more socially supported by my family than by those outside my family</t>
  </si>
  <si>
    <t xml:space="preserve">I feel more socially supported by those outside my family than by my family </t>
  </si>
  <si>
    <t>I feel my experiences are more in common with others than at odds with others</t>
  </si>
  <si>
    <t>I feel my experiences are more at odds with others than in common with others</t>
  </si>
  <si>
    <t>I feel more threatened by personal rejection than by systemic discrimination</t>
  </si>
  <si>
    <t>I feel more threatened by systemic discrimination than by personal rejection</t>
  </si>
  <si>
    <t>I feel more pressure to avoid offending others than pressure from being offended</t>
  </si>
  <si>
    <t>I feel more pressure from being offended than pressure to avoid offending others</t>
  </si>
  <si>
    <t>I feel more included in economic opportunities than excluded</t>
  </si>
  <si>
    <t>I feel more excluded from economic opportunities than included</t>
  </si>
  <si>
    <t>I feel more vulnerable from government intrusions than from widespread rejection</t>
  </si>
  <si>
    <t>I feel more vulnerable from widespread rejection than from government intrusions</t>
  </si>
  <si>
    <t>I feel more easily exploited by big government than by big business</t>
  </si>
  <si>
    <t>I feel more easily exploited by big business than by big government</t>
  </si>
  <si>
    <t>-10 to -7</t>
  </si>
  <si>
    <t>-7 to -4</t>
  </si>
  <si>
    <t>-3 to 0</t>
  </si>
  <si>
    <t>0 to 3</t>
  </si>
  <si>
    <t>4 to 7</t>
  </si>
  <si>
    <t>5 to 10</t>
  </si>
  <si>
    <t>WIDE-YET-SHALLOW</t>
  </si>
  <si>
    <t>WIDE-THEN-DEEP</t>
  </si>
  <si>
    <t>WIDE-AND-DEEP</t>
  </si>
  <si>
    <t>DEEP-AND-WIDE</t>
  </si>
  <si>
    <t>DEEP-THEN-WIDE</t>
  </si>
  <si>
    <t>DEEP-YET-NARROW</t>
  </si>
  <si>
    <t>SOCIALIST</t>
  </si>
  <si>
    <t>PROGRESSIVE LIBERAL</t>
  </si>
  <si>
    <t>CENTRIST LIBERAL</t>
  </si>
  <si>
    <t>CENTRIST CONSERVATIVE</t>
  </si>
  <si>
    <t>REACTIONARY CONSERVATIVE</t>
  </si>
  <si>
    <t>FAR OR ALT-RIGHT</t>
  </si>
  <si>
    <t xml:space="preserve">Your responses indicate you have a </t>
  </si>
  <si>
    <t xml:space="preserve"> psychosocial orientation. You likely express it best with </t>
  </si>
  <si>
    <t xml:space="preserve"> views. Your political outlook outwardly expresses your inward psychosocial orientation. </t>
  </si>
  <si>
    <t xml:space="preserve">You likely find the most comfort for your publicly affected needs among other like-minded </t>
  </si>
  <si>
    <t>S. Together, you oppose those of a different political outlook. Because they prioritize a clashing set of needs than yours. Your prioritized needs keep you different from their outlook, not reasoned arguments. But stubborn needs.</t>
  </si>
  <si>
    <t>Fill in each of these 10 blank fields above. Then check back here to find your estimated PSYCHOSOCIAL ORIENTATION. We all have one, shaped by our prioritizing needs. Then shaping our political views. What's yours?</t>
  </si>
  <si>
    <t>You likely find the most comfort for your publicly affected needs among other like-minded partisans and ideologues. Together, you oppose those of a different political outlook. Because they prioritize a clashing set of needs than yours. Your prioritized needs keep you different from their outlook, not reasoned arguments. But stubborn needs.</t>
  </si>
  <si>
    <t>yes</t>
  </si>
  <si>
    <t>liberal</t>
  </si>
  <si>
    <t>no</t>
  </si>
  <si>
    <t>conservative</t>
  </si>
  <si>
    <t xml:space="preserve">I fully agree with this position </t>
  </si>
  <si>
    <t>COMPLETE THE ITEMS ABOVE TO SEE RESULTS HERE.</t>
  </si>
  <si>
    <t xml:space="preserve">I somewhat agree with this position </t>
  </si>
  <si>
    <t xml:space="preserve">I neither agree nor disagree with this position </t>
  </si>
  <si>
    <t xml:space="preserve">I somewhat disagree with this position </t>
  </si>
  <si>
    <t xml:space="preserve">I totally disagree with this position </t>
  </si>
  <si>
    <t>So let's put that to the test. Read each political stance below, based on your answers above. Then click in the dropdown menu at the right of each item, to express how much you agree or disagree with the stated position. See the results below.</t>
  </si>
  <si>
    <t/>
  </si>
  <si>
    <t xml:space="preserve"> - "</t>
  </si>
  <si>
    <t>."</t>
  </si>
  <si>
    <t>Your likely stance on IMMIGRATION:</t>
  </si>
  <si>
    <t>Your likely stance on CLIMATE CHANGE:</t>
  </si>
  <si>
    <t>Your likely stance on GUN SAFETY:</t>
  </si>
  <si>
    <t>Your likely stance on ABORTION:</t>
  </si>
  <si>
    <t>Your likely stance on HEALTHCARE:</t>
  </si>
  <si>
    <t>Your likely stance on CRIMINAL JUSTICE:</t>
  </si>
  <si>
    <t>Your likely stance on ECONOMY:</t>
  </si>
  <si>
    <t>Your likely stance on RACISM:</t>
  </si>
  <si>
    <t xml:space="preserve">You show </t>
  </si>
  <si>
    <t xml:space="preserve"> correlation between your estimated psychosocial orientation and political views. </t>
  </si>
  <si>
    <t>a strong</t>
  </si>
  <si>
    <t>significant</t>
  </si>
  <si>
    <t>a moderate</t>
  </si>
  <si>
    <t>weak</t>
  </si>
  <si>
    <t>insignificant</t>
  </si>
  <si>
    <r>
      <t xml:space="preserve">We believe what we </t>
    </r>
    <r>
      <rPr>
        <b/>
        <i/>
        <sz val="20"/>
        <color rgb="FFEBDCFF"/>
        <rFont val="Tahoma"/>
        <family val="2"/>
      </rPr>
      <t>need</t>
    </r>
    <r>
      <rPr>
        <b/>
        <sz val="20"/>
        <color rgb="FFEBDCFF"/>
        <rFont val="Tahoma"/>
        <family val="2"/>
      </rPr>
      <t xml:space="preserve"> to believe</t>
    </r>
  </si>
  <si>
    <t>others.</t>
  </si>
  <si>
    <t xml:space="preserve">to extremes. </t>
  </si>
  <si>
    <r>
      <rPr>
        <b/>
        <sz val="24"/>
        <color rgb="FFFFFF00"/>
        <rFont val="Arial Narrow"/>
        <family val="2"/>
      </rPr>
      <t>Pain</t>
    </r>
    <r>
      <rPr>
        <b/>
        <sz val="24"/>
        <color theme="0"/>
        <rFont val="Arial Narrow"/>
        <family val="2"/>
      </rPr>
      <t xml:space="preserve"> is </t>
    </r>
    <r>
      <rPr>
        <b/>
        <i/>
        <sz val="24"/>
        <color theme="0"/>
        <rFont val="Arial Narrow"/>
        <family val="2"/>
      </rPr>
      <t>bad</t>
    </r>
    <r>
      <rPr>
        <b/>
        <sz val="24"/>
        <color theme="0"/>
        <rFont val="Arial Narrow"/>
        <family val="2"/>
      </rPr>
      <t xml:space="preserve"> and best </t>
    </r>
    <r>
      <rPr>
        <b/>
        <i/>
        <sz val="24"/>
        <color theme="0"/>
        <rFont val="Arial Narrow"/>
        <family val="2"/>
      </rPr>
      <t>avoided</t>
    </r>
    <r>
      <rPr>
        <b/>
        <sz val="24"/>
        <color theme="0"/>
        <rFont val="Arial Narrow"/>
        <family val="2"/>
      </rPr>
      <t>.</t>
    </r>
  </si>
  <si>
    <r>
      <rPr>
        <b/>
        <sz val="24"/>
        <color rgb="FFFFFF00"/>
        <rFont val="Arial Narrow"/>
        <family val="2"/>
      </rPr>
      <t>Pain</t>
    </r>
    <r>
      <rPr>
        <b/>
        <sz val="24"/>
        <color theme="0"/>
        <rFont val="Arial Narrow"/>
        <family val="2"/>
      </rPr>
      <t xml:space="preserve"> is </t>
    </r>
    <r>
      <rPr>
        <b/>
        <i/>
        <sz val="24"/>
        <color theme="0"/>
        <rFont val="Arial Narrow"/>
        <family val="2"/>
      </rPr>
      <t>good</t>
    </r>
    <r>
      <rPr>
        <b/>
        <sz val="24"/>
        <color theme="0"/>
        <rFont val="Arial Narrow"/>
        <family val="2"/>
      </rPr>
      <t xml:space="preserve"> and best </t>
    </r>
    <r>
      <rPr>
        <b/>
        <i/>
        <sz val="24"/>
        <color theme="0"/>
        <rFont val="Arial Narrow"/>
        <family val="2"/>
      </rPr>
      <t>embraced</t>
    </r>
    <r>
      <rPr>
        <b/>
        <sz val="24"/>
        <color theme="0"/>
        <rFont val="Arial Narrow"/>
        <family val="2"/>
      </rPr>
      <t>.</t>
    </r>
  </si>
  <si>
    <t xml:space="preserve">other liberals. </t>
  </si>
  <si>
    <t xml:space="preserve">leftward. </t>
  </si>
  <si>
    <t>other conservatives.</t>
  </si>
  <si>
    <t xml:space="preserve">rightward. </t>
  </si>
  <si>
    <t xml:space="preserve">political opponents. </t>
  </si>
  <si>
    <t>The more you generalize for relief, the less your specific needs resolve. The more you are then tempted to be dependent on political generalizations for relief.</t>
  </si>
  <si>
    <t>EMPTY:</t>
  </si>
  <si>
    <t>Political leaders count on you to trust their one-size-fits-all generalizations. Do you trust their generalizations to ease your pain? Or do you fault these generalizations for keeping you in pain by overlooking your specific needs?</t>
  </si>
  <si>
    <t>BAD, AVOIDED:</t>
  </si>
  <si>
    <t>The more you feel you must avoid pain, as something bad, the more likely you will accept the generalization from political leaders offering relief. Relieving your pain with their political generalizations rarely results in resolving your specific needs.</t>
  </si>
  <si>
    <t>GOOD, EMBRACED:</t>
  </si>
  <si>
    <t>The more you embrace pain, as a good messenger to warn of unpleasant threats, the less likely you will accept generalizations from political leaders. As your specific needs fully resolve, generalizations become less appealing.</t>
  </si>
  <si>
    <t>Do you follow their lead in fighting others with different political views? Whether they sit to your political left or to your political right? Do you believe you must struggle against those with a different political view? If yes and you do battle others politically, does any victory provide you lasting relief? Do you ever hunger for a better alternative than all this political infighting?</t>
  </si>
  <si>
    <t xml:space="preserve">Your specific needs are unlike theirs. You specifically need differently from </t>
  </si>
  <si>
    <t xml:space="preserve">The further the gap between your self-needs and social-needs, the further you slide politically </t>
  </si>
  <si>
    <t xml:space="preserve"> Trusting politics can trap you in pain.</t>
  </si>
  <si>
    <t xml:space="preserve">The more your specific needs fully resolve, the more fully you can function. The less your specific needs fully resolve, the less you can fully function. The more your life fully functions, the less you "need" or become dependent on politics. As soon as you feel the pain of an unmet need, you promptly seek to resolve it, and move on. Any political generalization serves only as a bridge to address specific needs. </t>
  </si>
  <si>
    <t>W+</t>
  </si>
  <si>
    <t>The more you affirm my need to include worthy migrants, the easier to respect your need to stay safe from violent migrants.</t>
  </si>
  <si>
    <t>The more you affirm my need for a stable climate, the easier to respect your need for unregulated self-determination.</t>
  </si>
  <si>
    <t>The more you affirm my need for safety from xenophobic gun violence, the easier to respect your need to arm yourselves.</t>
  </si>
  <si>
    <t>The more you affirm my need to avoid stigmatization, the easier to respect your need to speak for the unborn.</t>
  </si>
  <si>
    <t>The more you affirm my need for guaranteed healthcare, the easier to respect your need to choose the best healthcare.</t>
  </si>
  <si>
    <t>The more you help us stop over-criminalizing our communities, the easier to respect your need to ease up legal restrictions.</t>
  </si>
  <si>
    <t>The more you support our full economic participation, the easier to respect your need for incentivized productivity.</t>
  </si>
  <si>
    <t>The more you affirm my need to celebrate ethnic diversity, the easier to respect your need to be individualistically colorblind.</t>
  </si>
  <si>
    <t>W-</t>
  </si>
  <si>
    <t>But the more you insist we all blend in to some melting pot, the less I can serve your need for local or national cohesion.</t>
  </si>
  <si>
    <t>But the more you insist we can exploit the climate for money, the less I can serve your need for incentivized cooperation.</t>
  </si>
  <si>
    <t>But the more you insist we be vulnerable without gun control, the less I can serve your need for locally controlled safety.</t>
  </si>
  <si>
    <t>But the more you threaten my reproductive health, the less I can respect your need to curb demand for abortion.</t>
  </si>
  <si>
    <t>But the more you limit my access to basic affordable care, the less I can respect your need for market based healthcare.</t>
  </si>
  <si>
    <t>But the more you insist it's all about personal responsibility, the less I can serve your need for unfettered police patrols.</t>
  </si>
  <si>
    <t>But the more you insist we pull ourselves up by our bootstraps, the less I can trust your invisible hand of the market.</t>
  </si>
  <si>
    <t>But the more you insist we acculturate into white norms, the less I can defend you if implicated in racism.</t>
  </si>
  <si>
    <t>D+</t>
  </si>
  <si>
    <t>The more you affirm my need to stay safe from lawless migrants, the easier to respect your need to include legitimate migrants.</t>
  </si>
  <si>
    <t>The more you affirm my need for unregulated self-determination, the easier to respect your need for a lower carbon footprint.</t>
  </si>
  <si>
    <t>The more you affirm my need to self-sufficiently arm myself, the easier to respect your need for gun control protections.</t>
  </si>
  <si>
    <t>The more you affirm my need to speak for the unborn, the easier to respect your need to avoid becoming stigmatized.</t>
  </si>
  <si>
    <t>The more you affirm my need to optimize my health, the easier to respect your need for effective healthcare.</t>
  </si>
  <si>
    <t>The more you affirm my need for taking internal responsibility, the easier to respect your need to see external factors in crime.</t>
  </si>
  <si>
    <t>The more you affirm my need for incentivized productivity, the easier to respect your need for full economic inclusion.</t>
  </si>
  <si>
    <t>The more you affirm my need to put individuals over race, the easier to respect your need for seeing ethnic diversity.</t>
  </si>
  <si>
    <t>D-</t>
  </si>
  <si>
    <t>But the more you insist we compromise our national cohesion, the less I can accept their lack of acculturation.</t>
  </si>
  <si>
    <t>But the more you insist we submit to regulations, the less I can adopt your need for climate self-controls.</t>
  </si>
  <si>
    <t>But the more you insist we trust our safety to authorities, the less I can roll with your invasive background checks.</t>
  </si>
  <si>
    <t>But the more our daughters have secret abortions, the less I can respect your need to access any abortion clinic.</t>
  </si>
  <si>
    <t>But the more your health-care is a right I must cover, the less certain I can provide for your basic care.</t>
  </si>
  <si>
    <t>But the more you insist we reinvent public safety, the less certain I can see your needs as different from mine.</t>
  </si>
  <si>
    <t>But the more you insist we regulate all trade, the less I can accommodate your many cultural differences.</t>
  </si>
  <si>
    <t>But the more you insist we're racist when alone together, the less I can honor your ethnic self-segregation.</t>
  </si>
  <si>
    <r>
      <rPr>
        <b/>
        <sz val="20"/>
        <color rgb="FF004623"/>
        <rFont val="Tahoma"/>
        <family val="2"/>
      </rPr>
      <t>Political leadership</t>
    </r>
    <r>
      <rPr>
        <b/>
        <sz val="20"/>
        <color rgb="FF371950"/>
        <rFont val="Tahoma"/>
        <family val="2"/>
      </rPr>
      <t xml:space="preserve"> </t>
    </r>
    <r>
      <rPr>
        <b/>
        <sz val="20"/>
        <color theme="1" tint="0.499984740745262"/>
        <rFont val="Tahoma"/>
        <family val="2"/>
      </rPr>
      <t>or</t>
    </r>
    <r>
      <rPr>
        <b/>
        <sz val="20"/>
        <color rgb="FF371950"/>
        <rFont val="Tahoma"/>
        <family val="2"/>
      </rPr>
      <t xml:space="preserve"> political elitism</t>
    </r>
    <r>
      <rPr>
        <b/>
        <sz val="20"/>
        <color theme="1" tint="0.499984740745262"/>
        <rFont val="Tahoma"/>
        <family val="2"/>
      </rPr>
      <t>?</t>
    </r>
  </si>
  <si>
    <r>
      <t xml:space="preserve">The distinction between </t>
    </r>
    <r>
      <rPr>
        <i/>
        <sz val="12"/>
        <color theme="1"/>
        <rFont val="Arial"/>
        <family val="2"/>
      </rPr>
      <t>liberal left</t>
    </r>
    <r>
      <rPr>
        <sz val="12"/>
        <color theme="1"/>
        <rFont val="Arial"/>
        <family val="2"/>
      </rPr>
      <t xml:space="preserve"> and </t>
    </r>
    <r>
      <rPr>
        <i/>
        <sz val="12"/>
        <color theme="1"/>
        <rFont val="Arial"/>
        <family val="2"/>
      </rPr>
      <t>conservative right</t>
    </r>
    <r>
      <rPr>
        <sz val="12"/>
        <color theme="1"/>
        <rFont val="Arial"/>
        <family val="2"/>
      </rPr>
      <t xml:space="preserve"> increasingly takes a back seat to the distinction between political elites of either side and objectified voters whose politicized needs rarely resolve. Supposedly because "it's political." No, it is not.</t>
    </r>
  </si>
  <si>
    <t>VULNERABLE YOU</t>
  </si>
  <si>
    <t>POLITICALLY INFLUENTIAL</t>
  </si>
  <si>
    <r>
      <rPr>
        <b/>
        <sz val="11"/>
        <color theme="1"/>
        <rFont val="Arial Narrow"/>
        <family val="2"/>
      </rPr>
      <t>Leaning politically</t>
    </r>
    <r>
      <rPr>
        <sz val="11"/>
        <color theme="1"/>
        <rFont val="Arial Narrow"/>
        <family val="2"/>
      </rPr>
      <t>:</t>
    </r>
  </si>
  <si>
    <t xml:space="preserve">Are you economically secure? </t>
  </si>
  <si>
    <t xml:space="preserve">Are they economically secure? </t>
  </si>
  <si>
    <t>Do you have fully secure housing?</t>
  </si>
  <si>
    <t>Do they have fully secure housing?</t>
  </si>
  <si>
    <t>Do you have quality food security?</t>
  </si>
  <si>
    <t>Do they have quality food security?</t>
  </si>
  <si>
    <t>Secure access to drinkable water?</t>
  </si>
  <si>
    <t>You have quality health security?</t>
  </si>
  <si>
    <t>They have quality health security?</t>
  </si>
  <si>
    <t>Access to mental health supports?</t>
  </si>
  <si>
    <t>Afford a lawyer on retainer?</t>
  </si>
  <si>
    <t>Live in a stable, supportive setting?</t>
  </si>
  <si>
    <t>Influence more than influenced?</t>
  </si>
  <si>
    <t>Getting paid doing what you love?</t>
  </si>
  <si>
    <t>Getting paid doing what they love?</t>
  </si>
  <si>
    <t xml:space="preserve">The lateral left-right tension gives way to the vertical elite-populace tension. In this age of instant information on the Internet, the rallying role of political leaders slips increasingly into obsolence. In other words, the populace can now say to political elites, "Don't tell us what we need, we'll tell you. Moreover, don't insult us with your power-grabbing generalizations. If you can't cover our specifics, we will. We'll bypass you to resolve needs to remove its pain. We'll now lead ourselves, thank you."
</t>
  </si>
  <si>
    <t>Popular politics rarely if ever inspires you to equally resolve your self-needs and social-needs. Instead, it easily polarizes you into camps of competing psychosocial priorities. Instead of encouraging wisdom of personal AND social responsibilities, it pits your needs against others. Instead of the high standard of fully resolving each other's needs as an act of noble love, it settles for pragmatically easing the discomfort of each other's unresolved needs. It typically keeps you in pain.</t>
  </si>
  <si>
    <t>With greater access to resources, your needs resolve more fully. You can both get what you need on your own and  get what you need through others. Your self-needs resolve on par with your social-needs. You enjoy more psychosocial eqilibrium. This can help explain why you are drawn to politially centrist positions (like neoliberal economics). But your centrist generalizations fail to speak to those whose needs do not resolve a well as yours in their specific social situations.</t>
  </si>
  <si>
    <t>Political leaders and elites commonly presume you need them for your public-facing needs. They appeal to your "arguments" or your feelings for support, for votes, for political cover. They count on you relying on their generalizations for relief of these social-needs. They avoid your specifics to hold together fragile coalitions. The less your specific needs resolve, the more stuck you are in pain. Do you really need them? Or instead to resolve your needs by any responsible means necessary?</t>
  </si>
  <si>
    <t>Which do you prefer?</t>
  </si>
  <si>
    <t>You have to respect our needs first, or we will not respect yours, as we fault your side for keeping us in pain of unmet needs.</t>
  </si>
  <si>
    <t>We will demonstrate respect for your side's needs to model how you are to respect ours, to raise optimal functioning of us all.</t>
  </si>
  <si>
    <t>I only care about my own political side, and likely will keep it that way.</t>
  </si>
  <si>
    <t xml:space="preserve">I want to learn about the pain of the other side only if they first learn of my pain. </t>
  </si>
  <si>
    <t>I am willing to do what I can to reduce their pain and then wait for them to reciprocate.</t>
  </si>
  <si>
    <t>I am ready to take the lead to address the pain on both sides, even if others fail to respond.</t>
  </si>
  <si>
    <t>I am eager to be among the first to risk trying this new way to resolve political polarization.</t>
  </si>
  <si>
    <t xml:space="preserve">If you must cling to political loyalty, then you are being true to your convictions. You likely will reject this challenge. But if you get frustrated to the point of exasperation with divisive politics, revisit this challenge to resolve politicized needs. </t>
  </si>
  <si>
    <t xml:space="preserve">If you condition your openness to their pain to their openness to yours, alright. You may not be up to this challenge. But when frustrated to the point of disillusionment with divisive politics, reconsider this challenge to resolve politicized needs. </t>
  </si>
  <si>
    <t xml:space="preserve">If you can work with the other political side only if they work in kind with you, okay. You likely will take this challenge after it seeing it work for others. But if you get frustrated enough with divisive politics, see how it works for others trying this. </t>
  </si>
  <si>
    <t xml:space="preserve">If you can take charge in resolving needs on all sides, you're a leader we all need. You are well suited for this challenge. Join us in leading the way to replace divisive politics with this challenge to resolve politicized needs. </t>
  </si>
  <si>
    <t xml:space="preserve">If you can risk failing this and learn with us to improve it, you're the leader we need. This challenge needs you to succeed. Lead the way in replacing divisive politics with this pioneering approach to resolving politicized needs. </t>
  </si>
  <si>
    <t>X</t>
  </si>
  <si>
    <t>SELECT FROM THE DROPDOWN LIST HOW READY YOU ARE TO TRY THIS</t>
  </si>
  <si>
    <t xml:space="preserve">Here is our challenge: To compete with one another not to score political gains but to measurably resolve the most needs in each other. This includes the challenge for who can hold out the longest to endure the pain of unresolved needs, to fully resolve those needs. Those who slip back into prioritizing pain relief will lose, as that permits these needs to later create more pain. Let's turn this challenge into an opportunity to create compelling value for us all. </t>
  </si>
  <si>
    <t xml:space="preserve">According to anankelogy, a need cannot exist without prior experience of being fully resolved. You can never be thirsty, for example, without the prior experience of fully satisfying that thirst with water. Likewise, every politicized need stems from some barrier to fully resolve that public facing need, as it naturally exists. Politics misses the mark wherever a politicized need fails to fully resolve on all sides. </t>
  </si>
  <si>
    <t xml:space="preserve">By enduring the short-term hardship of resolving needs over relieving its pain, I would win and you lose. But overall we all would win with a raised level of personal and shared functioning. But if you endured longer than me, to absorb the difficulties of resolving more needs than me, then you would win and I lose. In the long run, we would still boost each other's level of functioning in life. </t>
  </si>
  <si>
    <t xml:space="preserve">If I endured the short-term hardship of resolving needs over relieving its pain, I'd win and you would lose. In the long run, we all win with a raised level of personal and shared functioning. If you endured longer than me, to overcome the difficulties of resolving more needs than me, then you'd win and I'd lose. In the long run, we still boost each other's level of functioning in life. </t>
  </si>
  <si>
    <t xml:space="preserve">If I could endure the short-term hardship of resolving needs over relieving its pain, I would win this contest. In the long run, we all would win by raising personal and shared functioning. If you could endure longer than me, to overcome the difficulties of resolving more needs than me, then you would win and I lose this contest. In the long run, we still all gain by boosting our functioning in life. </t>
  </si>
  <si>
    <t xml:space="preserve">If I can endure in the short-term the hardship of resolving needs over relieving its pain, I win and you lose. In the long run, we all win with a raised level of personal and shared functioning. If you can endure longer than me, to overcome the difficulties of resolving more needs than me, then you win and I lose. In the long run, we still boost each other's level of functioning in life. </t>
  </si>
  <si>
    <t xml:space="preserve">If I endure in the short-term the hardship of resolving needs over relieving its pain, I win and you lose. In the long run, we all win with a raised level of personal and shared functioning. If you endure longer than me, to overcome the difficulties of resolving more needs than me, then you win and I lose. In the long run, we still boost each other's level of functioning in life. </t>
  </si>
  <si>
    <t>Politics lack legitimacy where it fails to enable full resolution of needs. Opposing the needs themselves enables pathology. Legit opposition starts with how we address the needs, after affirming the needs themselves. The best politics results in each side being able to fully resolve each other's needs in their own spaces. Harmony Politics raises the bar by insisting our politicized needs become fully resolved.</t>
  </si>
  <si>
    <t>Victory would go to who resolves the most needs. Who would earn the right to lead politically, surpassing the old divisive politics guard. In the process, we would raise political standards. Starting with these eight issues.</t>
  </si>
  <si>
    <t>Victory could go to who resolves the most needs. Who could earn the right to lead politically, surpassing the old divisive politics guard. In the process, we could raise political standards. Starting with these eight issues.</t>
  </si>
  <si>
    <t>Victory should go to who resolves the most needs. They should earn the right to lead politically, surpassing the old divisive politics guard. In the process, we can start raising the standard, using these eight political issues.</t>
  </si>
  <si>
    <t>Victory will go to who resolves the most needs. They will earn the right to lead politically, surpassing the old divisive politics guard. In the process, we raise the standard for politics. Let's try it with eight key issues.</t>
  </si>
  <si>
    <t>Victory goes to who resolve the most needs. They earn the right to lead politically, surpassing the old divisive politics guard. In the process, we will raise the standard on politics. Try it with these eight issues.</t>
  </si>
  <si>
    <t>Politics exist to guide our behavior to serve needs, namely to shape laws. While no one sits above the law, no law sits above the needs it exists to serve. Whose needs are best served in how our laws are formed, interpreted, enforced, and politicized?</t>
  </si>
  <si>
    <t>Are you now ready, willing and able to accept this challenge?</t>
  </si>
  <si>
    <t>Widespread anxiety and depression suggest our politics and our system of laws fail to properly serve our many specific needs. Such anxiety and depression arise from unmet needs, so let's look at particular pain points on both sides of eight key political issues.</t>
  </si>
  <si>
    <r>
      <rPr>
        <sz val="30"/>
        <color rgb="FFFFFF00"/>
        <rFont val="Arial Black"/>
        <family val="2"/>
      </rPr>
      <t>PAIN</t>
    </r>
    <r>
      <rPr>
        <sz val="30"/>
        <color rgb="FFFF3C3C"/>
        <rFont val="Arial Black"/>
        <family val="2"/>
      </rPr>
      <t xml:space="preserve"> POINTS ON EACH </t>
    </r>
    <r>
      <rPr>
        <sz val="30"/>
        <color rgb="FFFF99FF"/>
        <rFont val="Arial Black"/>
        <family val="2"/>
      </rPr>
      <t>SIDE</t>
    </r>
  </si>
  <si>
    <r>
      <t xml:space="preserve">The </t>
    </r>
    <r>
      <rPr>
        <i/>
        <sz val="10.5"/>
        <color rgb="FFFF9999"/>
        <rFont val="Arial"/>
        <family val="2"/>
      </rPr>
      <t>more</t>
    </r>
    <r>
      <rPr>
        <sz val="10.5"/>
        <color rgb="FFFF9999"/>
        <rFont val="Arial"/>
        <family val="2"/>
      </rPr>
      <t xml:space="preserve"> in </t>
    </r>
    <r>
      <rPr>
        <sz val="10.5"/>
        <color rgb="FFFFFF00"/>
        <rFont val="Arial"/>
        <family val="2"/>
      </rPr>
      <t>pain</t>
    </r>
    <r>
      <rPr>
        <sz val="10.5"/>
        <color rgb="FFFF9999"/>
        <rFont val="Arial"/>
        <family val="2"/>
      </rPr>
      <t xml:space="preserve"> from a public facing need, the </t>
    </r>
    <r>
      <rPr>
        <i/>
        <sz val="10.5"/>
        <color rgb="FFFF9999"/>
        <rFont val="Arial"/>
        <family val="2"/>
      </rPr>
      <t>more</t>
    </r>
    <r>
      <rPr>
        <sz val="10.5"/>
        <color rgb="FFFF9999"/>
        <rFont val="Arial"/>
        <family val="2"/>
      </rPr>
      <t xml:space="preserve"> attracted to a political position that best offers generalizing relief for that </t>
    </r>
    <r>
      <rPr>
        <sz val="10.5"/>
        <color rgb="FFFFFF00"/>
        <rFont val="Arial"/>
        <family val="2"/>
      </rPr>
      <t>pain</t>
    </r>
    <r>
      <rPr>
        <sz val="10.5"/>
        <color rgb="FFFF9999"/>
        <rFont val="Arial"/>
        <family val="2"/>
      </rPr>
      <t xml:space="preserve"> point. The </t>
    </r>
    <r>
      <rPr>
        <i/>
        <sz val="10.5"/>
        <color rgb="FFFF9999"/>
        <rFont val="Arial"/>
        <family val="2"/>
      </rPr>
      <t>more</t>
    </r>
    <r>
      <rPr>
        <sz val="10.5"/>
        <color rgb="FFFF9999"/>
        <rFont val="Arial"/>
        <family val="2"/>
      </rPr>
      <t xml:space="preserve"> in </t>
    </r>
    <r>
      <rPr>
        <sz val="10.5"/>
        <color rgb="FFFFFF00"/>
        <rFont val="Arial"/>
        <family val="2"/>
      </rPr>
      <t>pain</t>
    </r>
    <r>
      <rPr>
        <sz val="10.5"/>
        <color rgb="FFFF9999"/>
        <rFont val="Arial"/>
        <family val="2"/>
      </rPr>
      <t xml:space="preserve">, the </t>
    </r>
    <r>
      <rPr>
        <i/>
        <sz val="10.5"/>
        <color rgb="FFFF9999"/>
        <rFont val="Arial"/>
        <family val="2"/>
      </rPr>
      <t>more</t>
    </r>
    <r>
      <rPr>
        <sz val="10.5"/>
        <color rgb="FFFF9999"/>
        <rFont val="Arial"/>
        <family val="2"/>
      </rPr>
      <t xml:space="preserve"> opposed to an alternate position serving the other social situation. The </t>
    </r>
    <r>
      <rPr>
        <i/>
        <sz val="10.5"/>
        <color rgb="FFFF9999"/>
        <rFont val="Arial"/>
        <family val="2"/>
      </rPr>
      <t>less</t>
    </r>
    <r>
      <rPr>
        <sz val="10.5"/>
        <color rgb="FFFF9999"/>
        <rFont val="Arial"/>
        <family val="2"/>
      </rPr>
      <t xml:space="preserve"> specifics get addressed, the </t>
    </r>
    <r>
      <rPr>
        <i/>
        <sz val="10.5"/>
        <color rgb="FFFF9999"/>
        <rFont val="Arial"/>
        <family val="2"/>
      </rPr>
      <t>less</t>
    </r>
    <r>
      <rPr>
        <sz val="10.5"/>
        <color rgb="FFFF9999"/>
        <rFont val="Arial"/>
        <family val="2"/>
      </rPr>
      <t xml:space="preserve"> resolved the needs. The </t>
    </r>
    <r>
      <rPr>
        <i/>
        <sz val="10.5"/>
        <color rgb="FFFF9999"/>
        <rFont val="Arial"/>
        <family val="2"/>
      </rPr>
      <t>more</t>
    </r>
    <r>
      <rPr>
        <sz val="10.5"/>
        <color rgb="FFFF9999"/>
        <rFont val="Arial"/>
        <family val="2"/>
      </rPr>
      <t xml:space="preserve"> the underlying problem persists with mounting </t>
    </r>
    <r>
      <rPr>
        <sz val="10.5"/>
        <color rgb="FFFFFF00"/>
        <rFont val="Arial"/>
        <family val="2"/>
      </rPr>
      <t>pain</t>
    </r>
    <r>
      <rPr>
        <sz val="10.5"/>
        <color rgb="FFFF9999"/>
        <rFont val="Arial"/>
        <family val="2"/>
      </rPr>
      <t xml:space="preserve">, the </t>
    </r>
    <r>
      <rPr>
        <i/>
        <sz val="10.5"/>
        <color rgb="FFFF9999"/>
        <rFont val="Arial"/>
        <family val="2"/>
      </rPr>
      <t>more</t>
    </r>
    <r>
      <rPr>
        <sz val="10.5"/>
        <color rgb="FFFF9999"/>
        <rFont val="Arial"/>
        <family val="2"/>
      </rPr>
      <t xml:space="preserve"> dependence on political generalizing for relief. </t>
    </r>
    <r>
      <rPr>
        <sz val="10.5"/>
        <color rgb="FFFF3C3C"/>
        <rFont val="Arial"/>
        <family val="2"/>
      </rPr>
      <t>Political elites stay in power keeping you painfully needy</t>
    </r>
    <r>
      <rPr>
        <sz val="10.5"/>
        <color rgb="FFFF9999"/>
        <rFont val="Arial"/>
        <family val="2"/>
      </rPr>
      <t xml:space="preserve">. </t>
    </r>
  </si>
  <si>
    <t>OPPRESSION</t>
  </si>
  <si>
    <t>TYRANNY</t>
  </si>
  <si>
    <t>trauma preventing full social integration</t>
  </si>
  <si>
    <t>distress disintegrating social cohesion</t>
  </si>
  <si>
    <t>L</t>
  </si>
  <si>
    <t>IMMIGRATION</t>
  </si>
  <si>
    <t>Trauma of white supremacy</t>
  </si>
  <si>
    <t>Dread of invasive culture</t>
  </si>
  <si>
    <t>Systemically targeted for exclusion if nonwhite</t>
  </si>
  <si>
    <t>Overwhelming disintegration of once cohesive supports</t>
  </si>
  <si>
    <t>CLIMATE CHANGE</t>
  </si>
  <si>
    <t>Increasing natural catastrophes</t>
  </si>
  <si>
    <t>Encroaching government tyranny</t>
  </si>
  <si>
    <t>Devastating lives least capable to adjust to habitat impacts</t>
  </si>
  <si>
    <t>Onerous environment regulations stifling property rights</t>
  </si>
  <si>
    <t>GUN SAFETY</t>
  </si>
  <si>
    <t>Trauma of mass shootings</t>
  </si>
  <si>
    <t>Defenseless without firearms</t>
  </si>
  <si>
    <t>Vulnerabilities to xenophobic gun owners ("I could be shot next!")</t>
  </si>
  <si>
    <t>Lose means to hold government overreach accountable</t>
  </si>
  <si>
    <t>ABORTION</t>
  </si>
  <si>
    <t>Forced pregnancies</t>
  </si>
  <si>
    <t>Massive loss of innocence</t>
  </si>
  <si>
    <t>Threat to losing reproductive rights, having to resort to secrecy</t>
  </si>
  <si>
    <t>Mounting loss of newborn life (like Left's reaction to mass shootings)</t>
  </si>
  <si>
    <t>HEALTHCARE</t>
  </si>
  <si>
    <t>Left to die and suffer</t>
  </si>
  <si>
    <t>Loss of quality care</t>
  </si>
  <si>
    <t>Risk crippling debt or worst from mounting medical bills</t>
  </si>
  <si>
    <t>Lose freedom to choose best options for health</t>
  </si>
  <si>
    <t>CRIMINAL JUSTICE</t>
  </si>
  <si>
    <t>Criminalized for being different</t>
  </si>
  <si>
    <t>Violent criminals on the loose</t>
  </si>
  <si>
    <t>Racial profiling, police brutality, onerous court fees, PIC</t>
  </si>
  <si>
    <t>Targeted by violent felons, many from disintegrated communities</t>
  </si>
  <si>
    <t>ECONOMY</t>
  </si>
  <si>
    <t>Trapped in poverty cycles</t>
  </si>
  <si>
    <t>Business failure</t>
  </si>
  <si>
    <t>Slide deeper into debt and risk homelessness or worse</t>
  </si>
  <si>
    <t>Too many regulatory barriers to start &amp; grow a successful enterprise</t>
  </si>
  <si>
    <t>RACE</t>
  </si>
  <si>
    <t>Persisting discrimination</t>
  </si>
  <si>
    <t>White shaming</t>
  </si>
  <si>
    <t>Trapped in white supremacy patterns with little if any hope of escape</t>
  </si>
  <si>
    <t>Loss of social status, job and perhaps career for unintentional slight</t>
  </si>
  <si>
    <r>
      <rPr>
        <sz val="14"/>
        <color theme="8" tint="0.39997558519241921"/>
        <rFont val="Wingdings 3"/>
        <family val="1"/>
        <charset val="2"/>
      </rPr>
      <t>t</t>
    </r>
    <r>
      <rPr>
        <sz val="14"/>
        <color theme="8" tint="0.39997558519241921"/>
        <rFont val="Arial Narrow"/>
        <family val="2"/>
      </rPr>
      <t xml:space="preserve"> </t>
    </r>
    <r>
      <rPr>
        <sz val="14"/>
        <color theme="8" tint="0.39997558519241921"/>
        <rFont val="Arial Black"/>
        <family val="2"/>
      </rPr>
      <t>Wider relating</t>
    </r>
  </si>
  <si>
    <r>
      <rPr>
        <sz val="14"/>
        <color rgb="FFFF9999"/>
        <rFont val="Arial Black"/>
        <family val="2"/>
      </rPr>
      <t xml:space="preserve">Deeper relating </t>
    </r>
    <r>
      <rPr>
        <sz val="14"/>
        <color rgb="FFFF9999"/>
        <rFont val="Wingdings 3"/>
        <family val="1"/>
        <charset val="2"/>
      </rPr>
      <t>u</t>
    </r>
  </si>
  <si>
    <r>
      <t>Politics as usual -</t>
    </r>
    <r>
      <rPr>
        <b/>
        <i/>
        <sz val="20"/>
        <color rgb="FF00501E"/>
        <rFont val="Tahoma"/>
        <family val="2"/>
      </rPr>
      <t xml:space="preserve"> immature polarizing</t>
    </r>
  </si>
  <si>
    <t>immigration</t>
  </si>
  <si>
    <t>Immigration</t>
  </si>
  <si>
    <t>climate change</t>
  </si>
  <si>
    <t>Climate change</t>
  </si>
  <si>
    <t>=</t>
  </si>
  <si>
    <t>ARGUE</t>
  </si>
  <si>
    <t>or</t>
  </si>
  <si>
    <t>LISTEN</t>
  </si>
  <si>
    <t>&lt;</t>
  </si>
  <si>
    <t>gun safety</t>
  </si>
  <si>
    <t>Gun safety</t>
  </si>
  <si>
    <t>REJECT</t>
  </si>
  <si>
    <t>AFFIRM</t>
  </si>
  <si>
    <t>abortion</t>
  </si>
  <si>
    <t>Abortion</t>
  </si>
  <si>
    <t>DEMAND</t>
  </si>
  <si>
    <t>OFFER</t>
  </si>
  <si>
    <t>healthcare</t>
  </si>
  <si>
    <t>Healthcare</t>
  </si>
  <si>
    <t>criminal justice</t>
  </si>
  <si>
    <t>Criminal justice</t>
  </si>
  <si>
    <t>economy</t>
  </si>
  <si>
    <t>Economy</t>
  </si>
  <si>
    <t>Leftward stance</t>
  </si>
  <si>
    <t>Rightward stance</t>
  </si>
  <si>
    <t>RACISM</t>
  </si>
  <si>
    <t>racism</t>
  </si>
  <si>
    <t>Racism</t>
  </si>
  <si>
    <t>POSITION L</t>
  </si>
  <si>
    <t>GOV’T REGULATED</t>
  </si>
  <si>
    <t>GOV’T REGULATE</t>
  </si>
  <si>
    <t>REPRODUC. RIGHTS</t>
  </si>
  <si>
    <t>GOV’T ADMINISTER</t>
  </si>
  <si>
    <t>REFORM</t>
  </si>
  <si>
    <t>GOVERNMENT LED</t>
  </si>
  <si>
    <t>SYSTEMIC &amp; COMMON</t>
  </si>
  <si>
    <t>POSITION R</t>
  </si>
  <si>
    <t>VETTED ENTRY</t>
  </si>
  <si>
    <t>NATURE CORRECTS</t>
  </si>
  <si>
    <t>DEREGULATE</t>
  </si>
  <si>
    <t>UNBORN RIGHTS</t>
  </si>
  <si>
    <t>PRIVATE INSURER</t>
  </si>
  <si>
    <t>IMPROVE</t>
  </si>
  <si>
    <t>MARKET LED</t>
  </si>
  <si>
    <t>PERSONAL &amp; RARE</t>
  </si>
  <si>
    <t>ARGUE L</t>
  </si>
  <si>
    <t>No one is “illegal” and national borders reinforce discriminatory systems like racism and classism, usually against people exploited by US foreign interventions.</t>
  </si>
  <si>
    <t>Greedy corporations recklessly add to global warming with already catastrophic effects on the world’s most vulnerable.</t>
  </si>
  <si>
    <t>The US 2nd Amendment provides state militias to bear arms since it’s too dangerous to arm erratic individuals with lethal weapons.</t>
  </si>
  <si>
    <t>Life begins at birth. Women have the right to control their own bodies, including whether or not to carry a pregnancy to full term.</t>
  </si>
  <si>
    <t>Healthcare is a birth right, not just a privilege for those who can afford it. Government exists to guarantee this right to all.</t>
  </si>
  <si>
    <t>Hold police and prosecutors personally accountable for their many abuses of discretion, or just revamp the whole system.</t>
  </si>
  <si>
    <t>Government has a responsibility to ensure a safety net to protect the most vulnerable from an exploitive self-interested market.</t>
  </si>
  <si>
    <t>Since racism is “prejudice plus power,” it persists collectively among unenlightened white folks as a systemic problem.</t>
  </si>
  <si>
    <t>ARGUE R</t>
  </si>
  <si>
    <t xml:space="preserve">Migrants exploit loopholes in our outmoded immigration laws, or evade the law entirely, often with violent results and other harmful consequences. </t>
  </si>
  <si>
    <t>Statist pundits exaggerate how much humans can impact the climate to rationalize imposing more economic-stifling regulations.</t>
  </si>
  <si>
    <t>The 2nd Amendment guarantees the right to personally bear arms to check tyrannical government from its overreaching tendencies.</t>
  </si>
  <si>
    <t>Life begins at conception. The unborn have no voice, so we must be their voice to protect their right to live and reach their potential.</t>
  </si>
  <si>
    <t>My health is between me and my private providers, not bureaucrats nor activist judges driving up costs with excessive damage awards.</t>
  </si>
  <si>
    <t>Provide police and prosecutors with better tools to serve and protect the public from those lacking personal responsibility.</t>
  </si>
  <si>
    <t>Goods and services are best made available to the poor and to us all when government isn’t distorting the invisible hand of the market.</t>
  </si>
  <si>
    <t>Since racism is “judging people by their skin color,” it only persists as a problem on the far right and increasingly on the far left.</t>
  </si>
  <si>
    <t>REJECT L</t>
  </si>
  <si>
    <t>Republicans who oppose undocumented migrants are essentially racist.</t>
  </si>
  <si>
    <t>Most Republicans are climate deniers, greedy, bought by corporate interests.</t>
  </si>
  <si>
    <t>Republicans are bought by the NRA and can only offer “thoughts and prayers” after mass killings.</t>
  </si>
  <si>
    <t>Let the first Republican male who has conceived, carried and birthed a child cast the first vote.</t>
  </si>
  <si>
    <t>Republicans get stuck on the profit motive that requires a steady supply of sick consumers.</t>
  </si>
  <si>
    <t>Republicans too eagerly rely on one-size-fits-all police security to address social problems.</t>
  </si>
  <si>
    <t>Republicans too willingly let big business dictate the norms of the economy in the name of capitalism.</t>
  </si>
  <si>
    <t>Republicans are quick to overlook where racism persists.</t>
  </si>
  <si>
    <t>REJECT R</t>
  </si>
  <si>
    <t>Democrats who actively protect illegal aliens are essentially lawless.</t>
  </si>
  <si>
    <t>Most Democrats are climate alarmists, rationalizing to expand regulatory state.</t>
  </si>
  <si>
    <t>Democrats oppose individual gun ownership, as if only the state should legally own guns.</t>
  </si>
  <si>
    <t>Let every Democrat hear the muffled screams of every aborted child who will never get to vote.</t>
  </si>
  <si>
    <t>Democrats want to socialize medicine without individual accountability to health outcomes.</t>
  </si>
  <si>
    <t>Democrats too eagerly rely on impersonal legal answers to address personal problems.</t>
  </si>
  <si>
    <t>Democrats too willingly let big government dictate the norms of the economy in the name of socialism.</t>
  </si>
  <si>
    <t>Democrats are quick to see racism where it rarely exists.</t>
  </si>
  <si>
    <t>DEMAND L</t>
  </si>
  <si>
    <t>Shut down ICE! Stop building the wall. End racism at the border. Stop separating families &amp; caging children. Stop criminalizing being born elsewhere.</t>
  </si>
  <si>
    <t>Limit greenhouse gas emissions further. Pass the Green New Deal. Follow the Paris Accords. Address climate crisis before it’s too late.</t>
  </si>
  <si>
    <t>Limit gun possession to those who can pass a background check. Ban assault weapons. Close the gun show loophole.</t>
  </si>
  <si>
    <t>Protect the right of women to control their own bodies. Keep funding Planned Parenthood. Don’t leave these women at the mercy of back alley coat hangers.</t>
  </si>
  <si>
    <t>Ensure healthcare is affordable to all. Keep Obamacare in place or improve upon it with a single-payer expansion of Medicare.</t>
  </si>
  <si>
    <t>Stop police brutality. Fire racist cops. End criminalization of being addicted or mentally ill. Shut down the school-to-prison pipeline.</t>
  </si>
  <si>
    <t>Regulate the economy so it can effectively provide for us all and not just a wealthy few. Ensure a socialistic economy serves all.</t>
  </si>
  <si>
    <t>Check your white privilege. See how microaggressions traumatize.  Strengthen antidiscrimination laws. Consider reparations.</t>
  </si>
  <si>
    <t>DEMAND R</t>
  </si>
  <si>
    <t>Build the wall! Stem the tide of migrants, especially those who evade the law others dutifully follow. Then vet entry based on merit. MAGA!</t>
  </si>
  <si>
    <t>Allow nature to run its course. Deregulate excessive environmental codes that distort the market in regulating itself.</t>
  </si>
  <si>
    <t>Respect the constitutional right for responsible citizens to own guns. Any gun safety legislation must not arbitrarily limit this right.</t>
  </si>
  <si>
    <t>Respect the sanctity of life. Inform new mothers of the consequences of an abortion. Compel her to pursue life-affirming alternatives like adoption.</t>
  </si>
  <si>
    <t>Trust market-based providers to competitively provide for our personalized healthcare needs. Pass tort reforms to lower costs.</t>
  </si>
  <si>
    <t>Divert non-violent offenders into faith-based alternatives. Keep worst offenders out of our communities. Support police.</t>
  </si>
  <si>
    <t>Deregulate the economy so it can efficiently produce whatever any individual demands. Ensure a capitalistic economy works for all.</t>
  </si>
  <si>
    <t>Leave race out of policies, which is a debunked category. Decry black nationalism as much as white nationalism. End all racism.</t>
  </si>
  <si>
    <r>
      <t xml:space="preserve">Harmony politics - </t>
    </r>
    <r>
      <rPr>
        <b/>
        <i/>
        <sz val="20"/>
        <color rgb="FF00501E"/>
        <rFont val="Tahoma"/>
        <family val="2"/>
      </rPr>
      <t>mature responsiveness</t>
    </r>
  </si>
  <si>
    <t xml:space="preserve"> for the politicized issue of </t>
  </si>
  <si>
    <t xml:space="preserve">. </t>
  </si>
  <si>
    <t>LISTEN L</t>
  </si>
  <si>
    <t>“I need to support others like me to move away from threats created by systemic inequities, and toward inclusive opportunities respecting our unique qualities.”</t>
  </si>
  <si>
    <t>“I need to trust the environment stably provides for us all equally, and not exploited for a wealthy few at others’ future expense.”</t>
  </si>
  <si>
    <t>“I need to be kept safe in public from traumatizing acts of individual gun violence, often by xenophobes targeting the vulnerably different.”</t>
  </si>
  <si>
    <t>“I need to freely access health care for my oft-controlled female body, including safe space to make the ultimate decision to end an unbearable pregnancy.”</t>
  </si>
  <si>
    <t>“I need to access affordable healthcare that doesn’t force me further into debt, or force me to choose between my health and my other basic living needs.”</t>
  </si>
  <si>
    <t>“I need to feel safe around law enforcement whose reactive rules of engagement easily trigger my trauma, provoking my defensiveness in ways often misread as a threat.”</t>
  </si>
  <si>
    <t>“I need to securely access basic goods and services while kept safe from exploitation from better- resourced others in the marketplace.”</t>
  </si>
  <si>
    <t>“I need everyone to recognize where being ethnically different continues to exclude me/us in less obvious forms, limiting full inclusion in greater society.”</t>
  </si>
  <si>
    <t>LISTEN R</t>
  </si>
  <si>
    <t>“I need to be freer from threats of personal violence from outsiders, including foreign threats against the cohesion of my family and close-knit communities.”</t>
  </si>
  <si>
    <t>“I need to rely on the invisible hand of the market to balance personal economic interests with externalities affecting others.”</t>
  </si>
  <si>
    <t>“I need to provide my own localized safety from both random acts of individual violence and encroaching threats of collectivist tyranny.”</t>
  </si>
  <si>
    <t>“I need to honor the sanctity of all life, including the yet to be born, who will never get to reach their life potential if voicelessly aborted by her seemingly selfish mother.”</t>
  </si>
  <si>
    <t>“I need to freely choose my own health care providers to trust I can make optimal health care choices without bloated legal costs, long delays or other government inefficiencies.”</t>
  </si>
  <si>
    <t>“I need to feel safe around others I don’t personally know who show a lack of personal responsibility, so I rely on responsive law enforcement to serve the justice needs of us all.”</t>
  </si>
  <si>
    <t>“I need to freely exchange goods and services to reach my creative potential with little if any distraction from the imposing demands of others.”</t>
  </si>
  <si>
    <t>“I need deeper ties not oversensitive to ethnic subtleties, which regrettably can appear exclusionary but is more inclusionary if you get to know me.”</t>
  </si>
  <si>
    <t>AFFIRM L social</t>
  </si>
  <si>
    <t>ID group safety</t>
  </si>
  <si>
    <t>societal inclusion</t>
  </si>
  <si>
    <t>affordable efficacy</t>
  </si>
  <si>
    <t>cultural inclusion</t>
  </si>
  <si>
    <t>full economic participation</t>
  </si>
  <si>
    <t>no ethnic discrimination</t>
  </si>
  <si>
    <t>AFFIRM L self</t>
  </si>
  <si>
    <t>uniqueness</t>
  </si>
  <si>
    <t>vulnerably different</t>
  </si>
  <si>
    <t>bodily autonomy</t>
  </si>
  <si>
    <t>basic health</t>
  </si>
  <si>
    <t>legally different</t>
  </si>
  <si>
    <t>culturally different</t>
  </si>
  <si>
    <t>AFFIRM R social</t>
  </si>
  <si>
    <t>economic cooperation</t>
  </si>
  <si>
    <t>localized safety</t>
  </si>
  <si>
    <t>familial bonding</t>
  </si>
  <si>
    <t>accessible efficiency</t>
  </si>
  <si>
    <t>publicly safe</t>
  </si>
  <si>
    <t>market synergy</t>
  </si>
  <si>
    <t>deeper ties</t>
  </si>
  <si>
    <t>unmet social-need</t>
  </si>
  <si>
    <t>guarded self-need</t>
  </si>
  <si>
    <t>guarded social-need</t>
  </si>
  <si>
    <t>unmet self-need</t>
  </si>
  <si>
    <t>AFFIRM R self</t>
  </si>
  <si>
    <t>security</t>
  </si>
  <si>
    <t>self-sufficiency</t>
  </si>
  <si>
    <t>self-potential</t>
  </si>
  <si>
    <t>optimal health</t>
  </si>
  <si>
    <t>personal responsibility</t>
  </si>
  <si>
    <t>creative potential</t>
  </si>
  <si>
    <t>self-acceptance</t>
  </si>
  <si>
    <t>OFFER L honor</t>
  </si>
  <si>
    <t>The more I honor your unmet self-need for security, I trust you’ll find it easier to respect our guarded self-need for uniqueness.</t>
  </si>
  <si>
    <t>The more I honor your unmet self-need for self-determination, I trust you’ll find it easier to respect our guarded self-need for self-responsibility.</t>
  </si>
  <si>
    <t>The more I honor your unmet self-need for self-sufficiency, I trust you’ll find it easier to respect our guarded self-need to be vulnerably different.</t>
  </si>
  <si>
    <t>The more I honor your unmet self-need for self-potential, I trust you’ll find it easier to respect our guarded self-need for bodily autonomy.</t>
  </si>
  <si>
    <t>The more I honor your unmet self-need for optimal health, I trust you’ll find it easier to respect our guarded self-need to be basic health.</t>
  </si>
  <si>
    <t>The more I honor your unmet self-need for personal responsibility, I trust you’ll find it easier to respect our guarded self-need to be legally different.</t>
  </si>
  <si>
    <t>The more I honor your unmet self-need for reaching creative potential, I trust you’ll find it easier to respect our guarded self-need to be vulnerably different.</t>
  </si>
  <si>
    <t>The more I honor your unmet self-need for self-acceptance, I trust you’ll find it easier to respect our guarded self-need to be ethnically different.</t>
  </si>
  <si>
    <t>OFFER R respect</t>
  </si>
  <si>
    <t>The more I respect your guarded social-need for cohesion, I trust you’ll find it easier to honor our unmet social-need for inclusion.</t>
  </si>
  <si>
    <t>The more I respect your guarded social-need for economic cooperation, I trust you’ll find it easier to honor our unmet social-need for trust.</t>
  </si>
  <si>
    <t>The more I respect your guarded social-need for localized safety, I trust you’ll find it easier to honor our unmet social-need for identity group safety.</t>
  </si>
  <si>
    <t>The more I respect your guarded social-need for familial bonding, I trust you’ll find it easier to honor our unmet social-need for societal inclusion.</t>
  </si>
  <si>
    <t>The more I respect your guarded social-need for accessible efficiency, I trust you’ll find it easier to honor our unmet social-need for affordable efficacy.</t>
  </si>
  <si>
    <t>The more I respect your guarded social-need to be publicly safe, I trust you’ll find it easier to honor our unmet social-need for cultural nondiscrimination.</t>
  </si>
  <si>
    <t>The more I respect your guarded social-need for market synergy, I trust you’ll find it easier to honor our unmet social-need for full economic participation.</t>
  </si>
  <si>
    <t>The more I respect your guarded social-need for deeper ties, I trust you’ll find it easier to honor our unmet social-need for no ethnic discrimination.</t>
  </si>
  <si>
    <t>OFFER L respect</t>
  </si>
  <si>
    <t>The more I respect your guarded self-need for uniqueness, I trust you’ll find it easier to honor our unmet self-need for security.</t>
  </si>
  <si>
    <t>The more I respect your guarded self-need for self-responsibility, I trust you’ll find it easier to honor our unmet self-need for self-determination.</t>
  </si>
  <si>
    <t>The more I respect your guarded self-need to be vulnerably different, I trust you’ll find it easier to honor our unmet self-need for self-sufficiency.</t>
  </si>
  <si>
    <t>The more I respect your guarded self-need to be bodily autonomy, I trust you’ll find it easier to honor our unmet self-need for self-potential.</t>
  </si>
  <si>
    <t>The more I respect your guarded self-need to be basic health, I trust you’ll find it easier to honor our unmet self-need for optimal health.</t>
  </si>
  <si>
    <t>The more I respect your guarded self-need to be legally different, I trust you’ll find it easier to honor our unmet self-need for personal responsibility.</t>
  </si>
  <si>
    <t>The more I respect your guarded self-need to be vulnerably different, I trust you’ll find it easier to honor our unmet self-need for reaching creative potential.</t>
  </si>
  <si>
    <t>The more I respect your guarded self-need to be ethnically different, I trust you’ll find it easier to honor our unmet self-need for self-acceptance.</t>
  </si>
  <si>
    <t>OFFER R honor</t>
  </si>
  <si>
    <t>The more I honor your unmet social-need for inclusion, I trust you’ll find it easier to respect our guarded social-need for cohesion.</t>
  </si>
  <si>
    <t>The more I honor your unmet social-need for trust, I trust you’ll find it easier to respect our guarded social-need for economic cooperation.</t>
  </si>
  <si>
    <t>The more I honor your unmet social-need for ID group safety, I trust you’ll find it easier to respect our guarded social-need for localized safety.</t>
  </si>
  <si>
    <t>The more I honor your unmet social-need for societal inclusion, I trust you’ll find it easier to respect our guarded social-need for familial bonding.</t>
  </si>
  <si>
    <t>The more I honor your unmet social-need for affordable efficacy, I trust you’ll find it easier to respect our guarded social-need for accessible efficiency.</t>
  </si>
  <si>
    <t>The more I honor your unmet social-need for cultural nondiscrimination, I trust you’ll find it easier to respect our guarded social-need to be publicly safe.</t>
  </si>
  <si>
    <t>The more I honor your unmet social-need for full economic participation, I trust you’ll find it easier to respect our guarded social-need for market synergy.</t>
  </si>
  <si>
    <t>The more I honor your unmet social-need for no ethnic discrimination, I trust you’ll find it easier to respect our guarded social-need for deeper ties.</t>
  </si>
  <si>
    <t>one side is totally correct and the other completely wrong</t>
  </si>
  <si>
    <t xml:space="preserve">You're likely an ideologically committed partisan, fighting for what's right. You also likely suffer more psychosocial imbalance. </t>
  </si>
  <si>
    <t>one side is mostly correct and the other mostly wrong</t>
  </si>
  <si>
    <t xml:space="preserve">You're likely a loyal partisan who can admit your side's shortcomings. Your psychosocial imbalance is probably moderate. </t>
  </si>
  <si>
    <t>one side is more correct than the other side</t>
  </si>
  <si>
    <t xml:space="preserve">You're likely a political centrist favoring negotiated compromise on most issues. Your psychosocial needs likely endure only mild tension. </t>
  </si>
  <si>
    <t>both sides are an equal mix of correct stuff and wrong stuff</t>
  </si>
  <si>
    <t xml:space="preserve">You're likely uncommitted to any political side, and perhaps wary of politics in general. You may enjoy psychosocial balance, or not. </t>
  </si>
  <si>
    <t>all sides are mostly correct with some errors</t>
  </si>
  <si>
    <t xml:space="preserve">You're likely trusting of politics yet mildly disillusioned with contentious politics. Your psychosocial needs resist such polarization. </t>
  </si>
  <si>
    <t>all sides are more wrong than right</t>
  </si>
  <si>
    <t xml:space="preserve">You're likely disillusioned with politics, or at least with political polarization. You guard your psychosocial needs from its arbitrary track. </t>
  </si>
  <si>
    <t>all sides are completely wrong</t>
  </si>
  <si>
    <t xml:space="preserve">You're likely completely disgusted with politics. As far as you're concerned, it does nothing for your psychosocial needs. </t>
  </si>
  <si>
    <t xml:space="preserve">Instead of reacting to others with a different </t>
  </si>
  <si>
    <t xml:space="preserve"> view, or avoiding politics altogether, consider the viable alternative of responding to each other's needs behind the political rhetoric. You can listen for their </t>
  </si>
  <si>
    <t xml:space="preserve"> impacted needs without agreeing how you or others should respond to them. Their needs in how they experience </t>
  </si>
  <si>
    <t xml:space="preserve"> will not go away when ignored, but persist even more painfully. So let us be more mature in how we respond to them, modeling how others are to respond to yours. </t>
  </si>
  <si>
    <t>SELECT FROM THE DROPDOWN MENU ABOVE YOUR ORIGINAL VIEW OF POLITICS.</t>
  </si>
  <si>
    <t>far left socialist</t>
  </si>
  <si>
    <t>social progressive</t>
  </si>
  <si>
    <t>center left liberal</t>
  </si>
  <si>
    <t>center right conservative</t>
  </si>
  <si>
    <t>new right reactionary</t>
  </si>
  <si>
    <t>far right or alt-right</t>
  </si>
  <si>
    <t>FIRST STEP ACT REHAB</t>
  </si>
  <si>
    <t>VISIBLE EXPRESSION</t>
  </si>
  <si>
    <t>VULNERABLE NEEDS</t>
  </si>
  <si>
    <t>WIDE</t>
  </si>
  <si>
    <t>Seek inclusion: to ease less satisfied social-need</t>
  </si>
  <si>
    <t>Shared responsibility: to ease less satisfied social-needs.</t>
  </si>
  <si>
    <t>Freed from oppression: to ease less satisfied social-needs.</t>
  </si>
  <si>
    <t>Nondiscrimination: to ease less satisfied social-needs.</t>
  </si>
  <si>
    <t>Equal protection: to ease less satisfied social-needs.</t>
  </si>
  <si>
    <t>Gov’t protection: to ease less satisfied social-needs.</t>
  </si>
  <si>
    <t>Social equality: to ease less satisfied social-needs.</t>
  </si>
  <si>
    <t>MID</t>
  </si>
  <si>
    <t>Seek both: personal &amp; social needs relatively equally.</t>
  </si>
  <si>
    <t>DEEP</t>
  </si>
  <si>
    <t>Guard cohesion: the more satisfied social-need</t>
  </si>
  <si>
    <t>Personal responsibility: to ease less satisfied self-needs.</t>
  </si>
  <si>
    <t>Freed from tyranny: to ease less satisfied self-needs.</t>
  </si>
  <si>
    <t>Life’s full potential: to ease less satisfied self-needs.</t>
  </si>
  <si>
    <t>Personal freedom: to ease less satisfied self-needs.</t>
  </si>
  <si>
    <t>Self-responsibility: to ease less satisfied self-needs.</t>
  </si>
  <si>
    <t xml:space="preserve">extremists on either side who refuse to compromise </t>
  </si>
  <si>
    <t xml:space="preserve">Yes, polarization stems in part from political extremes. </t>
  </si>
  <si>
    <t>mainstream media serving their politically biased corporatist masters</t>
  </si>
  <si>
    <t xml:space="preserve">Polarization also feeds on mainstream media. </t>
  </si>
  <si>
    <t>neoliberal centrists corrupted by corporatist donor class</t>
  </si>
  <si>
    <t xml:space="preserve">Yes, polarization stems in part from centrist stagnation. </t>
  </si>
  <si>
    <t xml:space="preserve">social media with its money-making echo chamber algorithms </t>
  </si>
  <si>
    <t xml:space="preserve">Polarization also feeds on echo chambers. </t>
  </si>
  <si>
    <t>left populists trying to further expand government's reach</t>
  </si>
  <si>
    <t xml:space="preserve">Yes, polarization stems in part from left wing populism. </t>
  </si>
  <si>
    <t>each of us for indulging in outrage culture</t>
  </si>
  <si>
    <t xml:space="preserve">Polarization also feeds on outrage culture. </t>
  </si>
  <si>
    <t>right populists trying to roll back federal social programs</t>
  </si>
  <si>
    <t xml:space="preserve">Yes, polarization stems in part from right wing populism. </t>
  </si>
  <si>
    <t xml:space="preserve">divisive politicians who court our votes with negative ads </t>
  </si>
  <si>
    <t xml:space="preserve">Polarization also feeds on divisive politicians. </t>
  </si>
  <si>
    <t>not as much of a problem as pundits claim</t>
  </si>
  <si>
    <t xml:space="preserve">Polarization can be exaggerated as a problem. </t>
  </si>
  <si>
    <t xml:space="preserve">It's easier to blame others, while guarding our vulnerable needs, than own our own role in it. We fuel polarization when resisting life's natural pull toward psychosocial equilibrium. Equally resolving your self-needs and social-needs dissolves </t>
  </si>
  <si>
    <t xml:space="preserve"> The more connected and honest with others, the more fully you can resolve your </t>
  </si>
  <si>
    <t xml:space="preserve"> needs. There is no such thing as pain apart from unresolved needs. Resolved needs liberate you.</t>
  </si>
  <si>
    <t xml:space="preserve">Popular application of rational choice theory is a little like gay conversion therapy, or forcing left handers to be right handed. It tries to pressure you with good sounding reasons to change your psychosocial orientation. They seek to fit you into their own experiences and expectations, in the name of your best interests. But they cannot possibly know your best interests without knowing your lived details. It easily denies who you are. Reasoned political arguments irrationally deny you as an individual with a perfectly normal yet different priority of needs. </t>
  </si>
  <si>
    <r>
      <rPr>
        <b/>
        <sz val="12"/>
        <color rgb="FF0070C0"/>
        <rFont val="Tahoma"/>
        <family val="2"/>
      </rPr>
      <t>WIDE</t>
    </r>
    <r>
      <rPr>
        <b/>
        <sz val="12"/>
        <color theme="1"/>
        <rFont val="Tahoma"/>
        <family val="2"/>
      </rPr>
      <t xml:space="preserve"> </t>
    </r>
    <r>
      <rPr>
        <b/>
        <sz val="12"/>
        <color rgb="FF00B050"/>
        <rFont val="Tahoma"/>
        <family val="2"/>
      </rPr>
      <t>strength</t>
    </r>
  </si>
  <si>
    <r>
      <rPr>
        <b/>
        <sz val="12"/>
        <color rgb="FF0070C0"/>
        <rFont val="Tahoma"/>
        <family val="2"/>
      </rPr>
      <t>WIDE</t>
    </r>
    <r>
      <rPr>
        <b/>
        <sz val="12"/>
        <color theme="1"/>
        <rFont val="Tahoma"/>
        <family val="2"/>
      </rPr>
      <t xml:space="preserve"> </t>
    </r>
    <r>
      <rPr>
        <b/>
        <sz val="12"/>
        <color rgb="FFFFFF00"/>
        <rFont val="Tahoma"/>
        <family val="2"/>
      </rPr>
      <t>weakness</t>
    </r>
  </si>
  <si>
    <r>
      <rPr>
        <b/>
        <sz val="9"/>
        <color rgb="FFC00000"/>
        <rFont val="Tahoma"/>
        <family val="2"/>
      </rPr>
      <t>DEEP</t>
    </r>
    <r>
      <rPr>
        <b/>
        <sz val="9"/>
        <color theme="1"/>
        <rFont val="Tahoma"/>
        <family val="2"/>
      </rPr>
      <t xml:space="preserve"> </t>
    </r>
    <r>
      <rPr>
        <b/>
        <sz val="9"/>
        <color rgb="FF00B050"/>
        <rFont val="Tahoma"/>
        <family val="2"/>
      </rPr>
      <t>strength</t>
    </r>
  </si>
  <si>
    <r>
      <rPr>
        <b/>
        <sz val="12"/>
        <color rgb="FFC00000"/>
        <rFont val="Tahoma"/>
        <family val="2"/>
      </rPr>
      <t>DEEP</t>
    </r>
    <r>
      <rPr>
        <b/>
        <sz val="12"/>
        <color theme="1"/>
        <rFont val="Tahoma"/>
        <family val="2"/>
      </rPr>
      <t xml:space="preserve"> </t>
    </r>
    <r>
      <rPr>
        <b/>
        <sz val="12"/>
        <color rgb="FFFFFF00"/>
        <rFont val="Tahoma"/>
        <family val="2"/>
      </rPr>
      <t>weakness</t>
    </r>
  </si>
  <si>
    <t>your stronger political claim</t>
  </si>
  <si>
    <t>your weaker political claim</t>
  </si>
  <si>
    <t>weaker political claim</t>
  </si>
  <si>
    <t>Wide S</t>
  </si>
  <si>
    <t>AUTHENTIC INDIVIDUALITY</t>
  </si>
  <si>
    <t>SELF-RESPONSIBILITY</t>
  </si>
  <si>
    <t>VULNERABLY DIFFERENT</t>
  </si>
  <si>
    <t>BODILY AUTONOMY</t>
  </si>
  <si>
    <t>BASIC HEALTH</t>
  </si>
  <si>
    <t>LEGALLY DIFFERENT</t>
  </si>
  <si>
    <t>CULTURALLY DIFFERENT</t>
  </si>
  <si>
    <t>Wide W</t>
  </si>
  <si>
    <t>SOCIETAL INCLUSION</t>
  </si>
  <si>
    <t>FAIR ACCESS</t>
  </si>
  <si>
    <t>ID GROUP SAFETY</t>
  </si>
  <si>
    <t>AFFORDABLE EFFICACY</t>
  </si>
  <si>
    <t>CULTURAL INCLUSION</t>
  </si>
  <si>
    <t>FULL ECONOMIC PARTICIPATION</t>
  </si>
  <si>
    <t>NO ETHNIC DISCRIMINATION</t>
  </si>
  <si>
    <t>Wide O</t>
  </si>
  <si>
    <t>PERSONAL SECURITY</t>
  </si>
  <si>
    <t>SELF-DETERMINATION</t>
  </si>
  <si>
    <t>SELF-SUFFICIENCY</t>
  </si>
  <si>
    <t>SELF-POTENTIAL</t>
  </si>
  <si>
    <t>OPTIMAL HEALTH</t>
  </si>
  <si>
    <t>PERSONAL RESPONSIBILITY</t>
  </si>
  <si>
    <t>CREATIVE POTENTIAL</t>
  </si>
  <si>
    <t>SELF-ACCEPTANCE</t>
  </si>
  <si>
    <r>
      <rPr>
        <b/>
        <sz val="10"/>
        <color rgb="FF00B050"/>
        <rFont val="Arial Narrow"/>
        <family val="2"/>
      </rPr>
      <t>more resolved</t>
    </r>
    <r>
      <rPr>
        <b/>
        <sz val="10"/>
        <color theme="1"/>
        <rFont val="Arial Narrow"/>
        <family val="2"/>
      </rPr>
      <t xml:space="preserve"> self-need</t>
    </r>
  </si>
  <si>
    <r>
      <rPr>
        <b/>
        <sz val="10"/>
        <color rgb="FFFFFF00"/>
        <rFont val="Arial Narrow"/>
        <family val="2"/>
      </rPr>
      <t>less resolved</t>
    </r>
    <r>
      <rPr>
        <b/>
        <sz val="10"/>
        <color theme="1"/>
        <rFont val="Arial Narrow"/>
        <family val="2"/>
      </rPr>
      <t xml:space="preserve"> social-need</t>
    </r>
  </si>
  <si>
    <r>
      <rPr>
        <b/>
        <sz val="10"/>
        <color rgb="FF00B050"/>
        <rFont val="Arial Narrow"/>
        <family val="2"/>
      </rPr>
      <t>more resolved</t>
    </r>
    <r>
      <rPr>
        <b/>
        <sz val="10"/>
        <color theme="1"/>
        <rFont val="Arial Narrow"/>
        <family val="2"/>
      </rPr>
      <t xml:space="preserve"> social-need</t>
    </r>
  </si>
  <si>
    <r>
      <rPr>
        <b/>
        <sz val="10"/>
        <color rgb="FFFFFF00"/>
        <rFont val="Arial Narrow"/>
        <family val="2"/>
      </rPr>
      <t>less resolved</t>
    </r>
    <r>
      <rPr>
        <b/>
        <sz val="10"/>
        <color theme="1"/>
        <rFont val="Arial Narrow"/>
        <family val="2"/>
      </rPr>
      <t xml:space="preserve"> self-need</t>
    </r>
  </si>
  <si>
    <t>Wide T</t>
  </si>
  <si>
    <t>GROUP COHESION</t>
  </si>
  <si>
    <t>ECONOMIC COOPERATION</t>
  </si>
  <si>
    <t>LOCALIZED SAFETY</t>
  </si>
  <si>
    <t>FAMILIAL BONDING</t>
  </si>
  <si>
    <t>ACCESSIBLE EFFICIENCY</t>
  </si>
  <si>
    <t>PUBLICLY SAFE</t>
  </si>
  <si>
    <t>MARKET SYNERGY</t>
  </si>
  <si>
    <t>DEEPER TIES</t>
  </si>
  <si>
    <r>
      <rPr>
        <b/>
        <sz val="12"/>
        <color rgb="FF0070C0"/>
        <rFont val="Tahoma"/>
        <family val="2"/>
      </rPr>
      <t>WIDE</t>
    </r>
    <r>
      <rPr>
        <b/>
        <sz val="12"/>
        <color theme="1"/>
        <rFont val="Tahoma"/>
        <family val="2"/>
      </rPr>
      <t xml:space="preserve"> </t>
    </r>
    <r>
      <rPr>
        <b/>
        <sz val="12"/>
        <color rgb="FF00B050"/>
        <rFont val="Tahoma"/>
        <family val="2"/>
      </rPr>
      <t>opportunity</t>
    </r>
  </si>
  <si>
    <r>
      <rPr>
        <b/>
        <sz val="12"/>
        <color rgb="FF0070C0"/>
        <rFont val="Tahoma"/>
        <family val="2"/>
      </rPr>
      <t>WIDE</t>
    </r>
    <r>
      <rPr>
        <b/>
        <sz val="12"/>
        <color theme="1"/>
        <rFont val="Tahoma"/>
        <family val="2"/>
      </rPr>
      <t xml:space="preserve"> </t>
    </r>
    <r>
      <rPr>
        <b/>
        <sz val="12"/>
        <color rgb="FFFFFF00"/>
        <rFont val="Tahoma"/>
        <family val="2"/>
      </rPr>
      <t>threat</t>
    </r>
  </si>
  <si>
    <r>
      <rPr>
        <b/>
        <sz val="9"/>
        <color rgb="FFC00000"/>
        <rFont val="Tahoma"/>
        <family val="2"/>
      </rPr>
      <t>DEEP</t>
    </r>
    <r>
      <rPr>
        <b/>
        <sz val="9"/>
        <color theme="1"/>
        <rFont val="Tahoma"/>
        <family val="2"/>
      </rPr>
      <t xml:space="preserve"> </t>
    </r>
    <r>
      <rPr>
        <b/>
        <sz val="9"/>
        <color rgb="FF00B050"/>
        <rFont val="Tahoma"/>
        <family val="2"/>
      </rPr>
      <t>opportunity</t>
    </r>
  </si>
  <si>
    <r>
      <rPr>
        <b/>
        <sz val="12"/>
        <color rgb="FFC00000"/>
        <rFont val="Tahoma"/>
        <family val="2"/>
      </rPr>
      <t>DEEP</t>
    </r>
    <r>
      <rPr>
        <b/>
        <sz val="12"/>
        <color theme="1"/>
        <rFont val="Tahoma"/>
        <family val="2"/>
      </rPr>
      <t xml:space="preserve"> </t>
    </r>
    <r>
      <rPr>
        <b/>
        <sz val="12"/>
        <color rgb="FFFFFF00"/>
        <rFont val="Tahoma"/>
        <family val="2"/>
      </rPr>
      <t>threat</t>
    </r>
  </si>
  <si>
    <t>Deep S</t>
  </si>
  <si>
    <t>their weaker political claim</t>
  </si>
  <si>
    <t>their stronger political claim</t>
  </si>
  <si>
    <t>Deep W</t>
  </si>
  <si>
    <t>Deep O</t>
  </si>
  <si>
    <t>Deep T</t>
  </si>
  <si>
    <t xml:space="preserve">I fully trust politics to serve my publicly affected needs. </t>
  </si>
  <si>
    <t xml:space="preserve">You're likely a political junkie or policy wonk. You trust politics to help solve just about any </t>
  </si>
  <si>
    <t xml:space="preserve"> problem. </t>
  </si>
  <si>
    <t xml:space="preserve">I cautiously trust politics to serve my publicly affected needs. </t>
  </si>
  <si>
    <t xml:space="preserve">You likely follow all levels of a political campaign. You put up with politics as the best means to address </t>
  </si>
  <si>
    <t xml:space="preserve"> problems. </t>
  </si>
  <si>
    <t xml:space="preserve">I neither trust nor distrust politics to honor my publicly affected needs. </t>
  </si>
  <si>
    <t xml:space="preserve">You likely listen to political news skeptically, if at all. You wish for something better than politics to address </t>
  </si>
  <si>
    <t xml:space="preserve">I mostly distrust politics to respect my publicly affected needs. </t>
  </si>
  <si>
    <t xml:space="preserve">You likely ignore political news and only vote once every four years. You doubt politics can truly solve any </t>
  </si>
  <si>
    <t>I completely distrust politics to respect my publicly affected needs</t>
  </si>
  <si>
    <t xml:space="preserve">You're likely disillusioned with politics and don't even vote. You're convinced politics can never solve any </t>
  </si>
  <si>
    <t xml:space="preserve">No matter how you feel about politics, this SWOT tool can add discipline to an otherwise free-for-all mess. </t>
  </si>
  <si>
    <t xml:space="preserve"> views provides you opportunity. You can create value for them from the solid ground of your </t>
  </si>
  <si>
    <t xml:space="preserve"> strengths. They can reciprocate by providing value to you for your political weakness. In short, instead of debating who sounds right, you both go directly to the needs politics aims to address.</t>
  </si>
  <si>
    <t xml:space="preserve">reveal more about each other’s social-needs than self-needs. Guarding their more resolved needs with established specifics reveals their political strength. Relieving their less resolved needs with sweeping generalizations exposes their political weakness. </t>
  </si>
  <si>
    <t xml:space="preserve">The other side's political weakness around their </t>
  </si>
  <si>
    <t xml:space="preserve"> strengths. Let them reciprocate by providing value to your political weakness. In short, overcome polarization by demanding less, giving more.</t>
  </si>
  <si>
    <t xml:space="preserve">For the wide-oriented, liberalism is less about guarding self-needs (by resisting traditional historical pressures to conform to old moral norms), and more about countering the Right’s resistance to relieve the Left's less resolved social-needs. Politics is social. </t>
  </si>
  <si>
    <t>Harmony Politics counters political polarization by treating each element found in our definition for politics. Politics can then be less of a stumbling block and more of a stepping stone, to bridge your respect with their respect for each other's politicized needs.</t>
  </si>
  <si>
    <t xml:space="preserve">For the deep-oriented, conservatism is less about relieving self-needs (when asserting individual rights and personal responsibility), and more about countering the Left’s impact by guarding the Right's more resolved social-needs. Politics is social. </t>
  </si>
  <si>
    <t xml:space="preserve">Generalizing lets us build coalitions, by avoiding messy specifics that could undercut unifying agreement. Coalitions attract support to shape public policy around </t>
  </si>
  <si>
    <t>.</t>
  </si>
  <si>
    <t xml:space="preserve">the issue of </t>
  </si>
  <si>
    <t xml:space="preserve">But generalizations gloss over the specifics necessary to fully resolve underlying needs, which would then remove the pain. </t>
  </si>
  <si>
    <t>The more you generalize, the more you feel the need to generalize, slipping into a vicious cycle.</t>
  </si>
  <si>
    <t xml:space="preserve">Alienation is the byproduct of our highly individualistic privacy, so we can do our own things without intrusion from others. Privacy lets us set our terms for handling </t>
  </si>
  <si>
    <t xml:space="preserve">But alienation traps us into relying on impersonal laws to redress one another's affected needs. </t>
  </si>
  <si>
    <t xml:space="preserve">The more you remain alienated from others, the less you can resolve needs affecting each other, trapping you into a vicious cycle. </t>
  </si>
  <si>
    <t xml:space="preserve">Polarization is the common outcome when fighting for our opposing rights, to fight for a piece of the public pie. It tends to bring out more voices affected by </t>
  </si>
  <si>
    <t xml:space="preserve">But polarization easily sinks into mutual defensiveness that shuts down meaningful resolution of each other's affected needs. </t>
  </si>
  <si>
    <t xml:space="preserve">The more at odds with each other, the longer it can take to resolve needs, leaving you stuck in a vicious cycle. </t>
  </si>
  <si>
    <r>
      <t xml:space="preserve">Let's reverse each cycle. Let's DEGENERALIZE with </t>
    </r>
    <r>
      <rPr>
        <b/>
        <sz val="10"/>
        <color theme="1"/>
        <rFont val="Arial Narrow"/>
        <family val="2"/>
      </rPr>
      <t>relational knowing</t>
    </r>
    <r>
      <rPr>
        <sz val="10"/>
        <color theme="1"/>
        <rFont val="Arial Narrow"/>
        <family val="2"/>
      </rPr>
      <t xml:space="preserve">. Let's DEALIENATE with </t>
    </r>
    <r>
      <rPr>
        <b/>
        <sz val="10"/>
        <color theme="1"/>
        <rFont val="Arial Narrow"/>
        <family val="2"/>
      </rPr>
      <t>impact engaging</t>
    </r>
    <r>
      <rPr>
        <sz val="10"/>
        <color theme="1"/>
        <rFont val="Arial Narrow"/>
        <family val="2"/>
      </rPr>
      <t xml:space="preserve">. Let's DEPOLARIZE with </t>
    </r>
    <r>
      <rPr>
        <b/>
        <sz val="10"/>
        <color theme="1"/>
        <rFont val="Arial Narrow"/>
        <family val="2"/>
      </rPr>
      <t>value framing</t>
    </r>
    <r>
      <rPr>
        <sz val="10"/>
        <color theme="1"/>
        <rFont val="Arial Narrow"/>
        <family val="2"/>
      </rPr>
      <t>. Each explained below. Let's replace this hate with love.</t>
    </r>
  </si>
  <si>
    <t>Generalizing cycle allowing hate</t>
  </si>
  <si>
    <t xml:space="preserve">The more you generalize for relief with </t>
  </si>
  <si>
    <t xml:space="preserve"> politics, the less responsive you are to specific needs affected by </t>
  </si>
  <si>
    <t>The more you generalize how we all should respond to a politized issue, the less responsive you are to specific needs affected by that issue.</t>
  </si>
  <si>
    <t xml:space="preserve">The less responsive to specific needs affected by </t>
  </si>
  <si>
    <t xml:space="preserve">, the fewer of your </t>
  </si>
  <si>
    <t xml:space="preserve"> affected needs fully resolve</t>
  </si>
  <si>
    <t>The less responsive to specific needs affected by the political issue, the fewer of your affected needs can fully resolve.</t>
  </si>
  <si>
    <t xml:space="preserve">The fewer of your </t>
  </si>
  <si>
    <t xml:space="preserve"> affected needs fully resolve, the more pain around the </t>
  </si>
  <si>
    <t xml:space="preserve"> issue you naturally suffer</t>
  </si>
  <si>
    <t>The fewer of your issue affected needs fully resolve, the more pain around the issue you naturally suffer.</t>
  </si>
  <si>
    <t xml:space="preserve">The more pain from unmet </t>
  </si>
  <si>
    <t xml:space="preserve"> needs, the more you generalize for relief with specifics-avoidant </t>
  </si>
  <si>
    <t xml:space="preserve"> politics</t>
  </si>
  <si>
    <t>The more pain around the issue you suffer, the more you generalize for relief with specifics-avoidant politics.</t>
  </si>
  <si>
    <t xml:space="preserve">The more you generalize how we all should respond to the issue of </t>
  </si>
  <si>
    <t>…</t>
  </si>
  <si>
    <t>The more you generalize for relief with specifics-avoidant politics…</t>
  </si>
  <si>
    <t>Degeneralizing cycle cultivating love</t>
  </si>
  <si>
    <t xml:space="preserve">The less you generalize for relief with </t>
  </si>
  <si>
    <t xml:space="preserve"> politics, the more responsive you are to specific needs affected by </t>
  </si>
  <si>
    <t>The less you generalize how we all should respond to a politized issue, the more responsive you are to specific needs affected by that issue.</t>
  </si>
  <si>
    <t xml:space="preserve">The more responsive to specific needs affected by </t>
  </si>
  <si>
    <t xml:space="preserve">, the more of your </t>
  </si>
  <si>
    <t>The more responsive to specific needs affected by the political issue, the morer of your affected needs can fully resolve.</t>
  </si>
  <si>
    <t xml:space="preserve">The more of your </t>
  </si>
  <si>
    <t xml:space="preserve"> affected needs fully resolve, the less pain around the </t>
  </si>
  <si>
    <t>The more of your issue affected needs fully resolve, the less pain around the issue you naturally suffer.</t>
  </si>
  <si>
    <t xml:space="preserve">The less pain from unmet </t>
  </si>
  <si>
    <t xml:space="preserve"> needs, the less you generalize for relief by using </t>
  </si>
  <si>
    <t xml:space="preserve"> politics as a stepping stone to address overlooked specifics.</t>
  </si>
  <si>
    <t>The less pain around the issue you suffer, the less you generalize for relief with specifics-avoidant politics.</t>
  </si>
  <si>
    <t xml:space="preserve">The less you generalize how we all should respond to the issue of </t>
  </si>
  <si>
    <t>The less you generalize for relief with specifics-avoidant politics…</t>
  </si>
  <si>
    <r>
      <t>Relational knowing</t>
    </r>
    <r>
      <rPr>
        <b/>
        <sz val="20"/>
        <color rgb="FF5AFFA0"/>
        <rFont val="Tahoma"/>
        <family val="2"/>
      </rPr>
      <t xml:space="preserve"> </t>
    </r>
    <r>
      <rPr>
        <b/>
        <sz val="18"/>
        <color rgb="FF5AFFA0"/>
        <rFont val="Tahoma"/>
        <family val="2"/>
      </rPr>
      <t>(v. relieve believe)</t>
    </r>
  </si>
  <si>
    <r>
      <t xml:space="preserve">We DEGENERALIZE with a testable hypothesis of </t>
    </r>
    <r>
      <rPr>
        <b/>
        <sz val="10"/>
        <color theme="1"/>
        <rFont val="Arial"/>
        <family val="2"/>
      </rPr>
      <t>relational knowing</t>
    </r>
    <r>
      <rPr>
        <sz val="10"/>
        <color theme="1"/>
        <rFont val="Arial"/>
        <family val="2"/>
      </rPr>
      <t xml:space="preserve">: the more of this or that, the more (or less) of that or this. It draws closer to addressing each other's </t>
    </r>
    <r>
      <rPr>
        <i/>
        <sz val="10"/>
        <color theme="1"/>
        <rFont val="Arial"/>
        <family val="2"/>
      </rPr>
      <t>specific</t>
    </r>
    <r>
      <rPr>
        <sz val="10"/>
        <color theme="1"/>
        <rFont val="Arial"/>
        <family val="2"/>
      </rPr>
      <t xml:space="preserve"> needs.</t>
    </r>
  </si>
  <si>
    <r>
      <t xml:space="preserve">Consider each example a conversation starter. Let </t>
    </r>
    <r>
      <rPr>
        <b/>
        <sz val="10"/>
        <color theme="1"/>
        <rFont val="Arial"/>
        <family val="2"/>
      </rPr>
      <t>relational knowing</t>
    </r>
    <r>
      <rPr>
        <sz val="10"/>
        <color theme="1"/>
        <rFont val="Arial"/>
        <family val="2"/>
      </rPr>
      <t xml:space="preserve"> for this issue show us how easily we impact each other. See our opposite emphasis of psychosocial needs create contrasting priorities. Then below, rate these for how well you can agree if this can help us overcome political polarization.</t>
    </r>
  </si>
  <si>
    <t>I fully agree</t>
  </si>
  <si>
    <t>W</t>
  </si>
  <si>
    <t>I somewhat agree</t>
  </si>
  <si>
    <t>I neither agree nor disagree</t>
  </si>
  <si>
    <t xml:space="preserve">I somewhat disagree </t>
  </si>
  <si>
    <t>I totally disagree</t>
  </si>
  <si>
    <t xml:space="preserve">This wording helps me relate better to both sides of </t>
  </si>
  <si>
    <t xml:space="preserve"> politics.</t>
  </si>
  <si>
    <t xml:space="preserve">Now I can better understand </t>
  </si>
  <si>
    <t xml:space="preserve"> politics' competing priorities.</t>
  </si>
  <si>
    <t xml:space="preserve">This wording helps me let go of trusted </t>
  </si>
  <si>
    <t xml:space="preserve"> generalizations.</t>
  </si>
  <si>
    <t>high</t>
  </si>
  <si>
    <t>moderate</t>
  </si>
  <si>
    <t>low</t>
  </si>
  <si>
    <t xml:space="preserve">You are now in a </t>
  </si>
  <si>
    <t xml:space="preserve"> position to "lead" your political leaders. </t>
  </si>
  <si>
    <t xml:space="preserve">Lead them in relating more fully to all sides of </t>
  </si>
  <si>
    <t xml:space="preserve"> politics. </t>
  </si>
  <si>
    <t xml:space="preserve">Lead them in empathizing with competing </t>
  </si>
  <si>
    <t xml:space="preserve"> priorities. </t>
  </si>
  <si>
    <t xml:space="preserve">Lead them in how you rely less on </t>
  </si>
  <si>
    <t xml:space="preserve"> generalizations, so all sides can more freely resolve their specific </t>
  </si>
  <si>
    <t xml:space="preserve"> needs. </t>
  </si>
  <si>
    <t xml:space="preserve">Lead with the higher authority of resolved needs. </t>
  </si>
  <si>
    <t xml:space="preserve">Are you ready to escape the clutches of overgeneralizing </t>
  </si>
  <si>
    <t xml:space="preserve"> politics? After choosing an issue, select above how well you can agree with these radically different approaches to </t>
  </si>
  <si>
    <t xml:space="preserve"> politics. Replace being led with taking the lead.</t>
  </si>
  <si>
    <t>Alienating cycle provoking hate</t>
  </si>
  <si>
    <t xml:space="preserve">The less aware of other’s needs impacted by </t>
  </si>
  <si>
    <t xml:space="preserve">, the more you rely on constricting laws about </t>
  </si>
  <si>
    <t xml:space="preserve">The less </t>
  </si>
  <si>
    <t xml:space="preserve">aware of other's needs impacted by a politial issue, </t>
  </si>
  <si>
    <t xml:space="preserve">the more </t>
  </si>
  <si>
    <t>you rely on constricting laws for that issue.</t>
  </si>
  <si>
    <t xml:space="preserve">The more you rely on laws about </t>
  </si>
  <si>
    <t xml:space="preserve">, the less you engage others impacted by </t>
  </si>
  <si>
    <t xml:space="preserve">The more </t>
  </si>
  <si>
    <t xml:space="preserve">you rely on laws for that political issue, </t>
  </si>
  <si>
    <t xml:space="preserve">the less </t>
  </si>
  <si>
    <t>you engage others impacted by that particular issue.</t>
  </si>
  <si>
    <t xml:space="preserve">The less you engage others impacted by </t>
  </si>
  <si>
    <t xml:space="preserve">, the more you alienate others when addressing </t>
  </si>
  <si>
    <t xml:space="preserve">you engagage others impacted by that political issue, </t>
  </si>
  <si>
    <t>you alienate others when addressing that issue.</t>
  </si>
  <si>
    <t xml:space="preserve">The more you alienate others when addressing </t>
  </si>
  <si>
    <t xml:space="preserve">, the less aware of other's needs impacted by </t>
  </si>
  <si>
    <t xml:space="preserve">you alienate others when addressing that political issue, </t>
  </si>
  <si>
    <t>aware of other's needs affected by that issue.</t>
  </si>
  <si>
    <t xml:space="preserve">The less aware of other's </t>
  </si>
  <si>
    <t xml:space="preserve"> impacted needs…</t>
  </si>
  <si>
    <t>aware of other's impacted needs by that issue…</t>
  </si>
  <si>
    <t>Dealienating cycle incentizing love</t>
  </si>
  <si>
    <t xml:space="preserve">The more aware of other’s needs impacted by </t>
  </si>
  <si>
    <t xml:space="preserve">, the less you rely on constricting laws about </t>
  </si>
  <si>
    <t xml:space="preserve">The less you rely on laws about </t>
  </si>
  <si>
    <t xml:space="preserve">, the more you engage others impacted by </t>
  </si>
  <si>
    <t xml:space="preserve">The more you engage others impacted by </t>
  </si>
  <si>
    <t xml:space="preserve">, the less you alienate others when addressing </t>
  </si>
  <si>
    <t xml:space="preserve">The less you alienate others when addressing </t>
  </si>
  <si>
    <t xml:space="preserve">, the more aware of other's needs impacted by </t>
  </si>
  <si>
    <t xml:space="preserve">The more aware of other's </t>
  </si>
  <si>
    <r>
      <t>Impact engaging</t>
    </r>
    <r>
      <rPr>
        <b/>
        <sz val="20"/>
        <color rgb="FF5AFFA0"/>
        <rFont val="Tahoma"/>
        <family val="2"/>
      </rPr>
      <t xml:space="preserve"> </t>
    </r>
    <r>
      <rPr>
        <b/>
        <sz val="18"/>
        <color rgb="FF5AFFA0"/>
        <rFont val="Tahoma"/>
        <family val="2"/>
      </rPr>
      <t>(v. impersonal compliance)</t>
    </r>
  </si>
  <si>
    <r>
      <t xml:space="preserve">We DEALIENATE with </t>
    </r>
    <r>
      <rPr>
        <b/>
        <sz val="10"/>
        <color theme="1"/>
        <rFont val="Arial"/>
        <family val="2"/>
      </rPr>
      <t>impact engaging</t>
    </r>
    <r>
      <rPr>
        <sz val="10"/>
        <color theme="1"/>
        <rFont val="Arial"/>
        <family val="2"/>
      </rPr>
      <t>: converse with each other how political gains or losses impact each other. If we win, seeing how that impacts you. If we lose, see how that impacts us.</t>
    </r>
  </si>
  <si>
    <r>
      <t xml:space="preserve">Consider each example a conversation starter. Let </t>
    </r>
    <r>
      <rPr>
        <b/>
        <sz val="10"/>
        <color theme="1"/>
        <rFont val="Arial"/>
        <family val="2"/>
      </rPr>
      <t>impact engaging</t>
    </r>
    <r>
      <rPr>
        <sz val="10"/>
        <color theme="1"/>
        <rFont val="Arial"/>
        <family val="2"/>
      </rPr>
      <t xml:space="preserve"> for this issue show us how easily we impact each other. See how impersonal laws can alienate us from each other's specific needs. Then below, rate these for how well you can agree if this can help us bridge the alienation reinforced by political polarization.</t>
    </r>
  </si>
  <si>
    <t>If we improve access to affordable healthcare, I will respect how it could impact your current healthcare.</t>
  </si>
  <si>
    <t>If we radically change policing and prosecutions, I will respect your anxiety about potentially increased rates of violence.</t>
  </si>
  <si>
    <t>If we raise taxes to pay for social programs, I will respect its potential to disincentivize your productivity.</t>
  </si>
  <si>
    <t>If we raise awareness of systemic forms of racism, I will respect the risk of stigmatizing you for unintentional ethnic slights.</t>
  </si>
  <si>
    <t>If we win [TEXT], I will respect [ITS IMPACT...]</t>
  </si>
  <si>
    <t xml:space="preserve">If we win </t>
  </si>
  <si>
    <t>If we lose access to affordable healthcare, I will expect you to appreciate its impact on our health security.</t>
  </si>
  <si>
    <t>If we fail to meaningfully improve criminal justice, I will expect you to appreciate any impact on our over-policed lives.</t>
  </si>
  <si>
    <t>If we lose social programs to tax cuts benefitting mostly the wealthy, I will expect you to appreciate its painful impact on us.</t>
  </si>
  <si>
    <t>If we fail to alert enough people of systemic racism, I will expect you to appreciate how race-based trauma still ruins lives.</t>
  </si>
  <si>
    <t>If we [LOSE/FAIL...],I will expect you to appreciate [IMPACT].</t>
  </si>
  <si>
    <t xml:space="preserve">for immigrants crossing the border, </t>
  </si>
  <si>
    <t xml:space="preserve">with environmental controls, </t>
  </si>
  <si>
    <t xml:space="preserve">strengthen gun control, </t>
  </si>
  <si>
    <t xml:space="preserve">reproductive rights, </t>
  </si>
  <si>
    <t>If we maintain our traditional healthcare plans, I will respect its impact on your struggle to access affordable healthcare.</t>
  </si>
  <si>
    <t>If we improve criminal justice only where needed most, I will respect your fears these improvements may not be enough.</t>
  </si>
  <si>
    <t>If we allow freer trade by rolling back onerous regulations, I will respect its impact on what such regulations meant for you.</t>
  </si>
  <si>
    <t>If we steadily decrease incidents of personal racism, I will respect efforts to reduce broader forms of race-based discrimination.</t>
  </si>
  <si>
    <t xml:space="preserve">I will respect </t>
  </si>
  <si>
    <t>If we lose our traditional insurance plans, I will expect you to appreciate the impact on our health maintenance.</t>
  </si>
  <si>
    <t>If subjected to extreme changes in criminal justice, I will expect you to appreciate its impact when rates of violence rise.</t>
  </si>
  <si>
    <t>If forced to pay higher taxes to pay for your social programs, I will expect you to appreciate the coercive drop in our productivity.</t>
  </si>
  <si>
    <t>If coerced into racial hypervigilance, I will expect you to appreciate my hard work to reduce personal acts of racism.</t>
  </si>
  <si>
    <t>its impact on your border security concerns.</t>
  </si>
  <si>
    <t>how they impact your strenuously regulated life.</t>
  </si>
  <si>
    <t>its impact on your right and need to arm yourself.</t>
  </si>
  <si>
    <t>its impact on your need to give voice to the unborn.</t>
  </si>
  <si>
    <t xml:space="preserve">If we </t>
  </si>
  <si>
    <t xml:space="preserve">lose immigrant rights, </t>
  </si>
  <si>
    <t xml:space="preserve">fail to stem climate change, </t>
  </si>
  <si>
    <t xml:space="preserve">lose gun control, </t>
  </si>
  <si>
    <t xml:space="preserve">lose reproductive rights, </t>
  </si>
  <si>
    <t xml:space="preserve">I will expect you to appreciate </t>
  </si>
  <si>
    <t>how devastating this can be to our impacted families and communities.</t>
  </si>
  <si>
    <t>the alarming impact on our affected habitats.</t>
  </si>
  <si>
    <t>my fears of gun violence with each mass shooting.</t>
  </si>
  <si>
    <t>its impact on our reproductive health needs.</t>
  </si>
  <si>
    <t xml:space="preserve">at border security, </t>
  </si>
  <si>
    <t xml:space="preserve">allow nature to correct itself, </t>
  </si>
  <si>
    <t xml:space="preserve">to counter gun control, </t>
  </si>
  <si>
    <t xml:space="preserve">rights for the unborn, </t>
  </si>
  <si>
    <t>its impact on the immigrants you care about crossing the border.</t>
  </si>
  <si>
    <t>how my deregulated business could impact you.</t>
  </si>
  <si>
    <t>your trauma from various forms of gun violence.</t>
  </si>
  <si>
    <t xml:space="preserve">its impact on your reproductive health needs. </t>
  </si>
  <si>
    <t xml:space="preserve">If </t>
  </si>
  <si>
    <t xml:space="preserve">lose border security, </t>
  </si>
  <si>
    <t xml:space="preserve">subjected further to onereous regulations, </t>
  </si>
  <si>
    <t xml:space="preserve">lose gun rights, </t>
  </si>
  <si>
    <t xml:space="preserve">lose rights for the unborn, </t>
  </si>
  <si>
    <t xml:space="preserve">This wording helps me engage with the opposing side of </t>
  </si>
  <si>
    <t xml:space="preserve">Now I can be less dependent on laws requiring my response to </t>
  </si>
  <si>
    <t>-related needs.</t>
  </si>
  <si>
    <t>my reduced capacity to provide for you.</t>
  </si>
  <si>
    <t>its impact on my right and need to arm myself.</t>
  </si>
  <si>
    <t>its impact on the voiceless unborn.</t>
  </si>
  <si>
    <t xml:space="preserve">I can now better handle losing at </t>
  </si>
  <si>
    <t xml:space="preserve">Lead them by engaging actual needs on both sides of the </t>
  </si>
  <si>
    <t xml:space="preserve"> issue. </t>
  </si>
  <si>
    <t xml:space="preserve">Lead by responding directly to </t>
  </si>
  <si>
    <t xml:space="preserve"> related needs, beyond legal minimums for </t>
  </si>
  <si>
    <t xml:space="preserve">Lead in how you report and endure the negative impacts whenever losing your </t>
  </si>
  <si>
    <t xml:space="preserve"> position. </t>
  </si>
  <si>
    <t xml:space="preserve">Are you ready to honor needs without alienating laws about </t>
  </si>
  <si>
    <t xml:space="preserve">? After choosing an issue, select above how well you can agree with these radically different approaches to </t>
  </si>
  <si>
    <t>Polarizing cycle deepening hate</t>
  </si>
  <si>
    <t xml:space="preserve">The more you overstate their differences on </t>
  </si>
  <si>
    <t xml:space="preserve">, the more you depict their errors with </t>
  </si>
  <si>
    <t xml:space="preserve"> as typical</t>
  </si>
  <si>
    <t xml:space="preserve">you overstate their differences on a politial issue, </t>
  </si>
  <si>
    <t>you depict their errors with that issue as typical.</t>
  </si>
  <si>
    <t xml:space="preserve">The more you depict their errors with </t>
  </si>
  <si>
    <t xml:space="preserve"> as typical, the more guarded you get toward their views on </t>
  </si>
  <si>
    <t xml:space="preserve">you depict their errors with that issue as typical, </t>
  </si>
  <si>
    <t>guarded you get toward their views on that particular issue.</t>
  </si>
  <si>
    <t xml:space="preserve">The more guarded you get toward their views on </t>
  </si>
  <si>
    <t xml:space="preserve"> the more they get defensive toward your views on </t>
  </si>
  <si>
    <t xml:space="preserve">guarded you get toward their views on that political issue, </t>
  </si>
  <si>
    <t>they get defensive toward your views on that issue.</t>
  </si>
  <si>
    <t xml:space="preserve">The more they get defensive toward your views on </t>
  </si>
  <si>
    <t xml:space="preserve">, the more you overstate their differences on </t>
  </si>
  <si>
    <t xml:space="preserve">they get defensive toward you views on that political issue, </t>
  </si>
  <si>
    <t>you overstate their differences on that issue.</t>
  </si>
  <si>
    <t>more you overstate these differences on that issue…</t>
  </si>
  <si>
    <t>Depolarizing cycle encouraging love</t>
  </si>
  <si>
    <t xml:space="preserve">The less you overstate their differences on </t>
  </si>
  <si>
    <t xml:space="preserve">, the less you depict their errors with </t>
  </si>
  <si>
    <t xml:space="preserve">The less you depict their errors with </t>
  </si>
  <si>
    <t xml:space="preserve"> as typical, the less guarded you get toward their views on </t>
  </si>
  <si>
    <t xml:space="preserve">The less guarded you get toward their views on </t>
  </si>
  <si>
    <t xml:space="preserve"> the less they get defensive toward your views on </t>
  </si>
  <si>
    <t xml:space="preserve">The less they get defensive toward your views on </t>
  </si>
  <si>
    <t xml:space="preserve">, the less you overstate their differences on </t>
  </si>
  <si>
    <r>
      <t xml:space="preserve">We DEPOLARIZE with </t>
    </r>
    <r>
      <rPr>
        <b/>
        <sz val="10"/>
        <color theme="1"/>
        <rFont val="Arial"/>
        <family val="2"/>
      </rPr>
      <t>value framing</t>
    </r>
    <r>
      <rPr>
        <sz val="10"/>
        <color theme="1"/>
        <rFont val="Arial"/>
        <family val="2"/>
      </rPr>
      <t>: it frames our impacted needs in context of impacting the needs of others. It follows the business communication format of 1) a positive, 2) a negative, and 3) the parity of valuing both sides.</t>
    </r>
  </si>
  <si>
    <t xml:space="preserve">I affirm your need for secure borders. And thank you for any affirmation of our need to travel freely despite status. </t>
  </si>
  <si>
    <t>I need you to feel the despertation of the vulnerable who cannot easily relocate when their environment collapses.</t>
  </si>
  <si>
    <t xml:space="preserve">I affirm your need to arm yourself with a standard firearm. And thank you for affirming our need to stem gun violence. </t>
  </si>
  <si>
    <t>I affirm your need for protecting the voiceless unborn. And thank you for affirming our need to access reproductive health services.</t>
  </si>
  <si>
    <t>I affirm your need to access your own chosen healthcare providers. And thank you for affirming our need to access affordable care without precondition.</t>
  </si>
  <si>
    <t>I affirm your need for protection from individual acts of violence. And thank you for affirming our need to be kept safe from over-policing.</t>
  </si>
  <si>
    <t>I affirm your need to conduct your lives with minimal government interventions. And I thank you for affirming our need for a natural and stable habitat for all.</t>
  </si>
  <si>
    <t>I affirm your need not to be shamed for every slight and ethnic insensitivity. And thank you for affirming our need to address less obvious forms of racism.</t>
  </si>
  <si>
    <r>
      <t>W</t>
    </r>
    <r>
      <rPr>
        <sz val="9"/>
        <color theme="1"/>
        <rFont val="Calibri"/>
        <family val="2"/>
      </rPr>
      <t>−</t>
    </r>
  </si>
  <si>
    <t>I need you to feel the desperte needs of these migrants without painting them all as violent lawbreakers.</t>
  </si>
  <si>
    <t xml:space="preserve">I need you to feel the trauma of being shot, or the fear of my child getting shot at school, or losing a loved one to gun violence. </t>
  </si>
  <si>
    <t>I need you to feel the frustration of walking into a clinic and feeling stigmatized for prioritizing my health.</t>
  </si>
  <si>
    <t>I need you to feel the anxiety of choosing between expensive healthcare by going deeper into debt, or going without.</t>
  </si>
  <si>
    <t>I need you to feel the hopelessness of constant police profiling, its risk of police brutality and even traumatic police shootings.</t>
  </si>
  <si>
    <t>I need you to feel the uncertainty our children and their children will ever be able to live on earth as adults the way we have.</t>
  </si>
  <si>
    <t>I need you to feel the trauma of being singled out for darker skin, even if done unconsciously or without ill intent.</t>
  </si>
  <si>
    <t>W=</t>
  </si>
  <si>
    <t>Perhaps we can do better to screen out the most violent of these migrants who exploit our generosity.</t>
  </si>
  <si>
    <t>Perhaps we can do better to shift the burden of environmental impact regs away from those least able to bear them alone.</t>
  </si>
  <si>
    <t>Perhaps we can do better to sort out legitimate firearm self-defense from those abusing access to guns to harm others.</t>
  </si>
  <si>
    <t>Perhaps we can do better to consider all available newborn options before committing to that irreversible option.</t>
  </si>
  <si>
    <t>Perhaps we can do better to make healthcare accessible to all, without obligating every taxpayer to enable poor health habits.</t>
  </si>
  <si>
    <t>Perhaps we can do better to stem violence without assuming every criminal act stems solely from a bad personal choice ignoring good options.</t>
  </si>
  <si>
    <t>Perhaps we can do better to reduce climate change without imposing regulations on those less able to adjust to them.</t>
  </si>
  <si>
    <t>Perhaps we can do better to not stigmatize anyone for their unintentional mistakes, who honestly seek to improve if not labelled as bad.</t>
  </si>
  <si>
    <t>I affirm your need to help migrants flee violence potentially of our making. And thank you for affirming our need to not import such violence.</t>
  </si>
  <si>
    <t>I affirm your need for lowering our impact on the environment. And thank you for affirming our need to roll back stifling regulations.</t>
  </si>
  <si>
    <t>I affirm your need to stem gun violence. And thank you for affirming our need to legitimately arm ourselves.</t>
  </si>
  <si>
    <t>I affirm your need to access reproductive health services. And thank you for affirming our need to protect the voiceless unborn.</t>
  </si>
  <si>
    <t>I affirm your need to access affordable healthcare. And thank you for affirming our need for maintaining responsible choices in healthcare.</t>
  </si>
  <si>
    <t>I affirm your need to be safe from over-policing and over-prosecutions. And thank you for affirming our need to be kept safe from violent offenders.</t>
  </si>
  <si>
    <t xml:space="preserve">I affirm your need for a stable habitat. And thank you for affirming our need to reduce government involvement in our otherwise industrious lives. </t>
  </si>
  <si>
    <t>I affirm your need to address less visible prejudices. And thank you for affirming our need not to be shamed for every unintentional slight.</t>
  </si>
  <si>
    <r>
      <t xml:space="preserve">Consider each example a conversation starter. Let </t>
    </r>
    <r>
      <rPr>
        <b/>
        <sz val="10"/>
        <color theme="1"/>
        <rFont val="Arial"/>
        <family val="2"/>
      </rPr>
      <t>value framing</t>
    </r>
    <r>
      <rPr>
        <sz val="10"/>
        <color theme="1"/>
        <rFont val="Arial"/>
        <family val="2"/>
      </rPr>
      <t xml:space="preserve"> for this issue show us how to mutually value each other, beyond our need-prioritizing political differences. Let's mature beyond exaggerating, stereotyping, and provoking mutual defensiveness. Then below, rate these for how well you can agree if this can help us dissolve the animosity in political polarization.</t>
    </r>
  </si>
  <si>
    <r>
      <t>D</t>
    </r>
    <r>
      <rPr>
        <sz val="9"/>
        <color theme="1"/>
        <rFont val="Calibri"/>
        <family val="2"/>
      </rPr>
      <t>−</t>
    </r>
  </si>
  <si>
    <t>I need you to feel the pain of families here who have lost a loved one due to violence from illegitimate migrants.</t>
  </si>
  <si>
    <t>I need you to feel the mounting stress of small business owners choked by onerous environmental impact regulations.</t>
  </si>
  <si>
    <t>I need you to feel the constant threat of government overreach I endure, checked first by our right to personally defend ourselves.</t>
  </si>
  <si>
    <t>I need you to feel the alarm of countless unnecessary terminations who potentially could develop into meaningful lives.</t>
  </si>
  <si>
    <t>I need you to feel the anger of having to pay higher taxes to cover expensive care for other's irresponbible health choices.</t>
  </si>
  <si>
    <t>I need you to feel the insecurity of being targeted by violent ex-felons who repeatedly violate our property, safety and even our lives.</t>
  </si>
  <si>
    <t>I need you to feel the tyranny of government's drip, drip, drip of increasing environmental regulations, smothering our private lives.</t>
  </si>
  <si>
    <t>I need you to feel the stigmatization when labelled a racist, simply for making an unintentional race-affecting mistake.</t>
  </si>
  <si>
    <t>D=</t>
  </si>
  <si>
    <t>Perhaps we can do better to merit actual cases of migrants whose lives are at risk due to our actions.</t>
  </si>
  <si>
    <t>Perhaps we can do better to identify those most vulnerable to environmental changes and who may need to relocate.</t>
  </si>
  <si>
    <t>Perhaps we can do better to keep the most violent among us from accessing lethal firearms.</t>
  </si>
  <si>
    <t>Perhaps we can do better to provide reproductive health services without stigmatizing women for considering that irreversible option.</t>
  </si>
  <si>
    <t>Perhaps we can do better to make healthcare accessible to all, to ensure anyone can receive the basic healthcare they need.</t>
  </si>
  <si>
    <t>Perhaps we can do better to prevent recidivism without resorting to draconian prison sentences or other reactionary practices.</t>
  </si>
  <si>
    <t>Perhaps we can do better to optimize natural resources in ways that create the least impact on the world's rising temperatures.</t>
  </si>
  <si>
    <t>Perhaps we can do better to be sensitive to sublte forms of race-baced prejudices, and not get so defensive when it's called out.</t>
  </si>
  <si>
    <t xml:space="preserve">This helps me replace fighting with appreciation for the other's </t>
  </si>
  <si>
    <t xml:space="preserve"> position.</t>
  </si>
  <si>
    <t xml:space="preserve">I can cease exaggerating about the apparent worst of the opposing </t>
  </si>
  <si>
    <t xml:space="preserve"> view. </t>
  </si>
  <si>
    <t xml:space="preserve">I can replace defensiveness with mutual value for resolving each other's </t>
  </si>
  <si>
    <t xml:space="preserve"> needs.</t>
  </si>
  <si>
    <t xml:space="preserve"> position to raise the standard of political leadership.  </t>
  </si>
  <si>
    <t xml:space="preserve">Lead without fighting each other's </t>
  </si>
  <si>
    <t xml:space="preserve">Lead without stereotyping the other side's mistakes about </t>
  </si>
  <si>
    <t xml:space="preserve"> as typical of them all. </t>
  </si>
  <si>
    <t xml:space="preserve">Lead without provoking their defensiveness, or getting defensive, by prioritizing resolution of each other's specific </t>
  </si>
  <si>
    <t>Takeaway</t>
  </si>
  <si>
    <t>"</t>
  </si>
  <si>
    <t>Key points for you to take away from this tool</t>
  </si>
  <si>
    <t>I am…</t>
  </si>
  <si>
    <t>And I</t>
  </si>
  <si>
    <t xml:space="preserve"> am</t>
  </si>
  <si>
    <t xml:space="preserve"> ready to apply this</t>
  </si>
  <si>
    <t xml:space="preserve">Political differences express inflexibly different priorities of needs, so debating polarizes more than persuades. </t>
  </si>
  <si>
    <t xml:space="preserve">Popular politics tempts us to trust generalizing to deal with our many specific problems of unresolved needs.
</t>
  </si>
  <si>
    <t>content with learning this</t>
  </si>
  <si>
    <t>keeping what I learned to myself</t>
  </si>
  <si>
    <t>family members &amp; friends</t>
  </si>
  <si>
    <t>need to first learn more about its earning potential</t>
  </si>
  <si>
    <t>FIRST SELECT ITEM AT LEFT</t>
  </si>
  <si>
    <t>Political generalizing prioritizes relief from pain than resolving needs that could remove such pain.</t>
  </si>
  <si>
    <t>ready to apply it with others</t>
  </si>
  <si>
    <t>ready to share on social media</t>
  </si>
  <si>
    <t>to media pundits</t>
  </si>
  <si>
    <t>prefer to learn from others trying this</t>
  </si>
  <si>
    <t>Politics can either serve as a stumbling block or as a stepping stone to address one another’s politicized needs.</t>
  </si>
  <si>
    <t>ready to earn $ applying it</t>
  </si>
  <si>
    <t>ready to tell others in person</t>
  </si>
  <si>
    <t>my elected officials</t>
  </si>
  <si>
    <t>am ready to get started with this process</t>
  </si>
  <si>
    <r>
      <t xml:space="preserve">Cultivate your own political leadership from within, using </t>
    </r>
    <r>
      <rPr>
        <b/>
        <sz val="14"/>
        <color rgb="FF009641"/>
        <rFont val="Tahoma"/>
        <family val="2"/>
      </rPr>
      <t>Harmony</t>
    </r>
    <r>
      <rPr>
        <b/>
        <sz val="14"/>
        <color theme="1"/>
        <rFont val="Tahoma"/>
        <family val="2"/>
      </rPr>
      <t xml:space="preserve"> </t>
    </r>
    <r>
      <rPr>
        <b/>
        <sz val="14"/>
        <color rgb="FF7030A0"/>
        <rFont val="Tahoma"/>
        <family val="2"/>
      </rPr>
      <t>Politics</t>
    </r>
    <r>
      <rPr>
        <sz val="14"/>
        <color theme="1"/>
        <rFont val="Tahoma"/>
        <family val="2"/>
      </rPr>
      <t xml:space="preserve"> to break the spell of political elites.</t>
    </r>
  </si>
  <si>
    <t>To use again, save a personalized version of this document to a PDF.</t>
  </si>
  <si>
    <t>How?</t>
  </si>
  <si>
    <r>
      <t>Click to learn more at https://www.</t>
    </r>
    <r>
      <rPr>
        <sz val="15"/>
        <color rgb="FFA0FFCD"/>
        <rFont val="Arial Black"/>
        <family val="2"/>
      </rPr>
      <t>value</t>
    </r>
    <r>
      <rPr>
        <sz val="15"/>
        <color rgb="FFE1C8FF"/>
        <rFont val="Arial Black"/>
        <family val="2"/>
      </rPr>
      <t>relating</t>
    </r>
    <r>
      <rPr>
        <sz val="15"/>
        <color rgb="FFC8FFE1"/>
        <rFont val="Arial Black"/>
        <family val="2"/>
      </rPr>
      <t>.com</t>
    </r>
  </si>
  <si>
    <r>
      <t xml:space="preserve">Mutual engagement </t>
    </r>
    <r>
      <rPr>
        <b/>
        <sz val="18"/>
        <color rgb="FF5AFFA0"/>
        <rFont val="Tahoma"/>
        <family val="2"/>
      </rPr>
      <t>(v. mutual hostilities)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</si>
</sst>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
    <numFmt numFmtId="165" formatCode="#."/>
  </numFmts>
  <fonts count="218">
    <font>
      <sz val="11"/>
      <color theme="1"/>
      <name val="Calibri"/>
      <family val="2"/>
      <scheme val="minor"/>
    </font>
    <font>
      <sz val="11"/>
      <color theme="1"/>
      <name val="Calibri"/>
      <family val="2"/>
      <scheme val="minor"/>
    </font>
    <font>
      <sz val="11"/>
      <color rgb="FF9C0006"/>
      <name val="Calibri"/>
      <family val="2"/>
      <scheme val="minor"/>
    </font>
    <font>
      <u/>
      <sz val="11"/>
      <color theme="10"/>
      <name val="Calibri"/>
      <family val="2"/>
      <scheme val="minor"/>
    </font>
    <font>
      <b/>
      <sz val="54"/>
      <color rgb="FFD2FFE6"/>
      <name val="Tahoma"/>
      <family val="2"/>
    </font>
    <font>
      <sz val="10"/>
      <color theme="1"/>
      <name val="Arial Narrow"/>
      <family val="2"/>
    </font>
    <font>
      <sz val="17"/>
      <color rgb="FFF0CDFF"/>
      <name val="Arial Black"/>
      <family val="2"/>
    </font>
    <font>
      <sz val="10"/>
      <color theme="0"/>
      <name val="Wingdings 3"/>
      <family val="1"/>
      <charset val="2"/>
    </font>
    <font>
      <sz val="9"/>
      <color theme="1"/>
      <name val="Arial Narrow"/>
      <family val="2"/>
    </font>
    <font>
      <b/>
      <sz val="10"/>
      <color rgb="FF004623"/>
      <name val="Arial Black"/>
      <family val="2"/>
    </font>
    <font>
      <b/>
      <sz val="10"/>
      <color theme="1"/>
      <name val="Arial Narrow"/>
      <family val="2"/>
    </font>
    <font>
      <sz val="10"/>
      <color rgb="FF009641"/>
      <name val="Arial Narrow"/>
      <family val="2"/>
    </font>
    <font>
      <b/>
      <i/>
      <sz val="10"/>
      <color theme="1"/>
      <name val="Arial Narrow"/>
      <family val="2"/>
    </font>
    <font>
      <b/>
      <sz val="10"/>
      <color theme="1" tint="0.499984740745262"/>
      <name val="Arial Narrow"/>
      <family val="2"/>
    </font>
    <font>
      <b/>
      <i/>
      <sz val="10"/>
      <color rgb="FF00823C"/>
      <name val="Arial Narrow"/>
      <family val="2"/>
    </font>
    <font>
      <b/>
      <sz val="54"/>
      <color rgb="FFA0FFCD"/>
      <name val="Tahoma"/>
      <family val="2"/>
    </font>
    <font>
      <sz val="22"/>
      <color rgb="FF5AFFA0"/>
      <name val="Arial Black"/>
      <family val="2"/>
    </font>
    <font>
      <sz val="17"/>
      <color theme="0"/>
      <name val="Wingdings 3"/>
      <family val="1"/>
      <charset val="2"/>
    </font>
    <font>
      <sz val="9"/>
      <color rgb="FFF0CDFF"/>
      <name val="Arial Black"/>
      <family val="2"/>
    </font>
    <font>
      <sz val="17"/>
      <color rgb="FFC8FFE1"/>
      <name val="Arial Black"/>
      <family val="2"/>
    </font>
    <font>
      <sz val="17"/>
      <color rgb="FFFFCCCC"/>
      <name val="Arial Black"/>
      <family val="2"/>
    </font>
    <font>
      <b/>
      <sz val="28"/>
      <color rgb="FFC00000"/>
      <name val="Arial"/>
      <family val="2"/>
    </font>
    <font>
      <b/>
      <i/>
      <sz val="28"/>
      <color rgb="FFC00000"/>
      <name val="Arial"/>
      <family val="2"/>
    </font>
    <font>
      <b/>
      <i/>
      <sz val="28"/>
      <color rgb="FF7030A0"/>
      <name val="Arial"/>
      <family val="2"/>
    </font>
    <font>
      <b/>
      <sz val="14"/>
      <color theme="1"/>
      <name val="Arial"/>
      <family val="2"/>
    </font>
    <font>
      <b/>
      <sz val="9"/>
      <color theme="1"/>
      <name val="Arial"/>
      <family val="2"/>
    </font>
    <font>
      <b/>
      <sz val="15"/>
      <color rgb="FF4B1E64"/>
      <name val="Arial Narrow"/>
      <family val="2"/>
    </font>
    <font>
      <b/>
      <sz val="15"/>
      <color theme="9" tint="-0.499984740745262"/>
      <name val="Arial Narrow"/>
      <family val="2"/>
    </font>
    <font>
      <b/>
      <sz val="12"/>
      <color rgb="FFC00000"/>
      <name val="Arial Black"/>
      <family val="2"/>
    </font>
    <font>
      <b/>
      <sz val="10"/>
      <color theme="7" tint="-0.499984740745262"/>
      <name val="Arial Narrow"/>
      <family val="2"/>
    </font>
    <font>
      <b/>
      <sz val="20"/>
      <color theme="1"/>
      <name val="Arial"/>
      <family val="2"/>
    </font>
    <font>
      <b/>
      <sz val="11.5"/>
      <color theme="1"/>
      <name val="Arial"/>
      <family val="2"/>
    </font>
    <font>
      <b/>
      <sz val="12"/>
      <color theme="1"/>
      <name val="Arial"/>
      <family val="2"/>
    </font>
    <font>
      <b/>
      <sz val="14.5"/>
      <color rgb="FF00B050"/>
      <name val="Arial Black"/>
      <family val="2"/>
    </font>
    <font>
      <b/>
      <sz val="20"/>
      <color theme="0"/>
      <name val="Wingdings 3"/>
      <family val="1"/>
      <charset val="2"/>
    </font>
    <font>
      <b/>
      <sz val="20"/>
      <color rgb="FF371950"/>
      <name val="Tahoma"/>
      <family val="2"/>
    </font>
    <font>
      <b/>
      <i/>
      <sz val="20"/>
      <color rgb="FF371950"/>
      <name val="Tahoma"/>
      <family val="2"/>
    </font>
    <font>
      <sz val="10"/>
      <color rgb="FF00501E"/>
      <name val="Arial Narrow"/>
      <family val="2"/>
    </font>
    <font>
      <sz val="10"/>
      <name val="Arial"/>
      <family val="2"/>
    </font>
    <font>
      <sz val="10"/>
      <color theme="9" tint="-0.499984740745262"/>
      <name val="Cambria"/>
      <family val="1"/>
    </font>
    <font>
      <sz val="10"/>
      <color rgb="FF4B1964"/>
      <name val="Cambria"/>
      <family val="1"/>
    </font>
    <font>
      <b/>
      <sz val="10"/>
      <color rgb="FFFF9999"/>
      <name val="Arial Narrow"/>
      <family val="2"/>
    </font>
    <font>
      <sz val="10"/>
      <color theme="7" tint="-0.499984740745262"/>
      <name val="Cambria"/>
      <family val="1"/>
    </font>
    <font>
      <sz val="12"/>
      <color theme="1"/>
      <name val="Tahoma"/>
      <family val="2"/>
    </font>
    <font>
      <sz val="20"/>
      <color theme="1"/>
      <name val="Tahoma"/>
      <family val="2"/>
    </font>
    <font>
      <b/>
      <sz val="20"/>
      <color theme="1"/>
      <name val="Tahoma"/>
      <family val="2"/>
    </font>
    <font>
      <b/>
      <sz val="13"/>
      <color rgb="FFF0F5EB"/>
      <name val="Arial Narrow"/>
      <family val="2"/>
    </font>
    <font>
      <sz val="14"/>
      <color rgb="FFF0F5EB"/>
      <name val="Arial Narrow"/>
      <family val="2"/>
    </font>
    <font>
      <b/>
      <sz val="11"/>
      <color theme="1"/>
      <name val="Arial Narrow"/>
      <family val="2"/>
    </font>
    <font>
      <sz val="12"/>
      <color theme="1"/>
      <name val="Arial"/>
      <family val="2"/>
    </font>
    <font>
      <sz val="10"/>
      <color rgb="FFF0F5EB"/>
      <name val="Arial Narrow"/>
      <family val="2"/>
    </font>
    <font>
      <sz val="8"/>
      <color theme="1" tint="0.34998626667073579"/>
      <name val="Arial Black"/>
      <family val="2"/>
    </font>
    <font>
      <sz val="8"/>
      <color theme="1"/>
      <name val="Arial Black"/>
      <family val="2"/>
    </font>
    <font>
      <b/>
      <i/>
      <sz val="18"/>
      <color rgb="FF371950"/>
      <name val="Tahoma"/>
      <family val="2"/>
    </font>
    <font>
      <sz val="10.5"/>
      <color theme="1"/>
      <name val="Tahoma"/>
      <family val="2"/>
    </font>
    <font>
      <sz val="10"/>
      <color rgb="FF000000"/>
      <name val="Tahoma"/>
      <family val="2"/>
    </font>
    <font>
      <b/>
      <sz val="12"/>
      <color theme="1" tint="0.499984740745262"/>
      <name val="Franklin Gothic Heavy"/>
      <family val="2"/>
    </font>
    <font>
      <sz val="10"/>
      <color theme="1"/>
      <name val="Arial Black"/>
      <family val="2"/>
    </font>
    <font>
      <sz val="11"/>
      <color theme="1"/>
      <name val="Tahoma"/>
      <family val="2"/>
    </font>
    <font>
      <b/>
      <sz val="9"/>
      <color theme="7" tint="-0.499984740745262"/>
      <name val="Arial Narrow"/>
      <family val="2"/>
    </font>
    <font>
      <sz val="9"/>
      <color theme="1"/>
      <name val="Tahoma"/>
      <family val="2"/>
    </font>
    <font>
      <sz val="10.5"/>
      <color theme="1"/>
      <name val="Arial"/>
      <family val="2"/>
    </font>
    <font>
      <sz val="13"/>
      <color theme="1"/>
      <name val="Arial"/>
      <family val="2"/>
    </font>
    <font>
      <sz val="11"/>
      <color theme="1"/>
      <name val="Arial"/>
      <family val="2"/>
    </font>
    <font>
      <b/>
      <sz val="11.5"/>
      <color rgb="FF5A1E7D"/>
      <name val="Arial"/>
      <family val="2"/>
    </font>
    <font>
      <sz val="12"/>
      <color rgb="FF37144B"/>
      <name val="Arial Narrow"/>
      <family val="2"/>
    </font>
    <font>
      <sz val="8"/>
      <color rgb="FF007846"/>
      <name val="Arial"/>
      <family val="2"/>
    </font>
    <font>
      <sz val="14"/>
      <color theme="9" tint="-0.499984740745262"/>
      <name val="Arial"/>
      <family val="2"/>
    </font>
    <font>
      <sz val="10"/>
      <color theme="9" tint="-0.499984740745262"/>
      <name val="Arial"/>
      <family val="2"/>
    </font>
    <font>
      <sz val="9"/>
      <color theme="9" tint="-0.499984740745262"/>
      <name val="Arial"/>
      <family val="2"/>
    </font>
    <font>
      <b/>
      <sz val="20"/>
      <color rgb="FFEBDCFF"/>
      <name val="Tahoma"/>
      <family val="2"/>
    </font>
    <font>
      <b/>
      <i/>
      <sz val="20"/>
      <color rgb="FFEBDCFF"/>
      <name val="Tahoma"/>
      <family val="2"/>
    </font>
    <font>
      <b/>
      <sz val="20"/>
      <color rgb="FFA0FFCD"/>
      <name val="Tahoma"/>
      <family val="2"/>
    </font>
    <font>
      <b/>
      <sz val="24"/>
      <color rgb="FF4B1E64"/>
      <name val="Arial Narrow"/>
      <family val="2"/>
    </font>
    <font>
      <b/>
      <sz val="24"/>
      <color rgb="FFFFFF00"/>
      <name val="Arial Narrow"/>
      <family val="2"/>
    </font>
    <font>
      <b/>
      <sz val="24"/>
      <color theme="0"/>
      <name val="Arial Narrow"/>
      <family val="2"/>
    </font>
    <font>
      <b/>
      <i/>
      <sz val="24"/>
      <color theme="0"/>
      <name val="Arial Narrow"/>
      <family val="2"/>
    </font>
    <font>
      <b/>
      <sz val="24"/>
      <color theme="9" tint="-0.499984740745262"/>
      <name val="Arial Narrow"/>
      <family val="2"/>
    </font>
    <font>
      <b/>
      <sz val="12"/>
      <color rgb="FFC00000"/>
      <name val="Arial Narrow"/>
      <family val="2"/>
    </font>
    <font>
      <b/>
      <sz val="18"/>
      <color rgb="FF3C1E5A"/>
      <name val="Arial Black"/>
      <family val="2"/>
    </font>
    <font>
      <sz val="9"/>
      <color theme="1"/>
      <name val="Arial Black"/>
      <family val="2"/>
    </font>
    <font>
      <sz val="10"/>
      <color rgb="FF00B050"/>
      <name val="Arial Narrow"/>
      <family val="2"/>
    </font>
    <font>
      <b/>
      <sz val="20"/>
      <color rgb="FF004623"/>
      <name val="Tahoma"/>
      <family val="2"/>
    </font>
    <font>
      <b/>
      <sz val="20"/>
      <color theme="1" tint="0.499984740745262"/>
      <name val="Tahoma"/>
      <family val="2"/>
    </font>
    <font>
      <i/>
      <sz val="12"/>
      <color theme="1"/>
      <name val="Arial"/>
      <family val="2"/>
    </font>
    <font>
      <sz val="12"/>
      <color rgb="FF00B050"/>
      <name val="Arial"/>
      <family val="2"/>
    </font>
    <font>
      <sz val="12"/>
      <color theme="1"/>
      <name val="Arial Black"/>
      <family val="2"/>
    </font>
    <font>
      <sz val="11"/>
      <color theme="1"/>
      <name val="Arial Narrow"/>
      <family val="2"/>
    </font>
    <font>
      <sz val="11.5"/>
      <color theme="1"/>
      <name val="Tahoma"/>
      <family val="2"/>
    </font>
    <font>
      <b/>
      <sz val="28"/>
      <color rgb="FF730000"/>
      <name val="Arial Black"/>
      <family val="2"/>
    </font>
    <font>
      <b/>
      <sz val="9"/>
      <color rgb="FFC00000"/>
      <name val="Arial"/>
      <family val="2"/>
    </font>
    <font>
      <b/>
      <sz val="11"/>
      <color theme="0"/>
      <name val="Arial"/>
      <family val="2"/>
    </font>
    <font>
      <b/>
      <sz val="11"/>
      <color rgb="FFFFFF00"/>
      <name val="Arial"/>
      <family val="2"/>
    </font>
    <font>
      <sz val="12"/>
      <color rgb="FF000000"/>
      <name val="Tahoma"/>
      <family val="2"/>
    </font>
    <font>
      <b/>
      <sz val="21"/>
      <color rgb="FF00501E"/>
      <name val="Tahoma"/>
      <family val="2"/>
    </font>
    <font>
      <sz val="30"/>
      <color rgb="FFFF3C3C"/>
      <name val="Arial Black"/>
      <family val="2"/>
    </font>
    <font>
      <sz val="30"/>
      <color rgb="FFFFFF00"/>
      <name val="Arial Black"/>
      <family val="2"/>
    </font>
    <font>
      <sz val="30"/>
      <color rgb="FFFF99FF"/>
      <name val="Arial Black"/>
      <family val="2"/>
    </font>
    <font>
      <sz val="10.5"/>
      <color rgb="FFFF9999"/>
      <name val="Arial"/>
      <family val="2"/>
    </font>
    <font>
      <i/>
      <sz val="10.5"/>
      <color rgb="FFFF9999"/>
      <name val="Arial"/>
      <family val="2"/>
    </font>
    <font>
      <sz val="10.5"/>
      <color rgb="FFFFFF00"/>
      <name val="Arial"/>
      <family val="2"/>
    </font>
    <font>
      <sz val="10.5"/>
      <color rgb="FFFF3C3C"/>
      <name val="Arial"/>
      <family val="2"/>
    </font>
    <font>
      <b/>
      <sz val="24"/>
      <color theme="8" tint="0.79998168889431442"/>
      <name val="Arial Black"/>
      <family val="2"/>
    </font>
    <font>
      <sz val="24"/>
      <color rgb="FFF0F5EB"/>
      <name val="Arial Narrow"/>
      <family val="2"/>
    </font>
    <font>
      <sz val="9"/>
      <color rgb="FFF0F5EB"/>
      <name val="Arial Narrow"/>
      <family val="2"/>
    </font>
    <font>
      <sz val="24"/>
      <color rgb="FFFFCCCC"/>
      <name val="Arial Black"/>
      <family val="2"/>
    </font>
    <font>
      <b/>
      <sz val="10"/>
      <color theme="8" tint="0.39997558519241921"/>
      <name val="Arial Black"/>
      <family val="2"/>
    </font>
    <font>
      <sz val="10"/>
      <color rgb="FFFF9999"/>
      <name val="Arial Black"/>
      <family val="2"/>
    </font>
    <font>
      <sz val="14"/>
      <color rgb="FF00B0F0"/>
      <name val="Wingdings"/>
      <charset val="2"/>
    </font>
    <font>
      <sz val="16"/>
      <color rgb="FFD7B9FF"/>
      <name val="Arial Black"/>
      <family val="2"/>
    </font>
    <font>
      <sz val="14"/>
      <color rgb="FFFF0000"/>
      <name val="Wingdings"/>
      <charset val="2"/>
    </font>
    <font>
      <b/>
      <sz val="10"/>
      <color rgb="FFF0F5EB"/>
      <name val="Arial Black"/>
      <family val="2"/>
    </font>
    <font>
      <sz val="10"/>
      <color rgb="FFF0F5EB"/>
      <name val="Arial Black"/>
      <family val="2"/>
    </font>
    <font>
      <sz val="14"/>
      <color theme="8" tint="0.39997558519241921"/>
      <name val="Arial Narrow"/>
      <family val="1"/>
      <charset val="2"/>
    </font>
    <font>
      <sz val="14"/>
      <color theme="8" tint="0.39997558519241921"/>
      <name val="Wingdings 3"/>
      <family val="1"/>
      <charset val="2"/>
    </font>
    <font>
      <sz val="14"/>
      <color theme="8" tint="0.39997558519241921"/>
      <name val="Arial Narrow"/>
      <family val="2"/>
    </font>
    <font>
      <sz val="14"/>
      <color theme="8" tint="0.39997558519241921"/>
      <name val="Arial Black"/>
      <family val="2"/>
    </font>
    <font>
      <sz val="14"/>
      <color rgb="FFFF9999"/>
      <name val="Arial Narrow"/>
      <family val="2"/>
      <charset val="2"/>
    </font>
    <font>
      <sz val="14"/>
      <color rgb="FFFF9999"/>
      <name val="Arial Black"/>
      <family val="2"/>
    </font>
    <font>
      <sz val="14"/>
      <color rgb="FFFF9999"/>
      <name val="Wingdings 3"/>
      <family val="1"/>
      <charset val="2"/>
    </font>
    <font>
      <b/>
      <sz val="20"/>
      <color rgb="FF00501E"/>
      <name val="Tahoma"/>
      <family val="2"/>
    </font>
    <font>
      <b/>
      <i/>
      <sz val="20"/>
      <color rgb="FF00501E"/>
      <name val="Tahoma"/>
      <family val="2"/>
    </font>
    <font>
      <sz val="10"/>
      <color theme="9" tint="-0.499984740745262"/>
      <name val="Arial Narrow"/>
      <family val="2"/>
    </font>
    <font>
      <b/>
      <sz val="36"/>
      <color rgb="FF00501E"/>
      <name val="Tahoma"/>
      <family val="2"/>
    </font>
    <font>
      <sz val="108"/>
      <color rgb="FFC00000"/>
      <name val="Wingdings 2"/>
      <family val="1"/>
      <charset val="2"/>
    </font>
    <font>
      <sz val="20"/>
      <color rgb="FF870000"/>
      <name val="Arial Black"/>
      <family val="2"/>
    </font>
    <font>
      <b/>
      <sz val="16"/>
      <color theme="1" tint="0.499984740745262"/>
      <name val="Tahoma"/>
      <family val="2"/>
    </font>
    <font>
      <sz val="20"/>
      <color rgb="FF00501E"/>
      <name val="Arial Black"/>
      <family val="2"/>
    </font>
    <font>
      <sz val="108"/>
      <color rgb="FF00B050"/>
      <name val="Wingdings 2"/>
      <family val="1"/>
      <charset val="2"/>
    </font>
    <font>
      <b/>
      <sz val="16"/>
      <color theme="8" tint="0.39997558519241921"/>
      <name val="Tahoma"/>
      <family val="2"/>
    </font>
    <font>
      <b/>
      <sz val="16"/>
      <color rgb="FFFF9999"/>
      <name val="Tahoma"/>
      <family val="2"/>
    </font>
    <font>
      <b/>
      <sz val="20"/>
      <color rgb="FF2F528F"/>
      <name val="Tahoma"/>
      <family val="2"/>
    </font>
    <font>
      <b/>
      <sz val="20"/>
      <color rgb="FFC00000"/>
      <name val="Tahoma"/>
      <family val="2"/>
    </font>
    <font>
      <sz val="12"/>
      <color rgb="FF870000"/>
      <name val="Arial Black"/>
      <family val="2"/>
    </font>
    <font>
      <sz val="10"/>
      <color rgb="FF870000"/>
      <name val="Arial Narrow"/>
      <family val="2"/>
    </font>
    <font>
      <sz val="9"/>
      <color rgb="FF870000"/>
      <name val="Arial Narrow"/>
      <family val="2"/>
    </font>
    <font>
      <sz val="14"/>
      <color theme="8" tint="-0.499984740745262"/>
      <name val="Tahoma"/>
      <family val="2"/>
    </font>
    <font>
      <sz val="14"/>
      <color rgb="FF9C0006"/>
      <name val="Tahoma"/>
      <family val="2"/>
    </font>
    <font>
      <sz val="14"/>
      <color rgb="FF002060"/>
      <name val="Tahoma"/>
      <family val="2"/>
    </font>
    <font>
      <sz val="14"/>
      <color rgb="FF9C0000"/>
      <name val="Tahoma"/>
      <family val="2"/>
    </font>
    <font>
      <sz val="9"/>
      <color theme="1"/>
      <name val="Arial"/>
      <family val="2"/>
    </font>
    <font>
      <sz val="12"/>
      <color rgb="FF00501E"/>
      <name val="Arial Black"/>
      <family val="2"/>
    </font>
    <font>
      <sz val="9"/>
      <color rgb="FF00501E"/>
      <name val="Arial Narrow"/>
      <family val="2"/>
    </font>
    <font>
      <b/>
      <sz val="14"/>
      <color theme="1"/>
      <name val="Tahoma"/>
      <family val="2"/>
    </font>
    <font>
      <sz val="10.5"/>
      <color rgb="FF000000"/>
      <name val="Tahoma"/>
      <family val="2"/>
    </font>
    <font>
      <sz val="16"/>
      <color theme="1"/>
      <name val="Tahoma"/>
      <family val="2"/>
    </font>
    <font>
      <sz val="10"/>
      <color theme="1"/>
      <name val="Tahoma"/>
      <family val="2"/>
    </font>
    <font>
      <b/>
      <sz val="11"/>
      <color theme="1"/>
      <name val="Arial"/>
      <family val="2"/>
    </font>
    <font>
      <b/>
      <sz val="8"/>
      <color rgb="FF371950"/>
      <name val="Arial Narrow"/>
      <family val="2"/>
    </font>
    <font>
      <b/>
      <sz val="9"/>
      <color theme="1"/>
      <name val="Tahoma"/>
      <family val="2"/>
    </font>
    <font>
      <b/>
      <sz val="8"/>
      <color theme="0"/>
      <name val="Arial Narrow"/>
      <family val="2"/>
    </font>
    <font>
      <sz val="8"/>
      <color theme="0"/>
      <name val="Arial"/>
      <family val="2"/>
    </font>
    <font>
      <b/>
      <sz val="12"/>
      <color theme="1"/>
      <name val="Arial Narrow"/>
      <family val="2"/>
    </font>
    <font>
      <b/>
      <sz val="12"/>
      <color theme="1"/>
      <name val="Tahoma"/>
      <family val="2"/>
    </font>
    <font>
      <b/>
      <sz val="12"/>
      <color rgb="FF0070C0"/>
      <name val="Tahoma"/>
      <family val="2"/>
    </font>
    <font>
      <b/>
      <sz val="12"/>
      <color rgb="FF00B050"/>
      <name val="Tahoma"/>
      <family val="2"/>
    </font>
    <font>
      <b/>
      <sz val="12"/>
      <color rgb="FFFFFF00"/>
      <name val="Tahoma"/>
      <family val="2"/>
    </font>
    <font>
      <b/>
      <sz val="9"/>
      <color rgb="FFC00000"/>
      <name val="Tahoma"/>
      <family val="2"/>
    </font>
    <font>
      <b/>
      <sz val="9"/>
      <color rgb="FF00B050"/>
      <name val="Tahoma"/>
      <family val="2"/>
    </font>
    <font>
      <b/>
      <sz val="12"/>
      <color rgb="FFC00000"/>
      <name val="Tahoma"/>
      <family val="2"/>
    </font>
    <font>
      <b/>
      <sz val="9"/>
      <color rgb="FF0070C0"/>
      <name val="Arial Narrow"/>
      <family val="2"/>
    </font>
    <font>
      <sz val="10"/>
      <color rgb="FF0070C0"/>
      <name val="Arial Narrow"/>
      <family val="2"/>
    </font>
    <font>
      <b/>
      <sz val="10"/>
      <color rgb="FF0070C0"/>
      <name val="Arial Narrow"/>
      <family val="2"/>
    </font>
    <font>
      <b/>
      <sz val="9"/>
      <color rgb="FFC00000"/>
      <name val="Arial Narrow"/>
      <family val="2"/>
    </font>
    <font>
      <b/>
      <sz val="10"/>
      <color rgb="FFC00000"/>
      <name val="Arial Narrow"/>
      <family val="2"/>
    </font>
    <font>
      <b/>
      <sz val="11"/>
      <color rgb="FF002060"/>
      <name val="Tahoma"/>
      <family val="2"/>
    </font>
    <font>
      <b/>
      <sz val="11"/>
      <color rgb="FF730000"/>
      <name val="Tahoma"/>
      <family val="2"/>
    </font>
    <font>
      <b/>
      <sz val="10"/>
      <color rgb="FF00B050"/>
      <name val="Arial Narrow"/>
      <family val="2"/>
    </font>
    <font>
      <b/>
      <sz val="10"/>
      <color rgb="FFFFFF00"/>
      <name val="Arial Narrow"/>
      <family val="2"/>
    </font>
    <font>
      <b/>
      <sz val="22"/>
      <color rgb="FF00501E"/>
      <name val="Tahoma"/>
      <family val="2"/>
    </font>
    <font>
      <sz val="11"/>
      <color rgb="FF000000"/>
      <name val="Arial Narrow"/>
      <family val="2"/>
    </font>
    <font>
      <b/>
      <sz val="36"/>
      <color rgb="FF4B1E64"/>
      <name val="Tahoma"/>
      <family val="2"/>
    </font>
    <font>
      <b/>
      <sz val="24"/>
      <color rgb="FF00501E"/>
      <name val="Tahoma"/>
      <family val="2"/>
    </font>
    <font>
      <b/>
      <sz val="9"/>
      <color theme="1"/>
      <name val="Arial Narrow"/>
      <family val="2"/>
    </font>
    <font>
      <b/>
      <sz val="20"/>
      <color rgb="FF5AFFA0"/>
      <name val="Tahoma"/>
      <family val="2"/>
    </font>
    <font>
      <b/>
      <sz val="18"/>
      <color rgb="FF5AFFA0"/>
      <name val="Tahoma"/>
      <family val="2"/>
    </font>
    <font>
      <sz val="10"/>
      <color theme="1"/>
      <name val="Arial"/>
      <family val="2"/>
    </font>
    <font>
      <b/>
      <sz val="10"/>
      <color theme="1"/>
      <name val="Arial"/>
      <family val="2"/>
    </font>
    <font>
      <i/>
      <sz val="10"/>
      <color theme="1"/>
      <name val="Arial"/>
      <family val="2"/>
    </font>
    <font>
      <sz val="12"/>
      <color rgb="FF0070C0"/>
      <name val="Arial"/>
      <family val="2"/>
    </font>
    <font>
      <sz val="15"/>
      <color rgb="FF0070C0"/>
      <name val="Tahoma"/>
      <family val="2"/>
    </font>
    <font>
      <sz val="9"/>
      <color rgb="FFC00000"/>
      <name val="Arial Narrow"/>
      <family val="2"/>
    </font>
    <font>
      <sz val="15"/>
      <color rgb="FFC00000"/>
      <name val="Tahoma"/>
      <family val="2"/>
    </font>
    <font>
      <sz val="72"/>
      <color rgb="FF0070C0"/>
      <name val="Webdings"/>
      <family val="1"/>
      <charset val="2"/>
    </font>
    <font>
      <sz val="9"/>
      <color rgb="FFFF3C3C"/>
      <name val="Webdings"/>
      <family val="1"/>
      <charset val="2"/>
    </font>
    <font>
      <sz val="72"/>
      <color rgb="FFFF3C3C"/>
      <name val="Webdings"/>
      <family val="1"/>
      <charset val="2"/>
    </font>
    <font>
      <sz val="12"/>
      <color theme="9" tint="-0.499984740745262"/>
      <name val="Tahoma"/>
      <family val="2"/>
    </font>
    <font>
      <sz val="14"/>
      <color theme="1"/>
      <name val="Arial"/>
      <family val="2"/>
    </font>
    <font>
      <sz val="14"/>
      <color rgb="FF0070C0"/>
      <name val="Tahoma"/>
      <family val="2"/>
    </font>
    <font>
      <sz val="14"/>
      <color rgb="FFC00000"/>
      <name val="Tahoma"/>
      <family val="2"/>
    </font>
    <font>
      <sz val="11"/>
      <color theme="9" tint="-0.499984740745262"/>
      <name val="Tahoma"/>
      <family val="2"/>
    </font>
    <font>
      <sz val="9"/>
      <color theme="1"/>
      <name val="Calibri"/>
      <family val="2"/>
    </font>
    <font>
      <sz val="11"/>
      <color rgb="FF002060"/>
      <name val="Tahoma"/>
      <family val="2"/>
    </font>
    <font>
      <sz val="11"/>
      <color rgb="FF500000"/>
      <name val="Tahoma"/>
      <family val="2"/>
    </font>
    <font>
      <sz val="14"/>
      <color theme="0"/>
      <name val="Wingdings 3"/>
      <family val="1"/>
      <charset val="2"/>
    </font>
    <font>
      <b/>
      <sz val="20"/>
      <color rgb="FFC8FFE1"/>
      <name val="Tahoma"/>
      <family val="2"/>
    </font>
    <font>
      <sz val="11"/>
      <color theme="0"/>
      <name val="Wingdings 3"/>
      <family val="1"/>
      <charset val="2"/>
    </font>
    <font>
      <sz val="14"/>
      <color theme="1"/>
      <name val="Tahoma"/>
      <family val="2"/>
    </font>
    <font>
      <sz val="11"/>
      <color rgb="FF000000"/>
      <name val="Tahoma"/>
      <family val="2"/>
    </font>
    <font>
      <b/>
      <sz val="14"/>
      <color rgb="FF009641"/>
      <name val="Tahoma"/>
      <family val="2"/>
    </font>
    <font>
      <b/>
      <sz val="14"/>
      <color rgb="FF7030A0"/>
      <name val="Tahoma"/>
      <family val="2"/>
    </font>
    <font>
      <b/>
      <sz val="20"/>
      <color theme="9" tint="-0.499984740745262"/>
      <name val="Tahoma"/>
      <family val="2"/>
    </font>
    <font>
      <sz val="14"/>
      <color theme="10"/>
      <name val="Tahoma"/>
      <family val="2"/>
    </font>
    <font>
      <sz val="14"/>
      <color rgb="FFB905FF"/>
      <name val="Wingdings 3"/>
      <family val="1"/>
      <charset val="2"/>
    </font>
    <font>
      <b/>
      <sz val="20"/>
      <color rgb="FF1E5A28"/>
      <name val="Tahoma"/>
      <family val="2"/>
    </font>
    <font>
      <b/>
      <sz val="13"/>
      <color rgb="FF4B2364"/>
      <name val="Tahoma"/>
      <family val="2"/>
    </font>
    <font>
      <i/>
      <sz val="12"/>
      <color theme="1"/>
      <name val="Tahoma"/>
      <family val="2"/>
    </font>
    <font>
      <b/>
      <sz val="12"/>
      <color rgb="FF009641"/>
      <name val="Tahoma"/>
      <family val="2"/>
    </font>
    <font>
      <i/>
      <sz val="12"/>
      <color rgb="FF009641"/>
      <name val="Tahoma"/>
      <family val="2"/>
    </font>
    <font>
      <sz val="12"/>
      <color rgb="FF009641"/>
      <name val="Tahoma"/>
      <family val="2"/>
    </font>
    <font>
      <sz val="9"/>
      <color rgb="FF009641"/>
      <name val="Tahoma"/>
      <family val="2"/>
    </font>
    <font>
      <sz val="15"/>
      <color rgb="FFC8FFE1"/>
      <name val="Arial Black"/>
      <family val="2"/>
    </font>
    <font>
      <sz val="15"/>
      <color rgb="FFA0FFCD"/>
      <name val="Arial Black"/>
      <family val="2"/>
    </font>
    <font>
      <sz val="15"/>
      <color rgb="FFE1C8FF"/>
      <name val="Arial Black"/>
      <family val="2"/>
    </font>
    <font>
      <b/>
      <sz val="12"/>
      <color indexed="81"/>
      <name val="Tahoma"/>
      <family val="2"/>
    </font>
    <font>
      <sz val="9"/>
      <color indexed="81"/>
      <name val="Tahoma"/>
      <family val="2"/>
    </font>
    <font>
      <sz val="11"/>
      <color indexed="81"/>
      <name val="Tahoma"/>
      <family val="2"/>
    </font>
    <font>
      <sz val="9"/>
      <color indexed="20"/>
      <name val="Tahoma"/>
      <family val="2"/>
    </font>
  </fonts>
  <fills count="41">
    <fill>
      <patternFill patternType="none"/>
    </fill>
    <fill>
      <patternFill patternType="gray125"/>
    </fill>
    <fill>
      <patternFill patternType="solid">
        <fgColor rgb="FFFFC7CE"/>
      </patternFill>
    </fill>
    <fill>
      <patternFill patternType="solid">
        <fgColor rgb="FF3C1E5A"/>
        <bgColor indexed="64"/>
      </patternFill>
    </fill>
    <fill>
      <patternFill patternType="solid">
        <fgColor theme="0"/>
        <bgColor indexed="64"/>
      </patternFill>
    </fill>
    <fill>
      <patternFill patternType="solid">
        <fgColor rgb="FFE1C8FF"/>
        <bgColor indexed="64"/>
      </patternFill>
    </fill>
    <fill>
      <patternFill patternType="solid">
        <fgColor rgb="FFEBDCFF"/>
        <bgColor indexed="64"/>
      </patternFill>
    </fill>
    <fill>
      <patternFill patternType="solid">
        <fgColor rgb="FF004623"/>
        <bgColor indexed="64"/>
      </patternFill>
    </fill>
    <fill>
      <patternFill patternType="solid">
        <fgColor rgb="FFF0F5EB"/>
        <bgColor indexed="64"/>
      </patternFill>
    </fill>
    <fill>
      <patternFill patternType="solid">
        <fgColor rgb="FFF0CDFF"/>
        <bgColor indexed="64"/>
      </patternFill>
    </fill>
    <fill>
      <patternFill patternType="solid">
        <fgColor rgb="FFD2FFE6"/>
        <bgColor indexed="64"/>
      </patternFill>
    </fill>
    <fill>
      <patternFill patternType="solid">
        <fgColor rgb="FFC896FF"/>
        <bgColor indexed="64"/>
      </patternFill>
    </fill>
    <fill>
      <patternFill patternType="solid">
        <fgColor rgb="FFE0C1FF"/>
        <bgColor indexed="64"/>
      </patternFill>
    </fill>
    <fill>
      <patternFill patternType="solid">
        <fgColor rgb="FFD7B9FF"/>
        <bgColor indexed="64"/>
      </patternFill>
    </fill>
    <fill>
      <patternFill patternType="solid">
        <fgColor rgb="FF00501E"/>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rgb="FFFFCCCC"/>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rgb="FFA0FF64"/>
        <bgColor indexed="64"/>
      </patternFill>
    </fill>
    <fill>
      <patternFill patternType="solid">
        <fgColor rgb="FF7030A0"/>
        <bgColor indexed="64"/>
      </patternFill>
    </fill>
    <fill>
      <patternFill patternType="solid">
        <fgColor rgb="FF5A1E7D"/>
        <bgColor indexed="64"/>
      </patternFill>
    </fill>
    <fill>
      <patternFill patternType="solid">
        <fgColor theme="9" tint="-0.499984740745262"/>
        <bgColor indexed="64"/>
      </patternFill>
    </fill>
    <fill>
      <patternFill patternType="solid">
        <fgColor theme="0" tint="-4.9989318521683403E-2"/>
        <bgColor indexed="64"/>
      </patternFill>
    </fill>
    <fill>
      <patternFill patternType="solid">
        <fgColor rgb="FF5AFFA0"/>
        <bgColor indexed="64"/>
      </patternFill>
    </fill>
    <fill>
      <patternFill patternType="solid">
        <fgColor rgb="FF870000"/>
        <bgColor indexed="64"/>
      </patternFill>
    </fill>
    <fill>
      <patternFill patternType="solid">
        <fgColor rgb="FF0070C0"/>
        <bgColor indexed="64"/>
      </patternFill>
    </fill>
    <fill>
      <patternFill patternType="solid">
        <fgColor rgb="FFC00000"/>
        <bgColor indexed="64"/>
      </patternFill>
    </fill>
    <fill>
      <patternFill patternType="solid">
        <fgColor rgb="FFA0FFC8"/>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rgb="FFFFD7D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ABEB4"/>
        <bgColor indexed="64"/>
      </patternFill>
    </fill>
    <fill>
      <patternFill patternType="solid">
        <fgColor rgb="FFFF9999"/>
        <bgColor indexed="64"/>
      </patternFill>
    </fill>
    <fill>
      <patternFill patternType="solid">
        <fgColor theme="3" tint="0.79998168889431442"/>
        <bgColor indexed="64"/>
      </patternFill>
    </fill>
    <fill>
      <patternFill patternType="solid">
        <fgColor rgb="FF002060"/>
        <bgColor indexed="64"/>
      </patternFill>
    </fill>
    <fill>
      <patternFill patternType="solid">
        <fgColor rgb="FF009641"/>
        <bgColor indexed="64"/>
      </patternFill>
    </fill>
    <fill>
      <patternFill patternType="solid">
        <fgColor rgb="FFA0FFCD"/>
        <bgColor indexed="64"/>
      </patternFill>
    </fill>
  </fills>
  <borders count="167">
    <border>
      <left/>
      <right/>
      <top/>
      <bottom/>
      <diagonal/>
    </border>
    <border>
      <left style="thin">
        <color rgb="FF00B050"/>
      </left>
      <right/>
      <top style="thin">
        <color rgb="FF00B050"/>
      </top>
      <bottom/>
      <diagonal/>
    </border>
    <border>
      <left/>
      <right/>
      <top style="thin">
        <color rgb="FF00B050"/>
      </top>
      <bottom/>
      <diagonal/>
    </border>
    <border>
      <left/>
      <right style="thin">
        <color rgb="FF00B050"/>
      </right>
      <top style="thin">
        <color rgb="FF00B050"/>
      </top>
      <bottom/>
      <diagonal/>
    </border>
    <border>
      <left style="thin">
        <color rgb="FF00B050"/>
      </left>
      <right/>
      <top/>
      <bottom/>
      <diagonal/>
    </border>
    <border>
      <left/>
      <right style="thin">
        <color rgb="FF00B050"/>
      </right>
      <top/>
      <bottom/>
      <diagonal/>
    </border>
    <border>
      <left style="dashed">
        <color rgb="FFEBDCFF"/>
      </left>
      <right/>
      <top style="dashed">
        <color rgb="FFEBDCFF"/>
      </top>
      <bottom/>
      <diagonal/>
    </border>
    <border>
      <left/>
      <right/>
      <top style="dashed">
        <color rgb="FFEBDCFF"/>
      </top>
      <bottom/>
      <diagonal/>
    </border>
    <border>
      <left/>
      <right style="dashed">
        <color rgb="FFEBDCFF"/>
      </right>
      <top style="dashed">
        <color rgb="FFEBDCFF"/>
      </top>
      <bottom/>
      <diagonal/>
    </border>
    <border>
      <left style="dashed">
        <color rgb="FFEBDCFF"/>
      </left>
      <right/>
      <top/>
      <bottom style="dashed">
        <color rgb="FFEBDCFF"/>
      </bottom>
      <diagonal/>
    </border>
    <border>
      <left/>
      <right/>
      <top/>
      <bottom style="dashed">
        <color rgb="FFEBDCFF"/>
      </bottom>
      <diagonal/>
    </border>
    <border>
      <left/>
      <right style="dashed">
        <color rgb="FFEBDCFF"/>
      </right>
      <top/>
      <bottom style="dashed">
        <color rgb="FFEBDCFF"/>
      </bottom>
      <diagonal/>
    </border>
    <border>
      <left/>
      <right/>
      <top/>
      <bottom style="dashed">
        <color rgb="FFE1C8FF"/>
      </bottom>
      <diagonal/>
    </border>
    <border>
      <left/>
      <right style="dashed">
        <color rgb="FFEBDCFF"/>
      </right>
      <top/>
      <bottom/>
      <diagonal/>
    </border>
    <border>
      <left style="dashed">
        <color rgb="FFEBDCFF"/>
      </left>
      <right/>
      <top/>
      <bottom/>
      <diagonal/>
    </border>
    <border>
      <left style="dashed">
        <color rgb="FFEBDCFF"/>
      </left>
      <right/>
      <top style="dashed">
        <color rgb="FFEBDCFF"/>
      </top>
      <bottom style="dashed">
        <color rgb="FFEBDCFF"/>
      </bottom>
      <diagonal/>
    </border>
    <border>
      <left/>
      <right/>
      <top style="dashed">
        <color rgb="FFEBDCFF"/>
      </top>
      <bottom style="dashed">
        <color rgb="FFEBDCFF"/>
      </bottom>
      <diagonal/>
    </border>
    <border>
      <left style="thin">
        <color rgb="FF00B050"/>
      </left>
      <right/>
      <top/>
      <bottom style="thin">
        <color rgb="FF00B050"/>
      </bottom>
      <diagonal/>
    </border>
    <border>
      <left/>
      <right/>
      <top/>
      <bottom style="thin">
        <color rgb="FF00B050"/>
      </bottom>
      <diagonal/>
    </border>
    <border>
      <left/>
      <right style="thin">
        <color rgb="FF00B050"/>
      </right>
      <top/>
      <bottom style="thin">
        <color rgb="FF00B050"/>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top/>
      <bottom style="thick">
        <color auto="1"/>
      </bottom>
      <diagonal/>
    </border>
    <border>
      <left/>
      <right style="thick">
        <color indexed="64"/>
      </right>
      <top/>
      <bottom style="thick">
        <color indexed="64"/>
      </bottom>
      <diagonal/>
    </border>
    <border>
      <left/>
      <right style="thin">
        <color indexed="64"/>
      </right>
      <top style="thin">
        <color rgb="FF00B050"/>
      </top>
      <bottom/>
      <diagonal/>
    </border>
    <border>
      <left style="medium">
        <color indexed="64"/>
      </left>
      <right/>
      <top style="medium">
        <color indexed="64"/>
      </top>
      <bottom/>
      <diagonal/>
    </border>
    <border>
      <left/>
      <right/>
      <top style="medium">
        <color indexed="64"/>
      </top>
      <bottom/>
      <diagonal/>
    </border>
    <border>
      <left style="hair">
        <color indexed="64"/>
      </left>
      <right/>
      <top style="medium">
        <color indexed="64"/>
      </top>
      <bottom/>
      <diagonal/>
    </border>
    <border>
      <left/>
      <right style="hair">
        <color indexed="64"/>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hair">
        <color indexed="64"/>
      </left>
      <right/>
      <top/>
      <bottom style="medium">
        <color indexed="64"/>
      </bottom>
      <diagonal/>
    </border>
    <border>
      <left/>
      <right style="hair">
        <color indexed="64"/>
      </right>
      <top/>
      <bottom style="medium">
        <color indexed="64"/>
      </bottom>
      <diagonal/>
    </border>
    <border>
      <left/>
      <right style="medium">
        <color indexed="64"/>
      </right>
      <top/>
      <bottom style="medium">
        <color indexed="64"/>
      </bottom>
      <diagonal/>
    </border>
    <border>
      <left style="thick">
        <color theme="0"/>
      </left>
      <right style="thick">
        <color theme="0"/>
      </right>
      <top style="thick">
        <color theme="0"/>
      </top>
      <bottom/>
      <diagonal/>
    </border>
    <border>
      <left style="thick">
        <color theme="0"/>
      </left>
      <right style="thick">
        <color theme="0"/>
      </right>
      <top/>
      <bottom/>
      <diagonal/>
    </border>
    <border>
      <left style="thick">
        <color theme="0"/>
      </left>
      <right style="thick">
        <color theme="0"/>
      </right>
      <top/>
      <bottom style="thick">
        <color theme="0"/>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ck">
        <color rgb="FFF0CDFF"/>
      </left>
      <right/>
      <top style="thick">
        <color rgb="FFF0CDFF"/>
      </top>
      <bottom/>
      <diagonal/>
    </border>
    <border>
      <left/>
      <right/>
      <top style="thick">
        <color rgb="FFF0CDFF"/>
      </top>
      <bottom/>
      <diagonal/>
    </border>
    <border>
      <left/>
      <right style="thick">
        <color rgb="FFF0CDFF"/>
      </right>
      <top style="thick">
        <color rgb="FFF0CDFF"/>
      </top>
      <bottom/>
      <diagonal/>
    </border>
    <border>
      <left style="thick">
        <color rgb="FFF0CDFF"/>
      </left>
      <right/>
      <top/>
      <bottom style="thick">
        <color rgb="FFF0CDFF"/>
      </bottom>
      <diagonal/>
    </border>
    <border>
      <left/>
      <right/>
      <top/>
      <bottom style="thick">
        <color rgb="FFF0CDFF"/>
      </bottom>
      <diagonal/>
    </border>
    <border>
      <left/>
      <right style="thick">
        <color rgb="FFF0CDFF"/>
      </right>
      <top/>
      <bottom style="thick">
        <color rgb="FFF0CDFF"/>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0070C0"/>
      </left>
      <right/>
      <top style="medium">
        <color rgb="FF0070C0"/>
      </top>
      <bottom/>
      <diagonal/>
    </border>
    <border>
      <left/>
      <right style="medium">
        <color rgb="FF0070C0"/>
      </right>
      <top style="medium">
        <color rgb="FF0070C0"/>
      </top>
      <bottom/>
      <diagonal/>
    </border>
    <border>
      <left style="medium">
        <color rgb="FFC00000"/>
      </left>
      <right/>
      <top style="medium">
        <color rgb="FFC00000"/>
      </top>
      <bottom/>
      <diagonal/>
    </border>
    <border>
      <left/>
      <right style="medium">
        <color rgb="FFC00000"/>
      </right>
      <top style="medium">
        <color rgb="FFC00000"/>
      </top>
      <bottom/>
      <diagonal/>
    </border>
    <border>
      <left style="medium">
        <color rgb="FF0070C0"/>
      </left>
      <right/>
      <top/>
      <bottom/>
      <diagonal/>
    </border>
    <border>
      <left/>
      <right style="medium">
        <color rgb="FF0070C0"/>
      </right>
      <top/>
      <bottom/>
      <diagonal/>
    </border>
    <border>
      <left style="medium">
        <color rgb="FFC00000"/>
      </left>
      <right/>
      <top/>
      <bottom/>
      <diagonal/>
    </border>
    <border>
      <left/>
      <right style="medium">
        <color rgb="FFC00000"/>
      </right>
      <top/>
      <bottom/>
      <diagonal/>
    </border>
    <border>
      <left style="medium">
        <color rgb="FF0070C0"/>
      </left>
      <right/>
      <top/>
      <bottom style="medium">
        <color rgb="FF0070C0"/>
      </bottom>
      <diagonal/>
    </border>
    <border>
      <left/>
      <right style="medium">
        <color rgb="FF0070C0"/>
      </right>
      <top/>
      <bottom style="medium">
        <color rgb="FF0070C0"/>
      </bottom>
      <diagonal/>
    </border>
    <border>
      <left style="medium">
        <color rgb="FFC00000"/>
      </left>
      <right/>
      <top/>
      <bottom style="medium">
        <color rgb="FFC00000"/>
      </bottom>
      <diagonal/>
    </border>
    <border>
      <left/>
      <right style="medium">
        <color rgb="FFC00000"/>
      </right>
      <top/>
      <bottom style="medium">
        <color rgb="FFC00000"/>
      </bottom>
      <diagonal/>
    </border>
    <border>
      <left style="thin">
        <color auto="1"/>
      </left>
      <right style="thin">
        <color auto="1"/>
      </right>
      <top style="thin">
        <color auto="1"/>
      </top>
      <bottom style="thin">
        <color auto="1"/>
      </bottom>
      <diagonal/>
    </border>
    <border>
      <left style="thick">
        <color rgb="FFF5D2FF"/>
      </left>
      <right/>
      <top style="thick">
        <color rgb="FFF5D2FF"/>
      </top>
      <bottom/>
      <diagonal/>
    </border>
    <border>
      <left/>
      <right/>
      <top style="thick">
        <color rgb="FFF5D2FF"/>
      </top>
      <bottom/>
      <diagonal/>
    </border>
    <border>
      <left/>
      <right style="thick">
        <color rgb="FFF5D2FF"/>
      </right>
      <top style="thick">
        <color rgb="FFF5D2FF"/>
      </top>
      <bottom/>
      <diagonal/>
    </border>
    <border>
      <left style="thick">
        <color rgb="FFF5D2FF"/>
      </left>
      <right/>
      <top/>
      <bottom/>
      <diagonal/>
    </border>
    <border>
      <left/>
      <right style="thick">
        <color rgb="FFF5D2FF"/>
      </right>
      <top/>
      <bottom/>
      <diagonal/>
    </border>
    <border>
      <left style="thick">
        <color rgb="FFF5D2FF"/>
      </left>
      <right/>
      <top/>
      <bottom style="thick">
        <color rgb="FFF5D2FF"/>
      </bottom>
      <diagonal/>
    </border>
    <border>
      <left/>
      <right/>
      <top/>
      <bottom style="thick">
        <color rgb="FFF5D2FF"/>
      </bottom>
      <diagonal/>
    </border>
    <border>
      <left/>
      <right style="thick">
        <color rgb="FFF5D2FF"/>
      </right>
      <top/>
      <bottom style="thick">
        <color rgb="FFF5D2FF"/>
      </bottom>
      <diagonal/>
    </border>
    <border>
      <left/>
      <right style="thin">
        <color indexed="64"/>
      </right>
      <top/>
      <bottom/>
      <diagonal/>
    </border>
    <border>
      <left style="thick">
        <color rgb="FF371950"/>
      </left>
      <right/>
      <top style="thick">
        <color rgb="FF371950"/>
      </top>
      <bottom style="thick">
        <color rgb="FF371950"/>
      </bottom>
      <diagonal/>
    </border>
    <border>
      <left/>
      <right/>
      <top style="thick">
        <color rgb="FF371950"/>
      </top>
      <bottom style="thick">
        <color rgb="FF371950"/>
      </bottom>
      <diagonal/>
    </border>
    <border>
      <left/>
      <right style="thick">
        <color rgb="FF371950"/>
      </right>
      <top style="thick">
        <color rgb="FF371950"/>
      </top>
      <bottom style="thick">
        <color rgb="FF371950"/>
      </bottom>
      <diagonal/>
    </border>
    <border>
      <left style="thick">
        <color rgb="FFD2FFE6"/>
      </left>
      <right/>
      <top style="thick">
        <color rgb="FFD2FFE6"/>
      </top>
      <bottom/>
      <diagonal/>
    </border>
    <border>
      <left/>
      <right/>
      <top style="thick">
        <color rgb="FFD2FFE6"/>
      </top>
      <bottom/>
      <diagonal/>
    </border>
    <border>
      <left/>
      <right style="thick">
        <color rgb="FFD2FFE6"/>
      </right>
      <top style="thick">
        <color rgb="FFD2FFE6"/>
      </top>
      <bottom/>
      <diagonal/>
    </border>
    <border>
      <left style="thick">
        <color rgb="FFD2FFE6"/>
      </left>
      <right/>
      <top/>
      <bottom style="thick">
        <color rgb="FFD2FFE6"/>
      </bottom>
      <diagonal/>
    </border>
    <border>
      <left/>
      <right/>
      <top/>
      <bottom style="thick">
        <color rgb="FFD2FFE6"/>
      </bottom>
      <diagonal/>
    </border>
    <border>
      <left/>
      <right style="thick">
        <color rgb="FFD2FFE6"/>
      </right>
      <top/>
      <bottom style="thick">
        <color rgb="FFD2FFE6"/>
      </bottom>
      <diagonal/>
    </border>
    <border>
      <left style="medium">
        <color theme="8" tint="0.39994506668294322"/>
      </left>
      <right style="double">
        <color rgb="FFF0CDFF"/>
      </right>
      <top style="medium">
        <color theme="8" tint="0.39994506668294322"/>
      </top>
      <bottom/>
      <diagonal/>
    </border>
    <border>
      <left style="double">
        <color rgb="FFF0CDFF"/>
      </left>
      <right style="double">
        <color rgb="FFF0CDFF"/>
      </right>
      <top style="medium">
        <color theme="8" tint="0.39994506668294322"/>
      </top>
      <bottom/>
      <diagonal/>
    </border>
    <border>
      <left style="double">
        <color rgb="FFF0CDFF"/>
      </left>
      <right style="double">
        <color rgb="FFF0CDFF"/>
      </right>
      <top style="medium">
        <color rgb="FFFF0000"/>
      </top>
      <bottom/>
      <diagonal/>
    </border>
    <border>
      <left style="double">
        <color rgb="FFF0CDFF"/>
      </left>
      <right style="medium">
        <color rgb="FFFF0000"/>
      </right>
      <top style="medium">
        <color rgb="FFFF0000"/>
      </top>
      <bottom/>
      <diagonal/>
    </border>
    <border>
      <left style="medium">
        <color theme="8" tint="0.39994506668294322"/>
      </left>
      <right style="double">
        <color rgb="FFF0CDFF"/>
      </right>
      <top/>
      <bottom/>
      <diagonal/>
    </border>
    <border>
      <left style="double">
        <color rgb="FFF0CDFF"/>
      </left>
      <right style="double">
        <color rgb="FFF0CDFF"/>
      </right>
      <top/>
      <bottom/>
      <diagonal/>
    </border>
    <border>
      <left style="double">
        <color rgb="FFF0CDFF"/>
      </left>
      <right style="medium">
        <color rgb="FFFF0000"/>
      </right>
      <top/>
      <bottom/>
      <diagonal/>
    </border>
    <border>
      <left style="medium">
        <color theme="8" tint="0.39994506668294322"/>
      </left>
      <right style="double">
        <color rgb="FFF0CDFF"/>
      </right>
      <top/>
      <bottom style="medium">
        <color theme="8" tint="0.39994506668294322"/>
      </bottom>
      <diagonal/>
    </border>
    <border>
      <left style="double">
        <color rgb="FFF0CDFF"/>
      </left>
      <right style="double">
        <color rgb="FFF0CDFF"/>
      </right>
      <top/>
      <bottom style="medium">
        <color theme="8" tint="0.39994506668294322"/>
      </bottom>
      <diagonal/>
    </border>
    <border>
      <left style="double">
        <color rgb="FFF0CDFF"/>
      </left>
      <right style="double">
        <color rgb="FFF0CDFF"/>
      </right>
      <top/>
      <bottom style="medium">
        <color rgb="FFFF0000"/>
      </bottom>
      <diagonal/>
    </border>
    <border>
      <left style="double">
        <color rgb="FFF0CDFF"/>
      </left>
      <right style="medium">
        <color rgb="FFFF0000"/>
      </right>
      <top/>
      <bottom style="medium">
        <color rgb="FFFF0000"/>
      </bottom>
      <diagonal/>
    </border>
    <border>
      <left style="medium">
        <color theme="8" tint="0.39994506668294322"/>
      </left>
      <right style="double">
        <color rgb="FFF0CDFF"/>
      </right>
      <top/>
      <bottom style="medium">
        <color theme="8" tint="0.39991454817346722"/>
      </bottom>
      <diagonal/>
    </border>
    <border>
      <left style="double">
        <color rgb="FFF0CDFF"/>
      </left>
      <right style="double">
        <color rgb="FFF0CDFF"/>
      </right>
      <top/>
      <bottom style="medium">
        <color theme="8" tint="0.39991454817346722"/>
      </bottom>
      <diagonal/>
    </border>
    <border>
      <left style="medium">
        <color theme="8" tint="0.39994506668294322"/>
      </left>
      <right/>
      <top style="medium">
        <color theme="8" tint="0.39994506668294322"/>
      </top>
      <bottom/>
      <diagonal/>
    </border>
    <border>
      <left/>
      <right/>
      <top style="medium">
        <color theme="8" tint="0.39994506668294322"/>
      </top>
      <bottom/>
      <diagonal/>
    </border>
    <border>
      <left/>
      <right style="double">
        <color rgb="FFF0CDFF"/>
      </right>
      <top style="medium">
        <color theme="8" tint="0.39994506668294322"/>
      </top>
      <bottom/>
      <diagonal/>
    </border>
    <border>
      <left style="medium">
        <color theme="8" tint="0.39994506668294322"/>
      </left>
      <right/>
      <top/>
      <bottom/>
      <diagonal/>
    </border>
    <border>
      <left/>
      <right style="double">
        <color rgb="FFF0CDFF"/>
      </right>
      <top/>
      <bottom/>
      <diagonal/>
    </border>
    <border>
      <left style="medium">
        <color theme="8" tint="0.39994506668294322"/>
      </left>
      <right/>
      <top/>
      <bottom style="medium">
        <color theme="8" tint="0.39994506668294322"/>
      </bottom>
      <diagonal/>
    </border>
    <border>
      <left/>
      <right/>
      <top/>
      <bottom style="medium">
        <color theme="8" tint="0.39994506668294322"/>
      </bottom>
      <diagonal/>
    </border>
    <border>
      <left/>
      <right style="double">
        <color rgb="FFF0CDFF"/>
      </right>
      <top/>
      <bottom style="medium">
        <color theme="8" tint="0.39994506668294322"/>
      </bottom>
      <diagonal/>
    </border>
    <border>
      <left style="double">
        <color rgb="FFF0CDFF"/>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double">
        <color rgb="FFF0CDFF"/>
      </left>
      <right/>
      <top/>
      <bottom/>
      <diagonal/>
    </border>
    <border>
      <left/>
      <right style="medium">
        <color rgb="FFFF0000"/>
      </right>
      <top/>
      <bottom/>
      <diagonal/>
    </border>
    <border>
      <left style="double">
        <color rgb="FFF0CDFF"/>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medium">
        <color indexed="64"/>
      </left>
      <right/>
      <top/>
      <bottom/>
      <diagonal/>
    </border>
    <border>
      <left/>
      <right style="medium">
        <color indexed="64"/>
      </right>
      <top/>
      <bottom/>
      <diagonal/>
    </border>
    <border>
      <left/>
      <right/>
      <top/>
      <bottom style="double">
        <color indexed="64"/>
      </bottom>
      <diagonal/>
    </border>
    <border>
      <left style="medium">
        <color indexed="64"/>
      </left>
      <right/>
      <top style="double">
        <color indexed="64"/>
      </top>
      <bottom style="double">
        <color indexed="64"/>
      </bottom>
      <diagonal/>
    </border>
    <border>
      <left/>
      <right style="medium">
        <color indexed="64"/>
      </right>
      <top style="double">
        <color indexed="64"/>
      </top>
      <bottom style="double">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theme="0" tint="-0.34998626667073579"/>
      </right>
      <top style="thick">
        <color indexed="64"/>
      </top>
      <bottom/>
      <diagonal/>
    </border>
    <border>
      <left style="medium">
        <color theme="0" tint="-0.34998626667073579"/>
      </left>
      <right/>
      <top style="thick">
        <color indexed="64"/>
      </top>
      <bottom/>
      <diagonal/>
    </border>
    <border>
      <left style="thick">
        <color indexed="64"/>
      </left>
      <right/>
      <top/>
      <bottom/>
      <diagonal/>
    </border>
    <border>
      <left/>
      <right style="medium">
        <color theme="0" tint="-0.34998626667073579"/>
      </right>
      <top/>
      <bottom/>
      <diagonal/>
    </border>
    <border>
      <left style="medium">
        <color theme="0" tint="-0.34998626667073579"/>
      </left>
      <right/>
      <top/>
      <bottom/>
      <diagonal/>
    </border>
    <border>
      <left/>
      <right style="thick">
        <color auto="1"/>
      </right>
      <top/>
      <bottom/>
      <diagonal/>
    </border>
    <border>
      <left style="thick">
        <color indexed="64"/>
      </left>
      <right/>
      <top/>
      <bottom style="medium">
        <color theme="0" tint="-0.34998626667073579"/>
      </bottom>
      <diagonal/>
    </border>
    <border>
      <left/>
      <right/>
      <top/>
      <bottom style="medium">
        <color theme="0" tint="-0.34998626667073579"/>
      </bottom>
      <diagonal/>
    </border>
    <border>
      <left/>
      <right style="medium">
        <color theme="0" tint="-0.34998626667073579"/>
      </right>
      <top/>
      <bottom style="medium">
        <color theme="0" tint="-0.34998626667073579"/>
      </bottom>
      <diagonal/>
    </border>
    <border>
      <left style="medium">
        <color theme="0" tint="-0.34998626667073579"/>
      </left>
      <right/>
      <top/>
      <bottom style="medium">
        <color theme="0" tint="-0.34998626667073579"/>
      </bottom>
      <diagonal/>
    </border>
    <border>
      <left/>
      <right style="thick">
        <color indexed="64"/>
      </right>
      <top/>
      <bottom style="medium">
        <color theme="0" tint="-0.34998626667073579"/>
      </bottom>
      <diagonal/>
    </border>
    <border>
      <left style="thick">
        <color indexed="64"/>
      </left>
      <right/>
      <top style="medium">
        <color theme="0" tint="-0.34998626667073579"/>
      </top>
      <bottom/>
      <diagonal/>
    </border>
    <border>
      <left/>
      <right/>
      <top style="medium">
        <color theme="0" tint="-0.34998626667073579"/>
      </top>
      <bottom/>
      <diagonal/>
    </border>
    <border>
      <left/>
      <right style="medium">
        <color theme="0" tint="-0.34998626667073579"/>
      </right>
      <top style="medium">
        <color theme="0" tint="-0.34998626667073579"/>
      </top>
      <bottom/>
      <diagonal/>
    </border>
    <border>
      <left style="medium">
        <color theme="0" tint="-0.34998626667073579"/>
      </left>
      <right/>
      <top style="medium">
        <color theme="0" tint="-0.34998626667073579"/>
      </top>
      <bottom/>
      <diagonal/>
    </border>
    <border>
      <left/>
      <right style="thick">
        <color indexed="64"/>
      </right>
      <top style="medium">
        <color theme="0" tint="-0.34998626667073579"/>
      </top>
      <bottom/>
      <diagonal/>
    </border>
    <border>
      <left/>
      <right style="medium">
        <color theme="0" tint="-0.34998626667073579"/>
      </right>
      <top/>
      <bottom style="thick">
        <color indexed="64"/>
      </bottom>
      <diagonal/>
    </border>
    <border>
      <left style="medium">
        <color theme="0" tint="-0.34998626667073579"/>
      </left>
      <right/>
      <top/>
      <bottom style="thick">
        <color indexed="64"/>
      </bottom>
      <diagonal/>
    </border>
    <border>
      <left/>
      <right/>
      <top/>
      <bottom style="double">
        <color rgb="FF00B0F0"/>
      </bottom>
      <diagonal/>
    </border>
    <border>
      <left style="double">
        <color rgb="FF00B0F0"/>
      </left>
      <right/>
      <top style="double">
        <color rgb="FF00B0F0"/>
      </top>
      <bottom/>
      <diagonal/>
    </border>
    <border>
      <left/>
      <right/>
      <top style="double">
        <color rgb="FF00B0F0"/>
      </top>
      <bottom/>
      <diagonal/>
    </border>
    <border>
      <left/>
      <right style="double">
        <color rgb="FF00B0F0"/>
      </right>
      <top style="double">
        <color rgb="FF00B0F0"/>
      </top>
      <bottom/>
      <diagonal/>
    </border>
    <border>
      <left style="double">
        <color rgb="FF00B0F0"/>
      </left>
      <right/>
      <top/>
      <bottom/>
      <diagonal/>
    </border>
    <border>
      <left/>
      <right style="double">
        <color rgb="FF00B0F0"/>
      </right>
      <top/>
      <bottom/>
      <diagonal/>
    </border>
    <border>
      <left style="double">
        <color rgb="FF00B0F0"/>
      </left>
      <right/>
      <top/>
      <bottom style="double">
        <color rgb="FF00B0F0"/>
      </bottom>
      <diagonal/>
    </border>
    <border>
      <left/>
      <right style="double">
        <color rgb="FF00B0F0"/>
      </right>
      <top/>
      <bottom style="double">
        <color rgb="FF00B0F0"/>
      </bottom>
      <diagonal/>
    </border>
    <border>
      <left style="double">
        <color rgb="FFC00000"/>
      </left>
      <right/>
      <top style="double">
        <color rgb="FFC00000"/>
      </top>
      <bottom/>
      <diagonal/>
    </border>
    <border>
      <left/>
      <right/>
      <top style="double">
        <color rgb="FFC00000"/>
      </top>
      <bottom/>
      <diagonal/>
    </border>
    <border>
      <left/>
      <right style="double">
        <color rgb="FFC00000"/>
      </right>
      <top style="double">
        <color rgb="FFC00000"/>
      </top>
      <bottom/>
      <diagonal/>
    </border>
    <border>
      <left style="double">
        <color rgb="FFC00000"/>
      </left>
      <right/>
      <top/>
      <bottom/>
      <diagonal/>
    </border>
    <border>
      <left/>
      <right style="double">
        <color rgb="FFC00000"/>
      </right>
      <top/>
      <bottom/>
      <diagonal/>
    </border>
    <border>
      <left style="double">
        <color rgb="FFC00000"/>
      </left>
      <right/>
      <top/>
      <bottom style="double">
        <color rgb="FFC00000"/>
      </bottom>
      <diagonal/>
    </border>
    <border>
      <left/>
      <right/>
      <top/>
      <bottom style="double">
        <color rgb="FFC00000"/>
      </bottom>
      <diagonal/>
    </border>
    <border>
      <left/>
      <right style="double">
        <color rgb="FFC00000"/>
      </right>
      <top/>
      <bottom style="double">
        <color rgb="FFC00000"/>
      </bottom>
      <diagonal/>
    </border>
    <border>
      <left style="thick">
        <color rgb="FF5AFFA0"/>
      </left>
      <right/>
      <top style="thick">
        <color rgb="FF5AFFA0"/>
      </top>
      <bottom style="thick">
        <color rgb="FF5AFFA0"/>
      </bottom>
      <diagonal/>
    </border>
    <border>
      <left/>
      <right/>
      <top style="thick">
        <color rgb="FF5AFFA0"/>
      </top>
      <bottom style="thick">
        <color rgb="FF5AFFA0"/>
      </bottom>
      <diagonal/>
    </border>
    <border>
      <left/>
      <right style="thick">
        <color rgb="FF5AFFA0"/>
      </right>
      <top style="thick">
        <color rgb="FF5AFFA0"/>
      </top>
      <bottom style="thick">
        <color rgb="FF5AFFA0"/>
      </bottom>
      <diagonal/>
    </border>
  </borders>
  <cellStyleXfs count="5">
    <xf numFmtId="0" fontId="0" fillId="0" borderId="0"/>
    <xf numFmtId="9" fontId="1" fillId="0" borderId="0" applyFont="0" applyFill="0" applyBorder="0" applyAlignment="0" applyProtection="0"/>
    <xf numFmtId="0" fontId="2" fillId="2" borderId="0" applyNumberFormat="0" applyBorder="0" applyAlignment="0" applyProtection="0"/>
    <xf numFmtId="0" fontId="3" fillId="0" borderId="0" applyNumberFormat="0" applyFill="0" applyBorder="0" applyAlignment="0" applyProtection="0"/>
    <xf numFmtId="0" fontId="38" fillId="0" borderId="0"/>
  </cellStyleXfs>
  <cellXfs count="721">
    <xf numFmtId="0" fontId="0" fillId="0" borderId="0" xfId="0"/>
    <xf numFmtId="0" fontId="4" fillId="3" borderId="1"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5" fillId="4" borderId="0" xfId="0" applyFont="1" applyFill="1"/>
    <xf numFmtId="0" fontId="4" fillId="3" borderId="4" xfId="0" applyFont="1" applyFill="1" applyBorder="1" applyAlignment="1">
      <alignment horizontal="center" vertical="center"/>
    </xf>
    <xf numFmtId="0" fontId="4" fillId="3" borderId="0" xfId="0" applyFont="1" applyFill="1" applyAlignment="1">
      <alignment horizontal="center" vertical="center"/>
    </xf>
    <xf numFmtId="0" fontId="4" fillId="3" borderId="5" xfId="0" applyFont="1" applyFill="1" applyBorder="1" applyAlignment="1">
      <alignment horizontal="center" vertical="center"/>
    </xf>
    <xf numFmtId="0" fontId="6" fillId="3" borderId="4" xfId="0" applyFont="1" applyFill="1" applyBorder="1" applyAlignment="1">
      <alignment horizontal="center" vertical="center" wrapText="1"/>
    </xf>
    <xf numFmtId="0" fontId="6" fillId="3" borderId="0" xfId="0" applyFont="1" applyFill="1" applyAlignment="1">
      <alignment horizontal="center" vertical="center" wrapText="1"/>
    </xf>
    <xf numFmtId="0" fontId="6" fillId="3" borderId="5" xfId="0" applyFont="1" applyFill="1" applyBorder="1" applyAlignment="1">
      <alignment horizontal="center" vertical="center" wrapText="1"/>
    </xf>
    <xf numFmtId="0" fontId="7" fillId="5" borderId="4" xfId="0" applyFont="1" applyFill="1" applyBorder="1" applyAlignment="1">
      <alignment horizontal="center" vertical="center"/>
    </xf>
    <xf numFmtId="0" fontId="5" fillId="5" borderId="0" xfId="0" applyFont="1" applyFill="1"/>
    <xf numFmtId="0" fontId="8" fillId="5" borderId="0" xfId="0" applyFont="1" applyFill="1"/>
    <xf numFmtId="0" fontId="7" fillId="5" borderId="5" xfId="0" applyFont="1" applyFill="1" applyBorder="1" applyAlignment="1">
      <alignment horizontal="center" vertical="center"/>
    </xf>
    <xf numFmtId="0" fontId="9" fillId="5" borderId="6" xfId="0" applyFont="1" applyFill="1" applyBorder="1" applyAlignment="1">
      <alignment horizontal="left"/>
    </xf>
    <xf numFmtId="0" fontId="9" fillId="5" borderId="7" xfId="0" applyFont="1" applyFill="1" applyBorder="1" applyAlignment="1">
      <alignment horizontal="left"/>
    </xf>
    <xf numFmtId="0" fontId="10" fillId="5" borderId="7" xfId="0" applyFont="1" applyFill="1" applyBorder="1" applyAlignment="1">
      <alignment horizontal="left" vertical="center"/>
    </xf>
    <xf numFmtId="0" fontId="11" fillId="5" borderId="7" xfId="0" applyFont="1" applyFill="1" applyBorder="1" applyAlignment="1">
      <alignment vertical="center" shrinkToFit="1"/>
    </xf>
    <xf numFmtId="0" fontId="10" fillId="5" borderId="8" xfId="0" applyFont="1" applyFill="1" applyBorder="1"/>
    <xf numFmtId="0" fontId="5" fillId="5" borderId="9" xfId="0" applyFont="1" applyFill="1" applyBorder="1"/>
    <xf numFmtId="0" fontId="10" fillId="5" borderId="10" xfId="0" applyFont="1" applyFill="1" applyBorder="1" applyAlignment="1">
      <alignment horizontal="left" indent="1"/>
    </xf>
    <xf numFmtId="0" fontId="5" fillId="5" borderId="10" xfId="0" applyFont="1" applyFill="1" applyBorder="1"/>
    <xf numFmtId="0" fontId="10" fillId="6" borderId="10" xfId="0" applyFont="1" applyFill="1" applyBorder="1" applyAlignment="1">
      <alignment horizontal="left" vertical="center"/>
    </xf>
    <xf numFmtId="0" fontId="11" fillId="6" borderId="0" xfId="0" applyFont="1" applyFill="1" applyAlignment="1">
      <alignment vertical="center" shrinkToFit="1"/>
    </xf>
    <xf numFmtId="0" fontId="10" fillId="6" borderId="11" xfId="0" applyFont="1" applyFill="1" applyBorder="1"/>
    <xf numFmtId="0" fontId="10" fillId="6" borderId="12" xfId="0" applyFont="1" applyFill="1" applyBorder="1" applyAlignment="1">
      <alignment horizontal="left" vertical="center"/>
    </xf>
    <xf numFmtId="0" fontId="11" fillId="6" borderId="12" xfId="0" applyFont="1" applyFill="1" applyBorder="1" applyAlignment="1">
      <alignment vertical="center" shrinkToFit="1"/>
    </xf>
    <xf numFmtId="0" fontId="10" fillId="6" borderId="13" xfId="0" applyFont="1" applyFill="1" applyBorder="1"/>
    <xf numFmtId="0" fontId="10" fillId="5" borderId="0" xfId="0" applyFont="1" applyFill="1" applyAlignment="1">
      <alignment horizontal="left" vertical="center"/>
    </xf>
    <xf numFmtId="0" fontId="11" fillId="5" borderId="0" xfId="0" applyFont="1" applyFill="1" applyAlignment="1">
      <alignment vertical="center" shrinkToFit="1"/>
    </xf>
    <xf numFmtId="0" fontId="5" fillId="5" borderId="14" xfId="0" applyFont="1" applyFill="1" applyBorder="1"/>
    <xf numFmtId="0" fontId="10" fillId="5" borderId="0" xfId="0" applyFont="1" applyFill="1" applyAlignment="1">
      <alignment horizontal="left" indent="1"/>
    </xf>
    <xf numFmtId="0" fontId="10" fillId="6" borderId="0" xfId="0" applyFont="1" applyFill="1" applyAlignment="1">
      <alignment horizontal="left" vertical="center"/>
    </xf>
    <xf numFmtId="0" fontId="10" fillId="5" borderId="13" xfId="0" applyFont="1" applyFill="1" applyBorder="1"/>
    <xf numFmtId="0" fontId="11" fillId="6" borderId="10" xfId="0" applyFont="1" applyFill="1" applyBorder="1" applyAlignment="1">
      <alignment vertical="center" shrinkToFit="1"/>
    </xf>
    <xf numFmtId="0" fontId="10" fillId="5" borderId="10" xfId="0" applyFont="1" applyFill="1" applyBorder="1" applyAlignment="1">
      <alignment horizontal="left" vertical="center"/>
    </xf>
    <xf numFmtId="0" fontId="10" fillId="5" borderId="11" xfId="0" applyFont="1" applyFill="1" applyBorder="1"/>
    <xf numFmtId="0" fontId="11" fillId="6" borderId="7" xfId="0" applyFont="1" applyFill="1" applyBorder="1" applyAlignment="1">
      <alignment vertical="center" shrinkToFit="1"/>
    </xf>
    <xf numFmtId="0" fontId="9" fillId="5" borderId="15" xfId="0" applyFont="1" applyFill="1" applyBorder="1" applyAlignment="1">
      <alignment horizontal="left"/>
    </xf>
    <xf numFmtId="0" fontId="9" fillId="5" borderId="16" xfId="0" applyFont="1" applyFill="1" applyBorder="1" applyAlignment="1">
      <alignment horizontal="left"/>
    </xf>
    <xf numFmtId="0" fontId="7" fillId="5" borderId="17" xfId="0" applyFont="1" applyFill="1" applyBorder="1" applyAlignment="1">
      <alignment horizontal="center" vertical="center"/>
    </xf>
    <xf numFmtId="0" fontId="5" fillId="5" borderId="18" xfId="0" applyFont="1" applyFill="1" applyBorder="1"/>
    <xf numFmtId="0" fontId="8" fillId="5" borderId="18" xfId="0" applyFont="1" applyFill="1" applyBorder="1"/>
    <xf numFmtId="0" fontId="7" fillId="5" borderId="19" xfId="0" applyFont="1" applyFill="1" applyBorder="1" applyAlignment="1">
      <alignment horizontal="center" vertical="center"/>
    </xf>
    <xf numFmtId="0" fontId="15" fillId="3" borderId="1" xfId="0" applyFont="1" applyFill="1" applyBorder="1" applyAlignment="1">
      <alignment horizontal="center" vertical="top"/>
    </xf>
    <xf numFmtId="0" fontId="15" fillId="3" borderId="2" xfId="0" applyFont="1" applyFill="1" applyBorder="1" applyAlignment="1">
      <alignment horizontal="center" vertical="top"/>
    </xf>
    <xf numFmtId="0" fontId="15" fillId="3" borderId="3" xfId="0" applyFont="1" applyFill="1" applyBorder="1" applyAlignment="1">
      <alignment horizontal="center" vertical="top"/>
    </xf>
    <xf numFmtId="0" fontId="15" fillId="3" borderId="4" xfId="0" applyFont="1" applyFill="1" applyBorder="1" applyAlignment="1">
      <alignment horizontal="center" vertical="top"/>
    </xf>
    <xf numFmtId="0" fontId="15" fillId="3" borderId="0" xfId="0" applyFont="1" applyFill="1" applyAlignment="1">
      <alignment horizontal="center" vertical="top"/>
    </xf>
    <xf numFmtId="0" fontId="15" fillId="3" borderId="5" xfId="0" applyFont="1" applyFill="1" applyBorder="1" applyAlignment="1">
      <alignment horizontal="center" vertical="top"/>
    </xf>
    <xf numFmtId="0" fontId="16" fillId="3" borderId="4" xfId="0" applyFont="1" applyFill="1" applyBorder="1" applyAlignment="1">
      <alignment horizontal="center" vertical="top" wrapText="1"/>
    </xf>
    <xf numFmtId="0" fontId="16" fillId="3" borderId="0" xfId="0" applyFont="1" applyFill="1" applyAlignment="1">
      <alignment horizontal="center" vertical="top" wrapText="1"/>
    </xf>
    <xf numFmtId="0" fontId="16" fillId="3" borderId="5" xfId="0" applyFont="1" applyFill="1" applyBorder="1" applyAlignment="1">
      <alignment horizontal="center" vertical="top" wrapText="1"/>
    </xf>
    <xf numFmtId="0" fontId="17" fillId="3" borderId="4" xfId="0" applyFont="1" applyFill="1" applyBorder="1" applyAlignment="1">
      <alignment horizontal="center" vertical="center" wrapText="1"/>
    </xf>
    <xf numFmtId="0" fontId="6" fillId="7" borderId="0" xfId="0" applyFont="1" applyFill="1" applyAlignment="1">
      <alignment vertical="center" wrapText="1"/>
    </xf>
    <xf numFmtId="0" fontId="18" fillId="7" borderId="0" xfId="0" applyFont="1" applyFill="1" applyAlignment="1">
      <alignment vertical="center" wrapText="1"/>
    </xf>
    <xf numFmtId="0" fontId="17" fillId="3" borderId="5" xfId="0" applyFont="1" applyFill="1" applyBorder="1" applyAlignment="1">
      <alignment horizontal="center" vertical="center" wrapText="1"/>
    </xf>
    <xf numFmtId="0" fontId="6" fillId="7" borderId="0" xfId="0" applyFont="1" applyFill="1" applyAlignment="1">
      <alignment horizontal="center" vertical="center" wrapText="1"/>
    </xf>
    <xf numFmtId="0" fontId="6" fillId="3" borderId="0" xfId="0" applyFont="1" applyFill="1" applyAlignment="1">
      <alignment vertical="center" wrapText="1"/>
    </xf>
    <xf numFmtId="0" fontId="18" fillId="3" borderId="0" xfId="0" applyFont="1" applyFill="1" applyAlignment="1">
      <alignment vertical="center" wrapText="1"/>
    </xf>
    <xf numFmtId="0" fontId="7" fillId="8" borderId="4" xfId="0" applyFont="1" applyFill="1" applyBorder="1" applyAlignment="1">
      <alignment horizontal="center" vertical="center"/>
    </xf>
    <xf numFmtId="0" fontId="5" fillId="8" borderId="0" xfId="0" applyFont="1" applyFill="1"/>
    <xf numFmtId="0" fontId="8" fillId="8" borderId="0" xfId="0" applyFont="1" applyFill="1"/>
    <xf numFmtId="0" fontId="7" fillId="8" borderId="5" xfId="0" applyFont="1" applyFill="1" applyBorder="1" applyAlignment="1">
      <alignment horizontal="center" vertical="center"/>
    </xf>
    <xf numFmtId="0" fontId="21" fillId="8" borderId="0" xfId="0" applyFont="1" applyFill="1" applyAlignment="1">
      <alignment horizontal="center"/>
    </xf>
    <xf numFmtId="0" fontId="24" fillId="8" borderId="0" xfId="0" applyFont="1" applyFill="1" applyAlignment="1">
      <alignment vertical="top" wrapText="1"/>
    </xf>
    <xf numFmtId="0" fontId="25" fillId="8" borderId="0" xfId="0" applyFont="1" applyFill="1" applyAlignment="1">
      <alignment vertical="top" wrapText="1"/>
    </xf>
    <xf numFmtId="0" fontId="26" fillId="9" borderId="0" xfId="0" applyFont="1" applyFill="1" applyAlignment="1">
      <alignment horizontal="center" vertical="center" wrapText="1"/>
    </xf>
    <xf numFmtId="0" fontId="27" fillId="10" borderId="0" xfId="0" applyFont="1" applyFill="1" applyAlignment="1">
      <alignment horizontal="center" vertical="center" wrapText="1"/>
    </xf>
    <xf numFmtId="0" fontId="28" fillId="8" borderId="0" xfId="0" applyFont="1" applyFill="1" applyAlignment="1">
      <alignment horizontal="center" vertical="center"/>
    </xf>
    <xf numFmtId="0" fontId="29" fillId="8" borderId="0" xfId="0" applyFont="1" applyFill="1"/>
    <xf numFmtId="0" fontId="10" fillId="4" borderId="20" xfId="0" applyFont="1" applyFill="1" applyBorder="1" applyAlignment="1">
      <alignment horizontal="center" vertical="center" wrapText="1"/>
    </xf>
    <xf numFmtId="0" fontId="10" fillId="4" borderId="21" xfId="0" applyFont="1" applyFill="1" applyBorder="1" applyAlignment="1">
      <alignment horizontal="center" vertical="center" wrapText="1"/>
    </xf>
    <xf numFmtId="0" fontId="10" fillId="4" borderId="22" xfId="0" applyFont="1" applyFill="1" applyBorder="1" applyAlignment="1">
      <alignment horizontal="center" vertical="center" wrapText="1"/>
    </xf>
    <xf numFmtId="0" fontId="10" fillId="4" borderId="23" xfId="0" applyFont="1" applyFill="1" applyBorder="1" applyAlignment="1">
      <alignment horizontal="center" vertical="center" wrapText="1"/>
    </xf>
    <xf numFmtId="0" fontId="10" fillId="4" borderId="24" xfId="0" applyFont="1" applyFill="1" applyBorder="1" applyAlignment="1">
      <alignment horizontal="center" vertical="center" wrapText="1"/>
    </xf>
    <xf numFmtId="0" fontId="10" fillId="4" borderId="25" xfId="0" applyFont="1" applyFill="1" applyBorder="1" applyAlignment="1">
      <alignment horizontal="center" vertical="center" wrapText="1"/>
    </xf>
    <xf numFmtId="0" fontId="5" fillId="8" borderId="4" xfId="0" applyFont="1" applyFill="1" applyBorder="1" applyAlignment="1">
      <alignment horizontal="center"/>
    </xf>
    <xf numFmtId="0" fontId="30" fillId="8" borderId="0" xfId="0" applyFont="1" applyFill="1" applyAlignment="1">
      <alignment horizontal="left" vertical="center"/>
    </xf>
    <xf numFmtId="0" fontId="5" fillId="8" borderId="5" xfId="0" applyFont="1" applyFill="1" applyBorder="1" applyAlignment="1">
      <alignment horizontal="center"/>
    </xf>
    <xf numFmtId="0" fontId="5" fillId="4" borderId="0" xfId="0" applyFont="1" applyFill="1" applyAlignment="1">
      <alignment wrapText="1"/>
    </xf>
    <xf numFmtId="0" fontId="31" fillId="8" borderId="0" xfId="0" applyFont="1" applyFill="1" applyAlignment="1">
      <alignment horizontal="left" vertical="center" wrapText="1"/>
    </xf>
    <xf numFmtId="0" fontId="5" fillId="4" borderId="0" xfId="0" applyFont="1" applyFill="1" applyAlignment="1">
      <alignment horizontal="left" vertical="top"/>
    </xf>
    <xf numFmtId="0" fontId="32" fillId="8" borderId="0" xfId="0" applyFont="1" applyFill="1" applyAlignment="1">
      <alignment vertical="center" wrapText="1"/>
    </xf>
    <xf numFmtId="0" fontId="25" fillId="8" borderId="0" xfId="0" applyFont="1" applyFill="1" applyAlignment="1">
      <alignment vertical="center" wrapText="1"/>
    </xf>
    <xf numFmtId="0" fontId="33" fillId="8" borderId="0" xfId="0" applyFont="1" applyFill="1" applyAlignment="1">
      <alignment horizontal="center" vertical="center" wrapText="1"/>
    </xf>
    <xf numFmtId="0" fontId="7" fillId="8" borderId="17" xfId="0" applyFont="1" applyFill="1" applyBorder="1" applyAlignment="1">
      <alignment horizontal="center" vertical="center"/>
    </xf>
    <xf numFmtId="0" fontId="5" fillId="8" borderId="18" xfId="0" applyFont="1" applyFill="1" applyBorder="1"/>
    <xf numFmtId="0" fontId="8" fillId="8" borderId="18" xfId="0" applyFont="1" applyFill="1" applyBorder="1"/>
    <xf numFmtId="0" fontId="7" fillId="8" borderId="19" xfId="0" applyFont="1" applyFill="1" applyBorder="1" applyAlignment="1">
      <alignment horizontal="center" vertical="center"/>
    </xf>
    <xf numFmtId="0" fontId="34" fillId="11" borderId="1" xfId="0" applyFont="1" applyFill="1" applyBorder="1" applyAlignment="1">
      <alignment horizontal="center" vertical="center"/>
    </xf>
    <xf numFmtId="0" fontId="35" fillId="11" borderId="2" xfId="0" applyFont="1" applyFill="1" applyBorder="1" applyAlignment="1">
      <alignment horizontal="left" vertical="center"/>
    </xf>
    <xf numFmtId="0" fontId="34" fillId="11" borderId="2" xfId="0" applyFont="1" applyFill="1" applyBorder="1" applyAlignment="1">
      <alignment horizontal="center" vertical="center"/>
    </xf>
    <xf numFmtId="0" fontId="34" fillId="11" borderId="3" xfId="0" applyFont="1" applyFill="1" applyBorder="1" applyAlignment="1">
      <alignment horizontal="center" vertical="center"/>
    </xf>
    <xf numFmtId="0" fontId="7" fillId="9" borderId="4" xfId="0" applyFont="1" applyFill="1" applyBorder="1" applyAlignment="1">
      <alignment horizontal="center" vertical="center"/>
    </xf>
    <xf numFmtId="0" fontId="5" fillId="9" borderId="0" xfId="0" applyFont="1" applyFill="1"/>
    <xf numFmtId="0" fontId="8" fillId="9" borderId="0" xfId="0" applyFont="1" applyFill="1"/>
    <xf numFmtId="0" fontId="7" fillId="9" borderId="5" xfId="0" applyFont="1" applyFill="1" applyBorder="1" applyAlignment="1">
      <alignment horizontal="center" vertical="center"/>
    </xf>
    <xf numFmtId="0" fontId="37" fillId="4" borderId="0" xfId="0" applyFont="1" applyFill="1"/>
    <xf numFmtId="0" fontId="10" fillId="9" borderId="0" xfId="0" applyFont="1" applyFill="1"/>
    <xf numFmtId="0" fontId="10" fillId="4" borderId="0" xfId="0" applyFont="1" applyFill="1"/>
    <xf numFmtId="164" fontId="39" fillId="12" borderId="0" xfId="4" applyNumberFormat="1" applyFont="1" applyFill="1" applyAlignment="1">
      <alignment horizontal="right" vertical="center"/>
    </xf>
    <xf numFmtId="164" fontId="40" fillId="12" borderId="0" xfId="4" applyNumberFormat="1" applyFont="1" applyFill="1" applyAlignment="1">
      <alignment horizontal="left" vertical="center"/>
    </xf>
    <xf numFmtId="0" fontId="41" fillId="4" borderId="0" xfId="0" applyFont="1" applyFill="1"/>
    <xf numFmtId="164" fontId="42" fillId="12" borderId="0" xfId="4" applyNumberFormat="1" applyFont="1" applyFill="1" applyAlignment="1">
      <alignment horizontal="left" vertical="center"/>
    </xf>
    <xf numFmtId="0" fontId="7" fillId="9" borderId="17" xfId="0" applyFont="1" applyFill="1" applyBorder="1" applyAlignment="1">
      <alignment horizontal="center" vertical="center"/>
    </xf>
    <xf numFmtId="0" fontId="5" fillId="9" borderId="18" xfId="0" applyFont="1" applyFill="1" applyBorder="1"/>
    <xf numFmtId="0" fontId="8" fillId="9" borderId="18" xfId="0" applyFont="1" applyFill="1" applyBorder="1"/>
    <xf numFmtId="0" fontId="7" fillId="9" borderId="19" xfId="0" applyFont="1" applyFill="1" applyBorder="1" applyAlignment="1">
      <alignment horizontal="center" vertical="center"/>
    </xf>
    <xf numFmtId="0" fontId="34" fillId="13" borderId="1" xfId="0" applyFont="1" applyFill="1" applyBorder="1" applyAlignment="1">
      <alignment horizontal="center" vertical="center"/>
    </xf>
    <xf numFmtId="0" fontId="35" fillId="13" borderId="2" xfId="0" applyFont="1" applyFill="1" applyBorder="1" applyAlignment="1">
      <alignment horizontal="left" vertical="center"/>
    </xf>
    <xf numFmtId="0" fontId="34" fillId="13" borderId="26" xfId="0" applyFont="1" applyFill="1" applyBorder="1" applyAlignment="1">
      <alignment horizontal="center" vertical="center"/>
    </xf>
    <xf numFmtId="0" fontId="34" fillId="13" borderId="3" xfId="0" applyFont="1" applyFill="1" applyBorder="1" applyAlignment="1">
      <alignment horizontal="center" vertical="center"/>
    </xf>
    <xf numFmtId="0" fontId="43" fillId="9" borderId="0" xfId="0" applyFont="1" applyFill="1" applyAlignment="1">
      <alignment horizontal="left" vertical="center" wrapText="1"/>
    </xf>
    <xf numFmtId="0" fontId="44" fillId="9" borderId="27" xfId="0" applyFont="1" applyFill="1" applyBorder="1" applyAlignment="1">
      <alignment horizontal="center" vertical="center"/>
    </xf>
    <xf numFmtId="0" fontId="44" fillId="9" borderId="28" xfId="0" applyFont="1" applyFill="1" applyBorder="1" applyAlignment="1">
      <alignment horizontal="center" vertical="center"/>
    </xf>
    <xf numFmtId="0" fontId="45" fillId="4" borderId="29" xfId="0" applyFont="1" applyFill="1" applyBorder="1" applyAlignment="1">
      <alignment horizontal="center" vertical="center"/>
    </xf>
    <xf numFmtId="0" fontId="45" fillId="4" borderId="28" xfId="0" applyFont="1" applyFill="1" applyBorder="1" applyAlignment="1">
      <alignment horizontal="center" vertical="center"/>
    </xf>
    <xf numFmtId="0" fontId="45" fillId="4" borderId="30" xfId="0" applyFont="1" applyFill="1" applyBorder="1" applyAlignment="1">
      <alignment horizontal="center" vertical="center"/>
    </xf>
    <xf numFmtId="0" fontId="44" fillId="9" borderId="31" xfId="0" applyFont="1" applyFill="1" applyBorder="1" applyAlignment="1">
      <alignment horizontal="center" vertical="center"/>
    </xf>
    <xf numFmtId="0" fontId="44" fillId="9" borderId="32" xfId="0" applyFont="1" applyFill="1" applyBorder="1" applyAlignment="1">
      <alignment horizontal="center" vertical="center"/>
    </xf>
    <xf numFmtId="0" fontId="44" fillId="9" borderId="33" xfId="0" applyFont="1" applyFill="1" applyBorder="1" applyAlignment="1">
      <alignment horizontal="center" vertical="center"/>
    </xf>
    <xf numFmtId="0" fontId="45" fillId="4" borderId="34" xfId="0" applyFont="1" applyFill="1" applyBorder="1" applyAlignment="1">
      <alignment horizontal="center" vertical="center"/>
    </xf>
    <xf numFmtId="0" fontId="45" fillId="4" borderId="33" xfId="0" applyFont="1" applyFill="1" applyBorder="1" applyAlignment="1">
      <alignment horizontal="center" vertical="center"/>
    </xf>
    <xf numFmtId="0" fontId="45" fillId="4" borderId="35" xfId="0" applyFont="1" applyFill="1" applyBorder="1" applyAlignment="1">
      <alignment horizontal="center" vertical="center"/>
    </xf>
    <xf numFmtId="0" fontId="44" fillId="9" borderId="36" xfId="0" applyFont="1" applyFill="1" applyBorder="1" applyAlignment="1">
      <alignment horizontal="center" vertical="center"/>
    </xf>
    <xf numFmtId="0" fontId="46" fillId="14" borderId="0" xfId="0" applyFont="1" applyFill="1" applyAlignment="1">
      <alignment horizontal="left" vertical="center" indent="1"/>
    </xf>
    <xf numFmtId="0" fontId="47" fillId="14" borderId="0" xfId="0" applyFont="1" applyFill="1" applyAlignment="1">
      <alignment vertical="center"/>
    </xf>
    <xf numFmtId="0" fontId="48" fillId="15" borderId="0" xfId="0" applyFont="1" applyFill="1" applyAlignment="1">
      <alignment horizontal="left" vertical="center" indent="1"/>
    </xf>
    <xf numFmtId="0" fontId="5" fillId="15" borderId="0" xfId="0" applyFont="1" applyFill="1"/>
    <xf numFmtId="0" fontId="49" fillId="16" borderId="37" xfId="0" applyFont="1" applyFill="1" applyBorder="1" applyAlignment="1">
      <alignment horizontal="center" vertical="center" wrapText="1"/>
    </xf>
    <xf numFmtId="0" fontId="49" fillId="17" borderId="37" xfId="0" applyFont="1" applyFill="1" applyBorder="1" applyAlignment="1">
      <alignment horizontal="center" vertical="center" wrapText="1"/>
    </xf>
    <xf numFmtId="0" fontId="49" fillId="15" borderId="0" xfId="0" applyFont="1" applyFill="1" applyAlignment="1">
      <alignment horizontal="left" vertical="center" wrapText="1" indent="2"/>
    </xf>
    <xf numFmtId="0" fontId="49" fillId="16" borderId="38" xfId="0" applyFont="1" applyFill="1" applyBorder="1" applyAlignment="1">
      <alignment horizontal="center" vertical="center" wrapText="1"/>
    </xf>
    <xf numFmtId="0" fontId="49" fillId="17" borderId="38" xfId="0" applyFont="1" applyFill="1" applyBorder="1" applyAlignment="1">
      <alignment horizontal="center" vertical="center" wrapText="1"/>
    </xf>
    <xf numFmtId="0" fontId="49" fillId="16" borderId="39" xfId="0" applyFont="1" applyFill="1" applyBorder="1" applyAlignment="1">
      <alignment horizontal="center" vertical="center" wrapText="1"/>
    </xf>
    <xf numFmtId="0" fontId="49" fillId="17" borderId="39" xfId="0" applyFont="1" applyFill="1" applyBorder="1" applyAlignment="1">
      <alignment horizontal="center" vertical="center" wrapText="1"/>
    </xf>
    <xf numFmtId="0" fontId="8" fillId="15" borderId="0" xfId="0" applyFont="1" applyFill="1"/>
    <xf numFmtId="0" fontId="50" fillId="14" borderId="0" xfId="0" applyFont="1" applyFill="1" applyAlignment="1">
      <alignment vertical="center"/>
    </xf>
    <xf numFmtId="0" fontId="48" fillId="18" borderId="0" xfId="0" applyFont="1" applyFill="1" applyAlignment="1">
      <alignment horizontal="left" vertical="center" indent="1"/>
    </xf>
    <xf numFmtId="0" fontId="5" fillId="18" borderId="0" xfId="0" applyFont="1" applyFill="1"/>
    <xf numFmtId="0" fontId="49" fillId="18" borderId="0" xfId="0" applyFont="1" applyFill="1" applyAlignment="1">
      <alignment horizontal="left" vertical="center" wrapText="1" indent="2"/>
    </xf>
    <xf numFmtId="0" fontId="5" fillId="18" borderId="0" xfId="0" applyFont="1" applyFill="1" applyAlignment="1">
      <alignment vertical="center"/>
    </xf>
    <xf numFmtId="0" fontId="8" fillId="18" borderId="0" xfId="0" applyFont="1" applyFill="1"/>
    <xf numFmtId="0" fontId="48" fillId="19" borderId="0" xfId="0" applyFont="1" applyFill="1" applyAlignment="1">
      <alignment horizontal="left" vertical="center" indent="1"/>
    </xf>
    <xf numFmtId="0" fontId="5" fillId="19" borderId="0" xfId="0" applyFont="1" applyFill="1" applyAlignment="1">
      <alignment vertical="center"/>
    </xf>
    <xf numFmtId="0" fontId="49" fillId="19" borderId="0" xfId="0" applyFont="1" applyFill="1" applyAlignment="1">
      <alignment horizontal="left" vertical="center" wrapText="1" indent="2"/>
    </xf>
    <xf numFmtId="0" fontId="5" fillId="19" borderId="0" xfId="0" applyFont="1" applyFill="1"/>
    <xf numFmtId="0" fontId="8" fillId="19" borderId="0" xfId="0" applyFont="1" applyFill="1"/>
    <xf numFmtId="0" fontId="48" fillId="8" borderId="0" xfId="0" applyFont="1" applyFill="1" applyAlignment="1">
      <alignment horizontal="left" vertical="center" indent="1"/>
    </xf>
    <xf numFmtId="0" fontId="49" fillId="8" borderId="0" xfId="0" applyFont="1" applyFill="1" applyAlignment="1">
      <alignment horizontal="left" vertical="center" wrapText="1" indent="2"/>
    </xf>
    <xf numFmtId="0" fontId="51" fillId="4" borderId="0" xfId="0" applyFont="1" applyFill="1"/>
    <xf numFmtId="0" fontId="52" fillId="4" borderId="0" xfId="0" applyFont="1" applyFill="1" applyAlignment="1">
      <alignment horizontal="right" indent="1"/>
    </xf>
    <xf numFmtId="0" fontId="52" fillId="4" borderId="0" xfId="0" applyFont="1" applyFill="1"/>
    <xf numFmtId="0" fontId="54" fillId="9" borderId="0" xfId="0" applyFont="1" applyFill="1" applyAlignment="1">
      <alignment horizontal="left" vertical="top" wrapText="1"/>
    </xf>
    <xf numFmtId="0" fontId="55" fillId="0" borderId="0" xfId="0" applyFont="1"/>
    <xf numFmtId="0" fontId="56" fillId="4" borderId="0" xfId="0" applyFont="1" applyFill="1"/>
    <xf numFmtId="0" fontId="57" fillId="4" borderId="0" xfId="0" applyFont="1" applyFill="1" applyAlignment="1">
      <alignment horizontal="right" indent="1"/>
    </xf>
    <xf numFmtId="0" fontId="24" fillId="9" borderId="0" xfId="0" applyFont="1" applyFill="1"/>
    <xf numFmtId="0" fontId="58" fillId="9" borderId="0" xfId="0" applyFont="1" applyFill="1" applyAlignment="1">
      <alignment horizontal="left" vertical="top" wrapText="1"/>
    </xf>
    <xf numFmtId="0" fontId="29" fillId="9" borderId="0" xfId="0" applyFont="1" applyFill="1" applyAlignment="1">
      <alignment horizontal="center" vertical="top" wrapText="1"/>
    </xf>
    <xf numFmtId="0" fontId="29" fillId="9" borderId="40" xfId="0" applyFont="1" applyFill="1" applyBorder="1" applyAlignment="1">
      <alignment horizontal="center" vertical="top" wrapText="1"/>
    </xf>
    <xf numFmtId="0" fontId="45" fillId="4" borderId="41" xfId="0" applyFont="1" applyFill="1" applyBorder="1" applyAlignment="1">
      <alignment horizontal="center" vertical="center"/>
    </xf>
    <xf numFmtId="0" fontId="45" fillId="4" borderId="42" xfId="0" applyFont="1" applyFill="1" applyBorder="1" applyAlignment="1">
      <alignment horizontal="center" vertical="center"/>
    </xf>
    <xf numFmtId="0" fontId="45" fillId="4" borderId="43" xfId="0" applyFont="1" applyFill="1" applyBorder="1" applyAlignment="1">
      <alignment horizontal="center" vertical="center"/>
    </xf>
    <xf numFmtId="0" fontId="45" fillId="4" borderId="44" xfId="0" applyFont="1" applyFill="1" applyBorder="1" applyAlignment="1">
      <alignment horizontal="center" vertical="center"/>
    </xf>
    <xf numFmtId="0" fontId="57" fillId="4" borderId="0" xfId="0" applyFont="1" applyFill="1" applyAlignment="1">
      <alignment horizontal="right"/>
    </xf>
    <xf numFmtId="0" fontId="29" fillId="9" borderId="0" xfId="0" applyFont="1" applyFill="1" applyAlignment="1">
      <alignment horizontal="center" vertical="center"/>
    </xf>
    <xf numFmtId="0" fontId="58" fillId="4" borderId="45" xfId="0" applyFont="1" applyFill="1" applyBorder="1" applyAlignment="1">
      <alignment horizontal="center" vertical="center" shrinkToFit="1"/>
    </xf>
    <xf numFmtId="0" fontId="58" fillId="4" borderId="46" xfId="0" applyFont="1" applyFill="1" applyBorder="1" applyAlignment="1">
      <alignment horizontal="center" vertical="center" shrinkToFit="1"/>
    </xf>
    <xf numFmtId="0" fontId="58" fillId="4" borderId="47" xfId="0" applyFont="1" applyFill="1" applyBorder="1" applyAlignment="1">
      <alignment horizontal="center" vertical="center" shrinkToFit="1"/>
    </xf>
    <xf numFmtId="0" fontId="58" fillId="4" borderId="48" xfId="0" applyFont="1" applyFill="1" applyBorder="1" applyAlignment="1">
      <alignment horizontal="center" vertical="center" shrinkToFit="1"/>
    </xf>
    <xf numFmtId="0" fontId="58" fillId="4" borderId="40" xfId="0" applyFont="1" applyFill="1" applyBorder="1" applyAlignment="1">
      <alignment horizontal="center" vertical="center" shrinkToFit="1"/>
    </xf>
    <xf numFmtId="0" fontId="58" fillId="4" borderId="49" xfId="0" applyFont="1" applyFill="1" applyBorder="1" applyAlignment="1">
      <alignment horizontal="center" vertical="center" shrinkToFit="1"/>
    </xf>
    <xf numFmtId="0" fontId="59" fillId="9" borderId="46" xfId="0" applyFont="1" applyFill="1" applyBorder="1" applyAlignment="1">
      <alignment horizontal="center" vertical="center"/>
    </xf>
    <xf numFmtId="0" fontId="58" fillId="9" borderId="0" xfId="0" applyFont="1" applyFill="1" applyAlignment="1">
      <alignment vertical="top" wrapText="1"/>
    </xf>
    <xf numFmtId="0" fontId="60" fillId="9" borderId="0" xfId="0" applyFont="1" applyFill="1" applyAlignment="1">
      <alignment vertical="top" wrapText="1"/>
    </xf>
    <xf numFmtId="0" fontId="61" fillId="9" borderId="0" xfId="0" applyFont="1" applyFill="1" applyAlignment="1">
      <alignment horizontal="left" vertical="center" wrapText="1"/>
    </xf>
    <xf numFmtId="0" fontId="43" fillId="4" borderId="50" xfId="0" applyFont="1" applyFill="1" applyBorder="1" applyAlignment="1">
      <alignment horizontal="left" vertical="center" wrapText="1" indent="1"/>
    </xf>
    <xf numFmtId="0" fontId="43" fillId="4" borderId="51" xfId="0" applyFont="1" applyFill="1" applyBorder="1" applyAlignment="1">
      <alignment horizontal="left" vertical="center" wrapText="1" indent="1"/>
    </xf>
    <xf numFmtId="0" fontId="43" fillId="4" borderId="52" xfId="0" applyFont="1" applyFill="1" applyBorder="1" applyAlignment="1">
      <alignment horizontal="left" vertical="center" wrapText="1" indent="1"/>
    </xf>
    <xf numFmtId="0" fontId="43" fillId="4" borderId="53" xfId="0" applyFont="1" applyFill="1" applyBorder="1" applyAlignment="1">
      <alignment horizontal="left" vertical="center" wrapText="1" indent="1"/>
    </xf>
    <xf numFmtId="0" fontId="43" fillId="4" borderId="54" xfId="0" applyFont="1" applyFill="1" applyBorder="1" applyAlignment="1">
      <alignment horizontal="left" vertical="center" wrapText="1" indent="1"/>
    </xf>
    <xf numFmtId="0" fontId="43" fillId="4" borderId="55" xfId="0" applyFont="1" applyFill="1" applyBorder="1" applyAlignment="1">
      <alignment horizontal="left" vertical="center" wrapText="1" indent="1"/>
    </xf>
    <xf numFmtId="0" fontId="5" fillId="4" borderId="0" xfId="0" applyFont="1" applyFill="1" applyAlignment="1">
      <alignment horizontal="center" vertical="center"/>
    </xf>
    <xf numFmtId="0" fontId="5" fillId="4" borderId="45" xfId="0" applyFont="1" applyFill="1" applyBorder="1"/>
    <xf numFmtId="0" fontId="5" fillId="4" borderId="46" xfId="0" applyFont="1" applyFill="1" applyBorder="1"/>
    <xf numFmtId="0" fontId="5" fillId="4" borderId="47" xfId="0" applyFont="1" applyFill="1" applyBorder="1"/>
    <xf numFmtId="0" fontId="5" fillId="4" borderId="48" xfId="0" applyFont="1" applyFill="1" applyBorder="1"/>
    <xf numFmtId="0" fontId="5" fillId="4" borderId="40" xfId="0" applyFont="1" applyFill="1" applyBorder="1"/>
    <xf numFmtId="0" fontId="5" fillId="4" borderId="49" xfId="0" applyFont="1" applyFill="1" applyBorder="1"/>
    <xf numFmtId="0" fontId="49" fillId="9" borderId="0" xfId="0" applyFont="1" applyFill="1" applyAlignment="1">
      <alignment horizontal="left" vertical="top" wrapText="1"/>
    </xf>
    <xf numFmtId="2" fontId="5" fillId="4" borderId="0" xfId="0" applyNumberFormat="1" applyFont="1" applyFill="1"/>
    <xf numFmtId="0" fontId="5" fillId="4" borderId="0" xfId="0" quotePrefix="1" applyFont="1" applyFill="1" applyAlignment="1">
      <alignment horizontal="center" vertical="center"/>
    </xf>
    <xf numFmtId="0" fontId="10" fillId="4" borderId="0" xfId="0" applyFont="1" applyFill="1" applyAlignment="1">
      <alignment horizontal="center" vertical="center"/>
    </xf>
    <xf numFmtId="0" fontId="5" fillId="4" borderId="0" xfId="0" applyFont="1" applyFill="1" applyAlignment="1">
      <alignment horizontal="left"/>
    </xf>
    <xf numFmtId="0" fontId="62" fillId="9" borderId="0" xfId="0" applyFont="1" applyFill="1" applyAlignment="1">
      <alignment horizontal="left" wrapText="1" indent="1"/>
    </xf>
    <xf numFmtId="0" fontId="34" fillId="20" borderId="1" xfId="0" applyFont="1" applyFill="1" applyBorder="1" applyAlignment="1">
      <alignment horizontal="center" vertical="center"/>
    </xf>
    <xf numFmtId="0" fontId="35" fillId="20" borderId="2" xfId="0" applyFont="1" applyFill="1" applyBorder="1" applyAlignment="1">
      <alignment horizontal="left" vertical="center"/>
    </xf>
    <xf numFmtId="0" fontId="34" fillId="20" borderId="26" xfId="0" applyFont="1" applyFill="1" applyBorder="1" applyAlignment="1">
      <alignment horizontal="center" vertical="center"/>
    </xf>
    <xf numFmtId="0" fontId="34" fillId="20" borderId="3" xfId="0" applyFont="1" applyFill="1" applyBorder="1" applyAlignment="1">
      <alignment horizontal="center" vertical="center"/>
    </xf>
    <xf numFmtId="0" fontId="63" fillId="8" borderId="0" xfId="0" applyFont="1" applyFill="1" applyAlignment="1">
      <alignment horizontal="left" vertical="center" wrapText="1"/>
    </xf>
    <xf numFmtId="0" fontId="5" fillId="4" borderId="0" xfId="0" quotePrefix="1" applyFont="1" applyFill="1"/>
    <xf numFmtId="0" fontId="64" fillId="8" borderId="0" xfId="0" applyFont="1" applyFill="1" applyAlignment="1">
      <alignment vertical="center"/>
    </xf>
    <xf numFmtId="0" fontId="63" fillId="4" borderId="56" xfId="0" applyFont="1" applyFill="1" applyBorder="1" applyAlignment="1">
      <alignment horizontal="center" vertical="center"/>
    </xf>
    <xf numFmtId="0" fontId="63" fillId="4" borderId="57" xfId="0" applyFont="1" applyFill="1" applyBorder="1" applyAlignment="1">
      <alignment horizontal="center" vertical="center"/>
    </xf>
    <xf numFmtId="0" fontId="63" fillId="4" borderId="58" xfId="0" applyFont="1" applyFill="1" applyBorder="1" applyAlignment="1">
      <alignment horizontal="center" vertical="center"/>
    </xf>
    <xf numFmtId="0" fontId="65" fillId="8" borderId="0" xfId="0" applyFont="1" applyFill="1" applyAlignment="1">
      <alignment horizontal="left" vertical="top" wrapText="1"/>
    </xf>
    <xf numFmtId="0" fontId="65" fillId="8" borderId="0" xfId="0" applyFont="1" applyFill="1" applyAlignment="1">
      <alignment vertical="top" wrapText="1"/>
    </xf>
    <xf numFmtId="0" fontId="66" fillId="8" borderId="0" xfId="0" applyFont="1" applyFill="1" applyAlignment="1">
      <alignment horizontal="center" vertical="center" wrapText="1"/>
    </xf>
    <xf numFmtId="0" fontId="67" fillId="8" borderId="0" xfId="0" applyFont="1" applyFill="1" applyAlignment="1">
      <alignment horizontal="center" vertical="center" wrapText="1"/>
    </xf>
    <xf numFmtId="0" fontId="68" fillId="8" borderId="18" xfId="0" applyFont="1" applyFill="1" applyBorder="1" applyAlignment="1">
      <alignment horizontal="left" vertical="top" wrapText="1"/>
    </xf>
    <xf numFmtId="0" fontId="69" fillId="8" borderId="18" xfId="0" applyFont="1" applyFill="1" applyBorder="1" applyAlignment="1">
      <alignment horizontal="left" vertical="top" wrapText="1"/>
    </xf>
    <xf numFmtId="0" fontId="7" fillId="21" borderId="4" xfId="0" applyFont="1" applyFill="1" applyBorder="1" applyAlignment="1">
      <alignment horizontal="center" vertical="center"/>
    </xf>
    <xf numFmtId="0" fontId="5" fillId="21" borderId="0" xfId="0" applyFont="1" applyFill="1"/>
    <xf numFmtId="0" fontId="8" fillId="21" borderId="0" xfId="0" applyFont="1" applyFill="1"/>
    <xf numFmtId="0" fontId="7" fillId="21" borderId="5" xfId="0" applyFont="1" applyFill="1" applyBorder="1" applyAlignment="1">
      <alignment horizontal="center" vertical="center"/>
    </xf>
    <xf numFmtId="0" fontId="7" fillId="21" borderId="17" xfId="0" applyFont="1" applyFill="1" applyBorder="1" applyAlignment="1">
      <alignment horizontal="center" vertical="center"/>
    </xf>
    <xf numFmtId="0" fontId="5" fillId="21" borderId="18" xfId="0" applyFont="1" applyFill="1" applyBorder="1"/>
    <xf numFmtId="0" fontId="8" fillId="21" borderId="18" xfId="0" applyFont="1" applyFill="1" applyBorder="1"/>
    <xf numFmtId="0" fontId="7" fillId="21" borderId="19" xfId="0" applyFont="1" applyFill="1" applyBorder="1" applyAlignment="1">
      <alignment horizontal="center" vertical="center"/>
    </xf>
    <xf numFmtId="0" fontId="5" fillId="21" borderId="4" xfId="0" applyFont="1" applyFill="1" applyBorder="1"/>
    <xf numFmtId="0" fontId="5" fillId="21" borderId="17" xfId="0" applyFont="1" applyFill="1" applyBorder="1"/>
    <xf numFmtId="0" fontId="34" fillId="22" borderId="1" xfId="0" applyFont="1" applyFill="1" applyBorder="1" applyAlignment="1">
      <alignment horizontal="center" vertical="center"/>
    </xf>
    <xf numFmtId="0" fontId="70" fillId="22" borderId="2" xfId="0" applyFont="1" applyFill="1" applyBorder="1" applyAlignment="1">
      <alignment horizontal="left" vertical="center"/>
    </xf>
    <xf numFmtId="0" fontId="34" fillId="22" borderId="26" xfId="0" applyFont="1" applyFill="1" applyBorder="1" applyAlignment="1">
      <alignment horizontal="center" vertical="center"/>
    </xf>
    <xf numFmtId="0" fontId="34" fillId="22" borderId="3" xfId="0" applyFont="1" applyFill="1" applyBorder="1" applyAlignment="1">
      <alignment horizontal="center" vertical="center"/>
    </xf>
    <xf numFmtId="0" fontId="7" fillId="22" borderId="4" xfId="0" applyFont="1" applyFill="1" applyBorder="1" applyAlignment="1">
      <alignment horizontal="center" vertical="center"/>
    </xf>
    <xf numFmtId="0" fontId="5" fillId="22" borderId="0" xfId="0" applyFont="1" applyFill="1"/>
    <xf numFmtId="0" fontId="8" fillId="22" borderId="0" xfId="0" applyFont="1" applyFill="1"/>
    <xf numFmtId="0" fontId="7" fillId="22" borderId="5" xfId="0" applyFont="1" applyFill="1" applyBorder="1" applyAlignment="1">
      <alignment horizontal="center" vertical="center"/>
    </xf>
    <xf numFmtId="0" fontId="7" fillId="22" borderId="17" xfId="0" applyFont="1" applyFill="1" applyBorder="1" applyAlignment="1">
      <alignment horizontal="center" vertical="center"/>
    </xf>
    <xf numFmtId="0" fontId="5" fillId="22" borderId="18" xfId="0" applyFont="1" applyFill="1" applyBorder="1"/>
    <xf numFmtId="0" fontId="8" fillId="22" borderId="18" xfId="0" applyFont="1" applyFill="1" applyBorder="1"/>
    <xf numFmtId="0" fontId="7" fillId="22" borderId="19" xfId="0" applyFont="1" applyFill="1" applyBorder="1" applyAlignment="1">
      <alignment horizontal="center" vertical="center"/>
    </xf>
    <xf numFmtId="0" fontId="72" fillId="22" borderId="2" xfId="0" applyFont="1" applyFill="1" applyBorder="1" applyAlignment="1">
      <alignment horizontal="left" vertical="center"/>
    </xf>
    <xf numFmtId="0" fontId="34" fillId="22" borderId="2" xfId="0" applyFont="1" applyFill="1" applyBorder="1" applyAlignment="1">
      <alignment horizontal="center" vertical="center"/>
    </xf>
    <xf numFmtId="0" fontId="21" fillId="9" borderId="0" xfId="0" applyFont="1" applyFill="1" applyAlignment="1">
      <alignment horizontal="center"/>
    </xf>
    <xf numFmtId="0" fontId="24" fillId="9" borderId="0" xfId="0" applyFont="1" applyFill="1" applyAlignment="1">
      <alignment vertical="top" wrapText="1"/>
    </xf>
    <xf numFmtId="0" fontId="25" fillId="9" borderId="0" xfId="0" applyFont="1" applyFill="1" applyAlignment="1">
      <alignment vertical="top" wrapText="1"/>
    </xf>
    <xf numFmtId="0" fontId="73" fillId="3" borderId="0" xfId="0" applyFont="1" applyFill="1" applyAlignment="1">
      <alignment horizontal="center" vertical="center" wrapText="1"/>
    </xf>
    <xf numFmtId="0" fontId="77" fillId="23" borderId="0" xfId="0" applyFont="1" applyFill="1" applyAlignment="1">
      <alignment horizontal="center" vertical="center" wrapText="1"/>
    </xf>
    <xf numFmtId="0" fontId="78" fillId="9" borderId="0" xfId="0" applyFont="1" applyFill="1" applyAlignment="1">
      <alignment horizontal="center" vertical="center"/>
    </xf>
    <xf numFmtId="0" fontId="29" fillId="9" borderId="0" xfId="0" applyFont="1" applyFill="1"/>
    <xf numFmtId="0" fontId="79" fillId="4" borderId="20" xfId="0" applyFont="1" applyFill="1" applyBorder="1" applyAlignment="1">
      <alignment horizontal="center" vertical="center" wrapText="1"/>
    </xf>
    <xf numFmtId="0" fontId="79" fillId="4" borderId="21" xfId="0" applyFont="1" applyFill="1" applyBorder="1" applyAlignment="1">
      <alignment horizontal="center" vertical="center" wrapText="1"/>
    </xf>
    <xf numFmtId="0" fontId="79" fillId="4" borderId="22" xfId="0" applyFont="1" applyFill="1" applyBorder="1" applyAlignment="1">
      <alignment horizontal="center" vertical="center" wrapText="1"/>
    </xf>
    <xf numFmtId="0" fontId="79" fillId="4" borderId="23" xfId="0" applyFont="1" applyFill="1" applyBorder="1" applyAlignment="1">
      <alignment horizontal="center" vertical="center" wrapText="1"/>
    </xf>
    <xf numFmtId="0" fontId="79" fillId="4" borderId="24" xfId="0" applyFont="1" applyFill="1" applyBorder="1" applyAlignment="1">
      <alignment horizontal="center" vertical="center" wrapText="1"/>
    </xf>
    <xf numFmtId="0" fontId="79" fillId="4" borderId="25" xfId="0" applyFont="1" applyFill="1" applyBorder="1" applyAlignment="1">
      <alignment horizontal="center" vertical="center" wrapText="1"/>
    </xf>
    <xf numFmtId="0" fontId="43" fillId="9" borderId="0" xfId="0" applyFont="1" applyFill="1" applyAlignment="1">
      <alignment horizontal="left" vertical="top" wrapText="1"/>
    </xf>
    <xf numFmtId="0" fontId="5" fillId="4" borderId="0" xfId="0" applyFont="1" applyFill="1" applyAlignment="1">
      <alignment horizontal="right"/>
    </xf>
    <xf numFmtId="0" fontId="80" fillId="4" borderId="0" xfId="0" applyFont="1" applyFill="1" applyAlignment="1">
      <alignment horizontal="left" indent="2"/>
    </xf>
    <xf numFmtId="0" fontId="81" fillId="4" borderId="0" xfId="0" applyFont="1" applyFill="1"/>
    <xf numFmtId="0" fontId="34" fillId="11" borderId="26" xfId="0" applyFont="1" applyFill="1" applyBorder="1" applyAlignment="1">
      <alignment horizontal="center" vertical="center"/>
    </xf>
    <xf numFmtId="9" fontId="85" fillId="24" borderId="59" xfId="1" applyFont="1" applyFill="1" applyBorder="1" applyAlignment="1">
      <alignment horizontal="center" vertical="center"/>
    </xf>
    <xf numFmtId="9" fontId="85" fillId="24" borderId="60" xfId="1" applyFont="1" applyFill="1" applyBorder="1" applyAlignment="1">
      <alignment horizontal="center" vertical="center"/>
    </xf>
    <xf numFmtId="9" fontId="85" fillId="24" borderId="61" xfId="1" applyFont="1" applyFill="1" applyBorder="1" applyAlignment="1">
      <alignment horizontal="center" vertical="center"/>
    </xf>
    <xf numFmtId="9" fontId="85" fillId="24" borderId="62" xfId="1" applyFont="1" applyFill="1" applyBorder="1" applyAlignment="1">
      <alignment horizontal="center" vertical="center"/>
    </xf>
    <xf numFmtId="9" fontId="85" fillId="24" borderId="63" xfId="1" applyFont="1" applyFill="1" applyBorder="1" applyAlignment="1">
      <alignment horizontal="center" vertical="center"/>
    </xf>
    <xf numFmtId="9" fontId="85" fillId="24" borderId="64" xfId="1" applyFont="1" applyFill="1" applyBorder="1" applyAlignment="1">
      <alignment horizontal="center" vertical="center"/>
    </xf>
    <xf numFmtId="9" fontId="85" fillId="24" borderId="65" xfId="1" applyFont="1" applyFill="1" applyBorder="1" applyAlignment="1">
      <alignment horizontal="center" vertical="center"/>
    </xf>
    <xf numFmtId="9" fontId="85" fillId="24" borderId="66" xfId="1" applyFont="1" applyFill="1" applyBorder="1" applyAlignment="1">
      <alignment horizontal="center" vertical="center"/>
    </xf>
    <xf numFmtId="9" fontId="85" fillId="24" borderId="67" xfId="1" applyFont="1" applyFill="1" applyBorder="1" applyAlignment="1">
      <alignment horizontal="center" vertical="center"/>
    </xf>
    <xf numFmtId="9" fontId="85" fillId="24" borderId="68" xfId="1" applyFont="1" applyFill="1" applyBorder="1" applyAlignment="1">
      <alignment horizontal="center" vertical="center"/>
    </xf>
    <xf numFmtId="9" fontId="85" fillId="24" borderId="69" xfId="1" applyFont="1" applyFill="1" applyBorder="1" applyAlignment="1">
      <alignment horizontal="center" vertical="center"/>
    </xf>
    <xf numFmtId="9" fontId="85" fillId="24" borderId="70" xfId="1" applyFont="1" applyFill="1" applyBorder="1" applyAlignment="1">
      <alignment horizontal="center" vertical="center"/>
    </xf>
    <xf numFmtId="0" fontId="86" fillId="9" borderId="0" xfId="0" applyFont="1" applyFill="1"/>
    <xf numFmtId="0" fontId="87" fillId="9" borderId="0" xfId="0" applyFont="1" applyFill="1"/>
    <xf numFmtId="0" fontId="5" fillId="4" borderId="41" xfId="0" applyFont="1" applyFill="1" applyBorder="1" applyAlignment="1">
      <alignment horizontal="center" vertical="center"/>
    </xf>
    <xf numFmtId="0" fontId="5" fillId="4" borderId="44" xfId="0" applyFont="1" applyFill="1" applyBorder="1" applyAlignment="1">
      <alignment horizontal="center" vertical="center"/>
    </xf>
    <xf numFmtId="0" fontId="5" fillId="4" borderId="71" xfId="0" applyFont="1" applyFill="1" applyBorder="1" applyAlignment="1">
      <alignment horizontal="center" vertical="center"/>
    </xf>
    <xf numFmtId="0" fontId="88" fillId="9" borderId="0" xfId="0" applyFont="1" applyFill="1" applyAlignment="1">
      <alignment horizontal="left" vertical="top" wrapText="1"/>
    </xf>
    <xf numFmtId="9" fontId="10" fillId="4" borderId="0" xfId="1" applyFont="1" applyFill="1"/>
    <xf numFmtId="0" fontId="89" fillId="9" borderId="72" xfId="0" applyFont="1" applyFill="1" applyBorder="1" applyAlignment="1">
      <alignment horizontal="center" vertical="center"/>
    </xf>
    <xf numFmtId="0" fontId="89" fillId="9" borderId="73" xfId="0" applyFont="1" applyFill="1" applyBorder="1" applyAlignment="1">
      <alignment horizontal="center" vertical="center"/>
    </xf>
    <xf numFmtId="0" fontId="89" fillId="9" borderId="74" xfId="0" applyFont="1" applyFill="1" applyBorder="1" applyAlignment="1">
      <alignment horizontal="center" vertical="center"/>
    </xf>
    <xf numFmtId="0" fontId="89" fillId="9" borderId="75" xfId="0" applyFont="1" applyFill="1" applyBorder="1" applyAlignment="1">
      <alignment horizontal="center" vertical="center"/>
    </xf>
    <xf numFmtId="0" fontId="89" fillId="9" borderId="0" xfId="0" applyFont="1" applyFill="1" applyAlignment="1">
      <alignment horizontal="center" vertical="center"/>
    </xf>
    <xf numFmtId="0" fontId="89" fillId="9" borderId="76" xfId="0" applyFont="1" applyFill="1" applyBorder="1" applyAlignment="1">
      <alignment horizontal="center" vertical="center"/>
    </xf>
    <xf numFmtId="0" fontId="89" fillId="9" borderId="77" xfId="0" applyFont="1" applyFill="1" applyBorder="1" applyAlignment="1">
      <alignment horizontal="center" vertical="center"/>
    </xf>
    <xf numFmtId="0" fontId="89" fillId="9" borderId="78" xfId="0" applyFont="1" applyFill="1" applyBorder="1" applyAlignment="1">
      <alignment horizontal="center" vertical="center"/>
    </xf>
    <xf numFmtId="0" fontId="89" fillId="9" borderId="79" xfId="0" applyFont="1" applyFill="1" applyBorder="1" applyAlignment="1">
      <alignment horizontal="center" vertical="center"/>
    </xf>
    <xf numFmtId="0" fontId="21" fillId="9" borderId="0" xfId="0" applyFont="1" applyFill="1" applyAlignment="1">
      <alignment horizontal="center"/>
    </xf>
    <xf numFmtId="0" fontId="90" fillId="9" borderId="0" xfId="0" applyFont="1" applyFill="1" applyAlignment="1">
      <alignment horizontal="center"/>
    </xf>
    <xf numFmtId="0" fontId="91" fillId="3" borderId="0" xfId="0" applyFont="1" applyFill="1" applyAlignment="1">
      <alignment horizontal="center" vertical="center" wrapText="1"/>
    </xf>
    <xf numFmtId="0" fontId="92" fillId="3" borderId="0" xfId="0" applyFont="1" applyFill="1" applyAlignment="1">
      <alignment horizontal="center" vertical="center" wrapText="1"/>
    </xf>
    <xf numFmtId="0" fontId="91" fillId="23" borderId="0" xfId="0" applyFont="1" applyFill="1" applyAlignment="1">
      <alignment horizontal="center" vertical="center" wrapText="1"/>
    </xf>
    <xf numFmtId="0" fontId="34" fillId="11" borderId="4" xfId="0" applyFont="1" applyFill="1" applyBorder="1" applyAlignment="1">
      <alignment horizontal="center" vertical="center"/>
    </xf>
    <xf numFmtId="0" fontId="34" fillId="11" borderId="80" xfId="0" applyFont="1" applyFill="1" applyBorder="1" applyAlignment="1">
      <alignment horizontal="center" vertical="center"/>
    </xf>
    <xf numFmtId="0" fontId="34" fillId="11" borderId="0" xfId="0" applyFont="1" applyFill="1" applyAlignment="1">
      <alignment horizontal="center" vertical="center"/>
    </xf>
    <xf numFmtId="0" fontId="7" fillId="3" borderId="4" xfId="0" applyFont="1" applyFill="1" applyBorder="1" applyAlignment="1">
      <alignment horizontal="center" vertical="center"/>
    </xf>
    <xf numFmtId="0" fontId="5" fillId="3" borderId="0" xfId="0" applyFont="1" applyFill="1"/>
    <xf numFmtId="0" fontId="8" fillId="3" borderId="0" xfId="0" applyFont="1" applyFill="1"/>
    <xf numFmtId="0" fontId="7" fillId="3" borderId="5" xfId="0" applyFont="1" applyFill="1" applyBorder="1" applyAlignment="1">
      <alignment horizontal="center" vertical="center"/>
    </xf>
    <xf numFmtId="0" fontId="7" fillId="23" borderId="4" xfId="0" applyFont="1" applyFill="1" applyBorder="1" applyAlignment="1">
      <alignment horizontal="center" vertical="center"/>
    </xf>
    <xf numFmtId="0" fontId="5" fillId="23" borderId="0" xfId="0" applyFont="1" applyFill="1"/>
    <xf numFmtId="0" fontId="8" fillId="23" borderId="0" xfId="0" applyFont="1" applyFill="1"/>
    <xf numFmtId="0" fontId="7" fillId="23" borderId="5" xfId="0" applyFont="1" applyFill="1" applyBorder="1" applyAlignment="1">
      <alignment horizontal="center" vertical="center"/>
    </xf>
    <xf numFmtId="0" fontId="7" fillId="23" borderId="17" xfId="0" applyFont="1" applyFill="1" applyBorder="1" applyAlignment="1">
      <alignment horizontal="center" vertical="center"/>
    </xf>
    <xf numFmtId="0" fontId="5" fillId="23" borderId="18" xfId="0" applyFont="1" applyFill="1" applyBorder="1"/>
    <xf numFmtId="0" fontId="8" fillId="23" borderId="18" xfId="0" applyFont="1" applyFill="1" applyBorder="1"/>
    <xf numFmtId="0" fontId="7" fillId="23" borderId="19" xfId="0" applyFont="1" applyFill="1" applyBorder="1" applyAlignment="1">
      <alignment horizontal="center" vertical="center"/>
    </xf>
    <xf numFmtId="0" fontId="7" fillId="3" borderId="17" xfId="0" applyFont="1" applyFill="1" applyBorder="1" applyAlignment="1">
      <alignment horizontal="center" vertical="center"/>
    </xf>
    <xf numFmtId="0" fontId="5" fillId="3" borderId="18" xfId="0" applyFont="1" applyFill="1" applyBorder="1"/>
    <xf numFmtId="0" fontId="8" fillId="3" borderId="18" xfId="0" applyFont="1" applyFill="1" applyBorder="1"/>
    <xf numFmtId="0" fontId="7" fillId="3" borderId="19" xfId="0" applyFont="1" applyFill="1" applyBorder="1" applyAlignment="1">
      <alignment horizontal="center" vertical="center"/>
    </xf>
    <xf numFmtId="0" fontId="93" fillId="0" borderId="0" xfId="0" applyFont="1"/>
    <xf numFmtId="0" fontId="49" fillId="4" borderId="27" xfId="0" applyFont="1" applyFill="1" applyBorder="1" applyAlignment="1">
      <alignment horizontal="center" vertical="center" wrapText="1"/>
    </xf>
    <xf numFmtId="0" fontId="49" fillId="4" borderId="28" xfId="0" applyFont="1" applyFill="1" applyBorder="1" applyAlignment="1">
      <alignment horizontal="center" vertical="center" wrapText="1"/>
    </xf>
    <xf numFmtId="0" fontId="49" fillId="4" borderId="31" xfId="0" applyFont="1" applyFill="1" applyBorder="1" applyAlignment="1">
      <alignment horizontal="center" vertical="center" wrapText="1"/>
    </xf>
    <xf numFmtId="0" fontId="49" fillId="4" borderId="32" xfId="0" applyFont="1" applyFill="1" applyBorder="1" applyAlignment="1">
      <alignment horizontal="center" vertical="center" wrapText="1"/>
    </xf>
    <xf numFmtId="0" fontId="49" fillId="4" borderId="33" xfId="0" applyFont="1" applyFill="1" applyBorder="1" applyAlignment="1">
      <alignment horizontal="center" vertical="center" wrapText="1"/>
    </xf>
    <xf numFmtId="0" fontId="49" fillId="4" borderId="36" xfId="0" applyFont="1" applyFill="1" applyBorder="1" applyAlignment="1">
      <alignment horizontal="center" vertical="center" wrapText="1"/>
    </xf>
    <xf numFmtId="0" fontId="43" fillId="9" borderId="0" xfId="0" applyFont="1" applyFill="1" applyAlignment="1">
      <alignment horizontal="center" vertical="center" wrapText="1"/>
    </xf>
    <xf numFmtId="0" fontId="34" fillId="25" borderId="1" xfId="0" applyFont="1" applyFill="1" applyBorder="1" applyAlignment="1">
      <alignment horizontal="center" vertical="center"/>
    </xf>
    <xf numFmtId="0" fontId="94" fillId="25" borderId="2" xfId="0" applyFont="1" applyFill="1" applyBorder="1" applyAlignment="1">
      <alignment horizontal="left" vertical="center"/>
    </xf>
    <xf numFmtId="0" fontId="34" fillId="25" borderId="3" xfId="0" applyFont="1" applyFill="1" applyBorder="1" applyAlignment="1">
      <alignment horizontal="center" vertical="center"/>
    </xf>
    <xf numFmtId="0" fontId="7" fillId="26" borderId="4" xfId="0" applyFont="1" applyFill="1" applyBorder="1" applyAlignment="1">
      <alignment horizontal="center" vertical="center"/>
    </xf>
    <xf numFmtId="0" fontId="95" fillId="26" borderId="0" xfId="0" applyFont="1" applyFill="1" applyAlignment="1">
      <alignment horizontal="center" vertical="center"/>
    </xf>
    <xf numFmtId="0" fontId="7" fillId="26" borderId="5" xfId="0" applyFont="1" applyFill="1" applyBorder="1" applyAlignment="1">
      <alignment horizontal="center" vertical="center"/>
    </xf>
    <xf numFmtId="0" fontId="98" fillId="23" borderId="0" xfId="0" applyFont="1" applyFill="1" applyAlignment="1">
      <alignment horizontal="left" vertical="top" wrapText="1"/>
    </xf>
    <xf numFmtId="0" fontId="102" fillId="27" borderId="0" xfId="0" applyFont="1" applyFill="1" applyAlignment="1">
      <alignment vertical="center"/>
    </xf>
    <xf numFmtId="0" fontId="103" fillId="27" borderId="0" xfId="0" applyFont="1" applyFill="1"/>
    <xf numFmtId="0" fontId="104" fillId="28" borderId="0" xfId="0" applyFont="1" applyFill="1"/>
    <xf numFmtId="0" fontId="103" fillId="28" borderId="0" xfId="0" applyFont="1" applyFill="1"/>
    <xf numFmtId="0" fontId="105" fillId="28" borderId="0" xfId="0" applyFont="1" applyFill="1" applyAlignment="1">
      <alignment horizontal="right" vertical="center"/>
    </xf>
    <xf numFmtId="0" fontId="106" fillId="27" borderId="0" xfId="0" applyFont="1" applyFill="1" applyAlignment="1">
      <alignment vertical="center"/>
    </xf>
    <xf numFmtId="0" fontId="50" fillId="27" borderId="0" xfId="0" applyFont="1" applyFill="1"/>
    <xf numFmtId="0" fontId="50" fillId="28" borderId="0" xfId="0" applyFont="1" applyFill="1"/>
    <xf numFmtId="0" fontId="107" fillId="28" borderId="0" xfId="0" applyFont="1" applyFill="1" applyAlignment="1">
      <alignment horizontal="right" vertical="center"/>
    </xf>
    <xf numFmtId="0" fontId="108" fillId="3" borderId="0" xfId="0" applyFont="1" applyFill="1"/>
    <xf numFmtId="0" fontId="109" fillId="3" borderId="0" xfId="0" applyFont="1" applyFill="1" applyAlignment="1">
      <alignment horizontal="center" vertical="center"/>
    </xf>
    <xf numFmtId="0" fontId="110" fillId="3" borderId="0" xfId="0" applyFont="1" applyFill="1" applyAlignment="1">
      <alignment horizontal="right"/>
    </xf>
    <xf numFmtId="0" fontId="111" fillId="27" borderId="0" xfId="0" applyFont="1" applyFill="1" applyAlignment="1">
      <alignment vertical="center"/>
    </xf>
    <xf numFmtId="0" fontId="112" fillId="28" borderId="0" xfId="0" applyFont="1" applyFill="1" applyAlignment="1">
      <alignment horizontal="right" vertical="center"/>
    </xf>
    <xf numFmtId="0" fontId="104" fillId="27" borderId="0" xfId="0" applyFont="1" applyFill="1" applyAlignment="1">
      <alignment vertical="center"/>
    </xf>
    <xf numFmtId="0" fontId="104" fillId="28" borderId="0" xfId="0" applyFont="1" applyFill="1" applyAlignment="1">
      <alignment horizontal="right"/>
    </xf>
    <xf numFmtId="0" fontId="113" fillId="3" borderId="0" xfId="0" applyFont="1" applyFill="1" applyAlignment="1">
      <alignment horizontal="center" vertical="center"/>
    </xf>
    <xf numFmtId="0" fontId="117" fillId="3" borderId="0" xfId="0" applyFont="1" applyFill="1" applyAlignment="1">
      <alignment horizontal="center" vertical="center"/>
    </xf>
    <xf numFmtId="0" fontId="34" fillId="29" borderId="1" xfId="0" applyFont="1" applyFill="1" applyBorder="1" applyAlignment="1">
      <alignment horizontal="center" vertical="center"/>
    </xf>
    <xf numFmtId="0" fontId="120" fillId="29" borderId="2" xfId="0" applyFont="1" applyFill="1" applyBorder="1" applyAlignment="1">
      <alignment horizontal="left"/>
    </xf>
    <xf numFmtId="0" fontId="34" fillId="29" borderId="26" xfId="0" applyFont="1" applyFill="1" applyBorder="1" applyAlignment="1">
      <alignment horizontal="center" vertical="center"/>
    </xf>
    <xf numFmtId="0" fontId="34" fillId="29" borderId="3" xfId="0" applyFont="1" applyFill="1" applyBorder="1" applyAlignment="1">
      <alignment horizontal="center" vertical="center"/>
    </xf>
    <xf numFmtId="0" fontId="7" fillId="10" borderId="4" xfId="0" applyFont="1" applyFill="1" applyBorder="1" applyAlignment="1">
      <alignment horizontal="center" vertical="center"/>
    </xf>
    <xf numFmtId="0" fontId="5" fillId="10" borderId="0" xfId="0" applyFont="1" applyFill="1"/>
    <xf numFmtId="0" fontId="8" fillId="10" borderId="0" xfId="0" applyFont="1" applyFill="1"/>
    <xf numFmtId="0" fontId="122" fillId="10" borderId="0" xfId="0" applyFont="1" applyFill="1"/>
    <xf numFmtId="0" fontId="7" fillId="10" borderId="5" xfId="0" applyFont="1" applyFill="1" applyBorder="1" applyAlignment="1">
      <alignment horizontal="center" vertical="center"/>
    </xf>
    <xf numFmtId="0" fontId="123" fillId="4" borderId="81" xfId="0" applyFont="1" applyFill="1" applyBorder="1" applyAlignment="1">
      <alignment horizontal="center" vertical="center"/>
    </xf>
    <xf numFmtId="0" fontId="123" fillId="4" borderId="82" xfId="0" applyFont="1" applyFill="1" applyBorder="1" applyAlignment="1">
      <alignment horizontal="center" vertical="center"/>
    </xf>
    <xf numFmtId="0" fontId="123" fillId="4" borderId="83" xfId="0" applyFont="1" applyFill="1" applyBorder="1" applyAlignment="1">
      <alignment horizontal="center" vertical="center"/>
    </xf>
    <xf numFmtId="0" fontId="5" fillId="10" borderId="0" xfId="0" applyFont="1" applyFill="1" applyAlignment="1">
      <alignment horizontal="left"/>
    </xf>
    <xf numFmtId="0" fontId="124" fillId="10" borderId="0" xfId="0" quotePrefix="1" applyFont="1" applyFill="1" applyAlignment="1">
      <alignment horizontal="center" vertical="center"/>
    </xf>
    <xf numFmtId="0" fontId="125" fillId="10" borderId="0" xfId="0" applyFont="1" applyFill="1" applyAlignment="1">
      <alignment horizontal="right"/>
    </xf>
    <xf numFmtId="0" fontId="126" fillId="10" borderId="0" xfId="0" applyFont="1" applyFill="1" applyAlignment="1">
      <alignment horizontal="center" vertical="center"/>
    </xf>
    <xf numFmtId="0" fontId="127" fillId="10" borderId="0" xfId="0" applyFont="1" applyFill="1" applyAlignment="1">
      <alignment horizontal="left"/>
    </xf>
    <xf numFmtId="0" fontId="128" fillId="10" borderId="0" xfId="0" quotePrefix="1" applyFont="1" applyFill="1" applyAlignment="1">
      <alignment horizontal="center" vertical="center"/>
    </xf>
    <xf numFmtId="0" fontId="129" fillId="30" borderId="84" xfId="0" applyFont="1" applyFill="1" applyBorder="1" applyAlignment="1">
      <alignment horizontal="center" vertical="center"/>
    </xf>
    <xf numFmtId="0" fontId="129" fillId="30" borderId="85" xfId="0" applyFont="1" applyFill="1" applyBorder="1" applyAlignment="1">
      <alignment horizontal="center" vertical="center"/>
    </xf>
    <xf numFmtId="0" fontId="129" fillId="30" borderId="86" xfId="0" applyFont="1" applyFill="1" applyBorder="1" applyAlignment="1">
      <alignment horizontal="center" vertical="center"/>
    </xf>
    <xf numFmtId="0" fontId="130" fillId="31" borderId="84" xfId="0" applyFont="1" applyFill="1" applyBorder="1" applyAlignment="1">
      <alignment horizontal="center" vertical="center"/>
    </xf>
    <xf numFmtId="0" fontId="130" fillId="31" borderId="85" xfId="0" applyFont="1" applyFill="1" applyBorder="1" applyAlignment="1">
      <alignment horizontal="center" vertical="center"/>
    </xf>
    <xf numFmtId="0" fontId="130" fillId="31" borderId="86" xfId="0" applyFont="1" applyFill="1" applyBorder="1" applyAlignment="1">
      <alignment horizontal="center" vertical="center"/>
    </xf>
    <xf numFmtId="0" fontId="131" fillId="30" borderId="87" xfId="0" applyFont="1" applyFill="1" applyBorder="1" applyAlignment="1">
      <alignment horizontal="center" vertical="top"/>
    </xf>
    <xf numFmtId="0" fontId="131" fillId="30" borderId="88" xfId="0" applyFont="1" applyFill="1" applyBorder="1" applyAlignment="1">
      <alignment horizontal="center" vertical="top"/>
    </xf>
    <xf numFmtId="0" fontId="131" fillId="30" borderId="89" xfId="0" applyFont="1" applyFill="1" applyBorder="1" applyAlignment="1">
      <alignment horizontal="center" vertical="top"/>
    </xf>
    <xf numFmtId="0" fontId="132" fillId="31" borderId="87" xfId="0" applyFont="1" applyFill="1" applyBorder="1" applyAlignment="1">
      <alignment horizontal="center" vertical="top"/>
    </xf>
    <xf numFmtId="0" fontId="132" fillId="31" borderId="88" xfId="0" applyFont="1" applyFill="1" applyBorder="1" applyAlignment="1">
      <alignment horizontal="center" vertical="top"/>
    </xf>
    <xf numFmtId="0" fontId="132" fillId="31" borderId="89" xfId="0" applyFont="1" applyFill="1" applyBorder="1" applyAlignment="1">
      <alignment horizontal="center" vertical="top"/>
    </xf>
    <xf numFmtId="164" fontId="39" fillId="12" borderId="0" xfId="4" applyNumberFormat="1" applyFont="1" applyFill="1" applyAlignment="1">
      <alignment horizontal="center" vertical="center"/>
    </xf>
    <xf numFmtId="164" fontId="40" fillId="12" borderId="0" xfId="4" applyNumberFormat="1" applyFont="1" applyFill="1" applyAlignment="1">
      <alignment horizontal="center" vertical="center"/>
    </xf>
    <xf numFmtId="0" fontId="133" fillId="5" borderId="0" xfId="0" applyFont="1" applyFill="1"/>
    <xf numFmtId="0" fontId="134" fillId="5" borderId="0" xfId="0" applyFont="1" applyFill="1"/>
    <xf numFmtId="0" fontId="135" fillId="5" borderId="0" xfId="0" applyFont="1" applyFill="1"/>
    <xf numFmtId="0" fontId="133" fillId="5" borderId="0" xfId="0" applyFont="1" applyFill="1" applyAlignment="1">
      <alignment horizontal="right"/>
    </xf>
    <xf numFmtId="0" fontId="136" fillId="30" borderId="90" xfId="0" applyFont="1" applyFill="1" applyBorder="1" applyAlignment="1">
      <alignment horizontal="center" vertical="center" wrapText="1"/>
    </xf>
    <xf numFmtId="0" fontId="136" fillId="30" borderId="91" xfId="0" applyFont="1" applyFill="1" applyBorder="1" applyAlignment="1">
      <alignment horizontal="center" vertical="center" wrapText="1"/>
    </xf>
    <xf numFmtId="0" fontId="137" fillId="32" borderId="92" xfId="2" applyFont="1" applyFill="1" applyBorder="1" applyAlignment="1">
      <alignment horizontal="center" vertical="center" wrapText="1"/>
    </xf>
    <xf numFmtId="0" fontId="137" fillId="32" borderId="93" xfId="2" applyFont="1" applyFill="1" applyBorder="1" applyAlignment="1">
      <alignment horizontal="center" vertical="center" wrapText="1"/>
    </xf>
    <xf numFmtId="0" fontId="136" fillId="30" borderId="94" xfId="0" applyFont="1" applyFill="1" applyBorder="1" applyAlignment="1">
      <alignment horizontal="center" vertical="center" wrapText="1"/>
    </xf>
    <xf numFmtId="0" fontId="136" fillId="30" borderId="95" xfId="0" applyFont="1" applyFill="1" applyBorder="1" applyAlignment="1">
      <alignment horizontal="center" vertical="center" wrapText="1"/>
    </xf>
    <xf numFmtId="0" fontId="137" fillId="32" borderId="95" xfId="2" applyFont="1" applyFill="1" applyBorder="1" applyAlignment="1">
      <alignment horizontal="center" vertical="center" wrapText="1"/>
    </xf>
    <xf numFmtId="0" fontId="137" fillId="32" borderId="96" xfId="2" applyFont="1" applyFill="1" applyBorder="1" applyAlignment="1">
      <alignment horizontal="center" vertical="center" wrapText="1"/>
    </xf>
    <xf numFmtId="164" fontId="42" fillId="12" borderId="0" xfId="4" applyNumberFormat="1" applyFont="1" applyFill="1" applyAlignment="1">
      <alignment horizontal="center" vertical="center"/>
    </xf>
    <xf numFmtId="0" fontId="136" fillId="30" borderId="97" xfId="0" applyFont="1" applyFill="1" applyBorder="1" applyAlignment="1">
      <alignment horizontal="center" vertical="center" wrapText="1"/>
    </xf>
    <xf numFmtId="0" fontId="136" fillId="30" borderId="98" xfId="0" applyFont="1" applyFill="1" applyBorder="1" applyAlignment="1">
      <alignment horizontal="center" vertical="center" wrapText="1"/>
    </xf>
    <xf numFmtId="0" fontId="137" fillId="32" borderId="99" xfId="2" applyFont="1" applyFill="1" applyBorder="1" applyAlignment="1">
      <alignment horizontal="center" vertical="center" wrapText="1"/>
    </xf>
    <xf numFmtId="0" fontId="137" fillId="32" borderId="100" xfId="2" applyFont="1" applyFill="1" applyBorder="1" applyAlignment="1">
      <alignment horizontal="center" vertical="center" wrapText="1"/>
    </xf>
    <xf numFmtId="0" fontId="136" fillId="30" borderId="101" xfId="0" applyFont="1" applyFill="1" applyBorder="1" applyAlignment="1">
      <alignment horizontal="center" vertical="center" wrapText="1"/>
    </xf>
    <xf numFmtId="0" fontId="136" fillId="30" borderId="102" xfId="0" applyFont="1" applyFill="1" applyBorder="1" applyAlignment="1">
      <alignment horizontal="center" vertical="center" wrapText="1"/>
    </xf>
    <xf numFmtId="0" fontId="138" fillId="30" borderId="103" xfId="0" applyFont="1" applyFill="1" applyBorder="1" applyAlignment="1">
      <alignment horizontal="center" vertical="center" wrapText="1"/>
    </xf>
    <xf numFmtId="0" fontId="138" fillId="30" borderId="104" xfId="0" applyFont="1" applyFill="1" applyBorder="1" applyAlignment="1">
      <alignment horizontal="center" vertical="center" wrapText="1"/>
    </xf>
    <xf numFmtId="0" fontId="138" fillId="30" borderId="105" xfId="0" applyFont="1" applyFill="1" applyBorder="1" applyAlignment="1">
      <alignment horizontal="center" vertical="center" wrapText="1"/>
    </xf>
    <xf numFmtId="0" fontId="139" fillId="32" borderId="92" xfId="0" applyFont="1" applyFill="1" applyBorder="1" applyAlignment="1">
      <alignment horizontal="center" vertical="center" wrapText="1"/>
    </xf>
    <xf numFmtId="0" fontId="139" fillId="32" borderId="93" xfId="0" applyFont="1" applyFill="1" applyBorder="1" applyAlignment="1">
      <alignment horizontal="center" vertical="center" wrapText="1"/>
    </xf>
    <xf numFmtId="0" fontId="138" fillId="30" borderId="106" xfId="0" applyFont="1" applyFill="1" applyBorder="1" applyAlignment="1">
      <alignment horizontal="center" vertical="center" wrapText="1"/>
    </xf>
    <xf numFmtId="0" fontId="138" fillId="30" borderId="0" xfId="0" applyFont="1" applyFill="1" applyAlignment="1">
      <alignment horizontal="center" vertical="center" wrapText="1"/>
    </xf>
    <xf numFmtId="0" fontId="138" fillId="30" borderId="107" xfId="0" applyFont="1" applyFill="1" applyBorder="1" applyAlignment="1">
      <alignment horizontal="center" vertical="center" wrapText="1"/>
    </xf>
    <xf numFmtId="0" fontId="139" fillId="32" borderId="95" xfId="0" applyFont="1" applyFill="1" applyBorder="1" applyAlignment="1">
      <alignment horizontal="center" vertical="center" wrapText="1"/>
    </xf>
    <xf numFmtId="0" fontId="139" fillId="32" borderId="96" xfId="0" applyFont="1" applyFill="1" applyBorder="1" applyAlignment="1">
      <alignment horizontal="center" vertical="center" wrapText="1"/>
    </xf>
    <xf numFmtId="0" fontId="138" fillId="30" borderId="108" xfId="0" applyFont="1" applyFill="1" applyBorder="1" applyAlignment="1">
      <alignment horizontal="center" vertical="center" wrapText="1"/>
    </xf>
    <xf numFmtId="0" fontId="138" fillId="30" borderId="109" xfId="0" applyFont="1" applyFill="1" applyBorder="1" applyAlignment="1">
      <alignment horizontal="center" vertical="center" wrapText="1"/>
    </xf>
    <xf numFmtId="0" fontId="138" fillId="30" borderId="110" xfId="0" applyFont="1" applyFill="1" applyBorder="1" applyAlignment="1">
      <alignment horizontal="center" vertical="center" wrapText="1"/>
    </xf>
    <xf numFmtId="0" fontId="139" fillId="32" borderId="99" xfId="0" applyFont="1" applyFill="1" applyBorder="1" applyAlignment="1">
      <alignment horizontal="center" vertical="center" wrapText="1"/>
    </xf>
    <xf numFmtId="0" fontId="139" fillId="32" borderId="100" xfId="0" applyFont="1" applyFill="1" applyBorder="1" applyAlignment="1">
      <alignment horizontal="center" vertical="center" wrapText="1"/>
    </xf>
    <xf numFmtId="0" fontId="7" fillId="10" borderId="17" xfId="0" applyFont="1" applyFill="1" applyBorder="1" applyAlignment="1">
      <alignment horizontal="center" vertical="center"/>
    </xf>
    <xf numFmtId="0" fontId="5" fillId="10" borderId="18" xfId="0" applyFont="1" applyFill="1" applyBorder="1"/>
    <xf numFmtId="0" fontId="8" fillId="10" borderId="18" xfId="0" applyFont="1" applyFill="1" applyBorder="1"/>
    <xf numFmtId="0" fontId="7" fillId="10" borderId="19" xfId="0" applyFont="1" applyFill="1" applyBorder="1" applyAlignment="1">
      <alignment horizontal="center" vertical="center"/>
    </xf>
    <xf numFmtId="0" fontId="120" fillId="29" borderId="2" xfId="0" applyFont="1" applyFill="1" applyBorder="1" applyAlignment="1">
      <alignment horizontal="left" vertical="center"/>
    </xf>
    <xf numFmtId="0" fontId="63" fillId="10" borderId="0" xfId="0" applyFont="1" applyFill="1" applyAlignment="1">
      <alignment vertical="center"/>
    </xf>
    <xf numFmtId="0" fontId="140" fillId="10" borderId="0" xfId="0" applyFont="1" applyFill="1" applyAlignment="1">
      <alignment horizontal="left" vertical="center" indent="2"/>
    </xf>
    <xf numFmtId="0" fontId="141" fillId="29" borderId="0" xfId="0" applyFont="1" applyFill="1"/>
    <xf numFmtId="0" fontId="37" fillId="29" borderId="0" xfId="0" applyFont="1" applyFill="1"/>
    <xf numFmtId="0" fontId="142" fillId="29" borderId="0" xfId="0" applyFont="1" applyFill="1"/>
    <xf numFmtId="0" fontId="141" fillId="29" borderId="0" xfId="0" applyFont="1" applyFill="1" applyAlignment="1">
      <alignment horizontal="right"/>
    </xf>
    <xf numFmtId="0" fontId="139" fillId="32" borderId="0" xfId="0" applyFont="1" applyFill="1" applyAlignment="1">
      <alignment horizontal="center" vertical="center" wrapText="1"/>
    </xf>
    <xf numFmtId="0" fontId="5" fillId="10" borderId="0" xfId="0" applyFont="1" applyFill="1" applyAlignment="1">
      <alignment horizontal="center" vertical="center" wrapText="1"/>
    </xf>
    <xf numFmtId="0" fontId="8" fillId="10" borderId="0" xfId="0" applyFont="1" applyFill="1" applyAlignment="1">
      <alignment horizontal="center" vertical="center" wrapText="1"/>
    </xf>
    <xf numFmtId="0" fontId="143" fillId="30" borderId="103" xfId="0" applyFont="1" applyFill="1" applyBorder="1" applyAlignment="1">
      <alignment horizontal="center" vertical="center" shrinkToFit="1"/>
    </xf>
    <xf numFmtId="0" fontId="143" fillId="30" borderId="104" xfId="0" applyFont="1" applyFill="1" applyBorder="1" applyAlignment="1">
      <alignment horizontal="center" vertical="center" shrinkToFit="1"/>
    </xf>
    <xf numFmtId="0" fontId="5" fillId="30" borderId="104" xfId="0" applyFont="1" applyFill="1" applyBorder="1" applyAlignment="1">
      <alignment vertical="center" wrapText="1"/>
    </xf>
    <xf numFmtId="0" fontId="8" fillId="32" borderId="111" xfId="0" applyFont="1" applyFill="1" applyBorder="1" applyAlignment="1">
      <alignment vertical="center" wrapText="1"/>
    </xf>
    <xf numFmtId="0" fontId="5" fillId="32" borderId="112" xfId="0" applyFont="1" applyFill="1" applyBorder="1" applyAlignment="1">
      <alignment vertical="center" wrapText="1"/>
    </xf>
    <xf numFmtId="0" fontId="143" fillId="32" borderId="112" xfId="0" applyFont="1" applyFill="1" applyBorder="1" applyAlignment="1">
      <alignment horizontal="center" vertical="center" shrinkToFit="1"/>
    </xf>
    <xf numFmtId="0" fontId="143" fillId="32" borderId="113" xfId="0" applyFont="1" applyFill="1" applyBorder="1" applyAlignment="1">
      <alignment horizontal="center" vertical="center" shrinkToFit="1"/>
    </xf>
    <xf numFmtId="0" fontId="5" fillId="30" borderId="106" xfId="0" applyFont="1" applyFill="1" applyBorder="1" applyAlignment="1">
      <alignment vertical="center" wrapText="1"/>
    </xf>
    <xf numFmtId="0" fontId="5" fillId="30" borderId="0" xfId="0" applyFont="1" applyFill="1" applyAlignment="1">
      <alignment vertical="center" wrapText="1"/>
    </xf>
    <xf numFmtId="0" fontId="143" fillId="30" borderId="0" xfId="0" applyFont="1" applyFill="1" applyAlignment="1">
      <alignment horizontal="center" vertical="center" shrinkToFit="1"/>
    </xf>
    <xf numFmtId="0" fontId="143" fillId="32" borderId="114" xfId="0" applyFont="1" applyFill="1" applyBorder="1" applyAlignment="1">
      <alignment horizontal="center" vertical="center" shrinkToFit="1"/>
    </xf>
    <xf numFmtId="0" fontId="143" fillId="32" borderId="0" xfId="0" applyFont="1" applyFill="1" applyAlignment="1">
      <alignment horizontal="center" vertical="center" shrinkToFit="1"/>
    </xf>
    <xf numFmtId="0" fontId="5" fillId="32" borderId="0" xfId="0" applyFont="1" applyFill="1" applyAlignment="1">
      <alignment vertical="center" wrapText="1"/>
    </xf>
    <xf numFmtId="0" fontId="5" fillId="32" borderId="115" xfId="0" applyFont="1" applyFill="1" applyBorder="1" applyAlignment="1">
      <alignment vertical="center" wrapText="1"/>
    </xf>
    <xf numFmtId="0" fontId="8" fillId="32" borderId="114" xfId="0" applyFont="1" applyFill="1" applyBorder="1" applyAlignment="1">
      <alignment vertical="center" wrapText="1"/>
    </xf>
    <xf numFmtId="0" fontId="48" fillId="30" borderId="108" xfId="0" applyFont="1" applyFill="1" applyBorder="1" applyAlignment="1">
      <alignment horizontal="left" vertical="center" wrapText="1" indent="1"/>
    </xf>
    <xf numFmtId="0" fontId="48" fillId="30" borderId="109" xfId="0" applyFont="1" applyFill="1" applyBorder="1" applyAlignment="1">
      <alignment horizontal="left" vertical="center" wrapText="1" indent="1"/>
    </xf>
    <xf numFmtId="0" fontId="48" fillId="30" borderId="109" xfId="0" applyFont="1" applyFill="1" applyBorder="1" applyAlignment="1">
      <alignment horizontal="right" vertical="center" wrapText="1" indent="1"/>
    </xf>
    <xf numFmtId="0" fontId="48" fillId="32" borderId="116" xfId="0" applyFont="1" applyFill="1" applyBorder="1" applyAlignment="1">
      <alignment horizontal="left" vertical="center" wrapText="1" indent="1"/>
    </xf>
    <xf numFmtId="0" fontId="48" fillId="32" borderId="117" xfId="0" applyFont="1" applyFill="1" applyBorder="1" applyAlignment="1">
      <alignment horizontal="left" vertical="center" wrapText="1" indent="1"/>
    </xf>
    <xf numFmtId="0" fontId="48" fillId="32" borderId="117" xfId="0" applyFont="1" applyFill="1" applyBorder="1" applyAlignment="1">
      <alignment horizontal="right" vertical="center" wrapText="1" indent="1"/>
    </xf>
    <xf numFmtId="0" fontId="48" fillId="32" borderId="118" xfId="0" applyFont="1" applyFill="1" applyBorder="1" applyAlignment="1">
      <alignment horizontal="right" vertical="center" wrapText="1" indent="1"/>
    </xf>
    <xf numFmtId="0" fontId="138" fillId="30" borderId="90" xfId="0" applyFont="1" applyFill="1" applyBorder="1" applyAlignment="1">
      <alignment horizontal="center" vertical="center" wrapText="1"/>
    </xf>
    <xf numFmtId="0" fontId="138" fillId="30" borderId="91" xfId="0" applyFont="1" applyFill="1" applyBorder="1" applyAlignment="1">
      <alignment horizontal="center" vertical="center" wrapText="1"/>
    </xf>
    <xf numFmtId="0" fontId="138" fillId="30" borderId="94" xfId="0" applyFont="1" applyFill="1" applyBorder="1" applyAlignment="1">
      <alignment horizontal="center" vertical="center" wrapText="1"/>
    </xf>
    <xf numFmtId="0" fontId="138" fillId="30" borderId="95" xfId="0" applyFont="1" applyFill="1" applyBorder="1" applyAlignment="1">
      <alignment horizontal="center" vertical="center" wrapText="1"/>
    </xf>
    <xf numFmtId="0" fontId="138" fillId="30" borderId="97" xfId="0" applyFont="1" applyFill="1" applyBorder="1" applyAlignment="1">
      <alignment horizontal="center" vertical="center" wrapText="1"/>
    </xf>
    <xf numFmtId="0" fontId="138" fillId="30" borderId="98" xfId="0" applyFont="1" applyFill="1" applyBorder="1" applyAlignment="1">
      <alignment horizontal="center" vertical="center" wrapText="1"/>
    </xf>
    <xf numFmtId="0" fontId="144" fillId="0" borderId="0" xfId="0" applyFont="1" applyAlignment="1">
      <alignment horizontal="left" vertical="center"/>
    </xf>
    <xf numFmtId="0" fontId="145" fillId="4" borderId="27" xfId="0" applyFont="1" applyFill="1" applyBorder="1" applyAlignment="1">
      <alignment horizontal="center" vertical="center" wrapText="1"/>
    </xf>
    <xf numFmtId="0" fontId="145" fillId="4" borderId="28" xfId="0" applyFont="1" applyFill="1" applyBorder="1" applyAlignment="1">
      <alignment horizontal="center" vertical="center" wrapText="1"/>
    </xf>
    <xf numFmtId="0" fontId="145" fillId="4" borderId="31" xfId="0" applyFont="1" applyFill="1" applyBorder="1" applyAlignment="1">
      <alignment horizontal="center" vertical="center" wrapText="1"/>
    </xf>
    <xf numFmtId="0" fontId="145" fillId="4" borderId="119" xfId="0" applyFont="1" applyFill="1" applyBorder="1" applyAlignment="1">
      <alignment horizontal="center" vertical="center" wrapText="1"/>
    </xf>
    <xf numFmtId="0" fontId="145" fillId="4" borderId="0" xfId="0" applyFont="1" applyFill="1" applyAlignment="1">
      <alignment horizontal="center" vertical="center" wrapText="1"/>
    </xf>
    <xf numFmtId="0" fontId="145" fillId="4" borderId="120" xfId="0" applyFont="1" applyFill="1" applyBorder="1" applyAlignment="1">
      <alignment horizontal="center" vertical="center" wrapText="1"/>
    </xf>
    <xf numFmtId="0" fontId="145" fillId="4" borderId="32" xfId="0" applyFont="1" applyFill="1" applyBorder="1" applyAlignment="1">
      <alignment horizontal="center" vertical="center" wrapText="1"/>
    </xf>
    <xf numFmtId="0" fontId="145" fillId="4" borderId="33" xfId="0" applyFont="1" applyFill="1" applyBorder="1" applyAlignment="1">
      <alignment horizontal="center" vertical="center" wrapText="1"/>
    </xf>
    <xf numFmtId="0" fontId="145" fillId="4" borderId="36" xfId="0" applyFont="1" applyFill="1" applyBorder="1" applyAlignment="1">
      <alignment horizontal="center" vertical="center" wrapText="1"/>
    </xf>
    <xf numFmtId="0" fontId="58" fillId="10" borderId="0" xfId="0" applyFont="1" applyFill="1" applyAlignment="1">
      <alignment wrapText="1"/>
    </xf>
    <xf numFmtId="0" fontId="60" fillId="10" borderId="0" xfId="0" applyFont="1" applyFill="1" applyAlignment="1">
      <alignment wrapText="1"/>
    </xf>
    <xf numFmtId="0" fontId="146" fillId="10" borderId="0" xfId="0" applyFont="1" applyFill="1" applyAlignment="1">
      <alignment horizontal="left" vertical="center" wrapText="1"/>
    </xf>
    <xf numFmtId="0" fontId="58" fillId="10" borderId="18" xfId="0" applyFont="1" applyFill="1" applyBorder="1" applyAlignment="1">
      <alignment vertical="top" wrapText="1"/>
    </xf>
    <xf numFmtId="0" fontId="60" fillId="10" borderId="18" xfId="0" applyFont="1" applyFill="1" applyBorder="1" applyAlignment="1">
      <alignment vertical="top" wrapText="1"/>
    </xf>
    <xf numFmtId="0" fontId="5" fillId="10" borderId="121" xfId="0" applyFont="1" applyFill="1" applyBorder="1" applyAlignment="1">
      <alignment horizontal="right"/>
    </xf>
    <xf numFmtId="0" fontId="5" fillId="10" borderId="121" xfId="0" applyFont="1" applyFill="1" applyBorder="1" applyAlignment="1">
      <alignment horizontal="left"/>
    </xf>
    <xf numFmtId="0" fontId="147" fillId="33" borderId="122" xfId="0" applyFont="1" applyFill="1" applyBorder="1" applyAlignment="1">
      <alignment horizontal="center" vertical="center" wrapText="1"/>
    </xf>
    <xf numFmtId="0" fontId="147" fillId="33" borderId="123" xfId="0" applyFont="1" applyFill="1" applyBorder="1" applyAlignment="1">
      <alignment horizontal="center" vertical="center" wrapText="1"/>
    </xf>
    <xf numFmtId="0" fontId="147" fillId="34" borderId="122" xfId="0" applyFont="1" applyFill="1" applyBorder="1" applyAlignment="1">
      <alignment horizontal="center" vertical="center" wrapText="1"/>
    </xf>
    <xf numFmtId="0" fontId="147" fillId="34" borderId="123" xfId="0" applyFont="1" applyFill="1" applyBorder="1" applyAlignment="1">
      <alignment horizontal="center" vertical="center" wrapText="1"/>
    </xf>
    <xf numFmtId="0" fontId="147" fillId="30" borderId="122" xfId="0" applyFont="1" applyFill="1" applyBorder="1" applyAlignment="1">
      <alignment horizontal="center" vertical="center" wrapText="1"/>
    </xf>
    <xf numFmtId="0" fontId="147" fillId="30" borderId="123" xfId="0" applyFont="1" applyFill="1" applyBorder="1" applyAlignment="1">
      <alignment horizontal="center" vertical="center" wrapText="1"/>
    </xf>
    <xf numFmtId="0" fontId="147" fillId="31" borderId="122" xfId="0" applyFont="1" applyFill="1" applyBorder="1" applyAlignment="1">
      <alignment horizontal="center" vertical="center" wrapText="1"/>
    </xf>
    <xf numFmtId="0" fontId="147" fillId="31" borderId="123" xfId="0" applyFont="1" applyFill="1" applyBorder="1" applyAlignment="1">
      <alignment horizontal="center" vertical="center" wrapText="1"/>
    </xf>
    <xf numFmtId="0" fontId="147" fillId="35" borderId="122" xfId="0" applyFont="1" applyFill="1" applyBorder="1" applyAlignment="1">
      <alignment horizontal="center" vertical="center" wrapText="1"/>
    </xf>
    <xf numFmtId="0" fontId="147" fillId="35" borderId="123" xfId="0" applyFont="1" applyFill="1" applyBorder="1" applyAlignment="1">
      <alignment horizontal="center" vertical="center" wrapText="1"/>
    </xf>
    <xf numFmtId="0" fontId="147" fillId="36" borderId="122" xfId="0" applyFont="1" applyFill="1" applyBorder="1" applyAlignment="1">
      <alignment horizontal="center" vertical="center" wrapText="1"/>
    </xf>
    <xf numFmtId="0" fontId="147" fillId="36" borderId="123" xfId="0" applyFont="1" applyFill="1" applyBorder="1" applyAlignment="1">
      <alignment horizontal="center" vertical="center" wrapText="1"/>
    </xf>
    <xf numFmtId="0" fontId="5" fillId="33" borderId="124" xfId="0" applyFont="1" applyFill="1" applyBorder="1" applyAlignment="1">
      <alignment horizontal="center" vertical="center"/>
    </xf>
    <xf numFmtId="0" fontId="5" fillId="33" borderId="125" xfId="0" applyFont="1" applyFill="1" applyBorder="1" applyAlignment="1">
      <alignment horizontal="center" vertical="center"/>
    </xf>
    <xf numFmtId="0" fontId="5" fillId="34" borderId="124" xfId="0" applyFont="1" applyFill="1" applyBorder="1" applyAlignment="1">
      <alignment horizontal="center" vertical="center"/>
    </xf>
    <xf numFmtId="0" fontId="5" fillId="34" borderId="125" xfId="0" applyFont="1" applyFill="1" applyBorder="1" applyAlignment="1">
      <alignment horizontal="center" vertical="center"/>
    </xf>
    <xf numFmtId="0" fontId="5" fillId="30" borderId="124" xfId="0" applyFont="1" applyFill="1" applyBorder="1" applyAlignment="1">
      <alignment horizontal="center" vertical="center"/>
    </xf>
    <xf numFmtId="0" fontId="5" fillId="30" borderId="125" xfId="0" applyFont="1" applyFill="1" applyBorder="1" applyAlignment="1">
      <alignment horizontal="center" vertical="center"/>
    </xf>
    <xf numFmtId="0" fontId="5" fillId="31" borderId="124" xfId="0" applyFont="1" applyFill="1" applyBorder="1" applyAlignment="1">
      <alignment horizontal="center" vertical="center"/>
    </xf>
    <xf numFmtId="0" fontId="5" fillId="31" borderId="125" xfId="0" applyFont="1" applyFill="1" applyBorder="1" applyAlignment="1">
      <alignment horizontal="center" vertical="center"/>
    </xf>
    <xf numFmtId="0" fontId="5" fillId="35" borderId="124" xfId="0" applyFont="1" applyFill="1" applyBorder="1" applyAlignment="1">
      <alignment horizontal="center" vertical="center"/>
    </xf>
    <xf numFmtId="0" fontId="5" fillId="35" borderId="125" xfId="0" applyFont="1" applyFill="1" applyBorder="1" applyAlignment="1">
      <alignment horizontal="center" vertical="center"/>
    </xf>
    <xf numFmtId="0" fontId="5" fillId="36" borderId="124" xfId="0" applyFont="1" applyFill="1" applyBorder="1" applyAlignment="1">
      <alignment horizontal="center" vertical="center"/>
    </xf>
    <xf numFmtId="0" fontId="5" fillId="36" borderId="125" xfId="0" applyFont="1" applyFill="1" applyBorder="1" applyAlignment="1">
      <alignment horizontal="center" vertical="center"/>
    </xf>
    <xf numFmtId="0" fontId="148" fillId="37" borderId="27" xfId="0" applyFont="1" applyFill="1" applyBorder="1" applyAlignment="1">
      <alignment horizontal="center" vertical="center"/>
    </xf>
    <xf numFmtId="0" fontId="148" fillId="37" borderId="31" xfId="0" applyFont="1" applyFill="1" applyBorder="1" applyAlignment="1">
      <alignment horizontal="center" vertical="center"/>
    </xf>
    <xf numFmtId="0" fontId="149" fillId="37" borderId="126" xfId="0" applyFont="1" applyFill="1" applyBorder="1" applyAlignment="1">
      <alignment horizontal="center" vertical="center" wrapText="1"/>
    </xf>
    <xf numFmtId="0" fontId="149" fillId="37" borderId="127" xfId="0" applyFont="1" applyFill="1" applyBorder="1" applyAlignment="1">
      <alignment horizontal="center" vertical="center" wrapText="1"/>
    </xf>
    <xf numFmtId="0" fontId="150" fillId="38" borderId="128" xfId="0" applyFont="1" applyFill="1" applyBorder="1" applyAlignment="1">
      <alignment horizontal="center" vertical="center"/>
    </xf>
    <xf numFmtId="0" fontId="150" fillId="38" borderId="129" xfId="0" applyFont="1" applyFill="1" applyBorder="1" applyAlignment="1">
      <alignment horizontal="center" vertical="center"/>
    </xf>
    <xf numFmtId="0" fontId="151" fillId="38" borderId="119" xfId="0" applyFont="1" applyFill="1" applyBorder="1" applyAlignment="1">
      <alignment horizontal="center" vertical="center" wrapText="1" shrinkToFit="1"/>
    </xf>
    <xf numFmtId="0" fontId="151" fillId="38" borderId="120" xfId="0" applyFont="1" applyFill="1" applyBorder="1" applyAlignment="1">
      <alignment horizontal="center" vertical="center" wrapText="1" shrinkToFit="1"/>
    </xf>
    <xf numFmtId="0" fontId="151" fillId="38" borderId="32" xfId="0" applyFont="1" applyFill="1" applyBorder="1" applyAlignment="1">
      <alignment horizontal="center" vertical="center" wrapText="1" shrinkToFit="1"/>
    </xf>
    <xf numFmtId="0" fontId="151" fillId="38" borderId="36" xfId="0" applyFont="1" applyFill="1" applyBorder="1" applyAlignment="1">
      <alignment horizontal="center" vertical="center" wrapText="1" shrinkToFit="1"/>
    </xf>
    <xf numFmtId="0" fontId="152" fillId="30" borderId="28" xfId="0" applyFont="1" applyFill="1" applyBorder="1" applyAlignment="1">
      <alignment horizontal="right" vertical="center" wrapText="1"/>
    </xf>
    <xf numFmtId="0" fontId="152" fillId="9" borderId="28" xfId="0" applyFont="1" applyFill="1" applyBorder="1" applyAlignment="1">
      <alignment horizontal="center" vertical="center" wrapText="1"/>
    </xf>
    <xf numFmtId="0" fontId="152" fillId="32" borderId="28" xfId="0" applyFont="1" applyFill="1" applyBorder="1" applyAlignment="1">
      <alignment horizontal="left" vertical="center" wrapText="1"/>
    </xf>
    <xf numFmtId="0" fontId="146" fillId="10" borderId="0" xfId="0" applyFont="1" applyFill="1" applyAlignment="1">
      <alignment horizontal="left" vertical="top" wrapText="1"/>
    </xf>
    <xf numFmtId="0" fontId="120" fillId="29" borderId="2" xfId="0" applyFont="1" applyFill="1" applyBorder="1"/>
    <xf numFmtId="0" fontId="153" fillId="34" borderId="20" xfId="0" applyFont="1" applyFill="1" applyBorder="1"/>
    <xf numFmtId="0" fontId="153" fillId="34" borderId="21" xfId="0" applyFont="1" applyFill="1" applyBorder="1"/>
    <xf numFmtId="0" fontId="153" fillId="34" borderId="130" xfId="0" applyFont="1" applyFill="1" applyBorder="1"/>
    <xf numFmtId="0" fontId="153" fillId="34" borderId="131" xfId="0" applyFont="1" applyFill="1" applyBorder="1"/>
    <xf numFmtId="0" fontId="153" fillId="34" borderId="22" xfId="0" applyFont="1" applyFill="1" applyBorder="1"/>
    <xf numFmtId="0" fontId="149" fillId="36" borderId="20" xfId="0" applyFont="1" applyFill="1" applyBorder="1"/>
    <xf numFmtId="0" fontId="153" fillId="36" borderId="21" xfId="0" applyFont="1" applyFill="1" applyBorder="1"/>
    <xf numFmtId="0" fontId="153" fillId="36" borderId="130" xfId="0" applyFont="1" applyFill="1" applyBorder="1"/>
    <xf numFmtId="0" fontId="153" fillId="36" borderId="131" xfId="0" applyFont="1" applyFill="1" applyBorder="1"/>
    <xf numFmtId="0" fontId="153" fillId="36" borderId="22" xfId="0" applyFont="1" applyFill="1" applyBorder="1"/>
    <xf numFmtId="0" fontId="160" fillId="34" borderId="132" xfId="0" applyFont="1" applyFill="1" applyBorder="1" applyAlignment="1">
      <alignment horizontal="left" vertical="center" indent="1"/>
    </xf>
    <xf numFmtId="0" fontId="161" fillId="34" borderId="0" xfId="0" applyFont="1" applyFill="1"/>
    <xf numFmtId="0" fontId="162" fillId="34" borderId="133" xfId="0" applyFont="1" applyFill="1" applyBorder="1" applyAlignment="1">
      <alignment vertical="center"/>
    </xf>
    <xf numFmtId="0" fontId="160" fillId="34" borderId="134" xfId="0" applyFont="1" applyFill="1" applyBorder="1" applyAlignment="1">
      <alignment horizontal="left" vertical="center" indent="1"/>
    </xf>
    <xf numFmtId="0" fontId="161" fillId="34" borderId="135" xfId="0" applyFont="1" applyFill="1" applyBorder="1"/>
    <xf numFmtId="0" fontId="163" fillId="36" borderId="132" xfId="0" applyFont="1" applyFill="1" applyBorder="1" applyAlignment="1">
      <alignment horizontal="left" vertical="center" indent="1"/>
    </xf>
    <xf numFmtId="0" fontId="164" fillId="36" borderId="0" xfId="0" applyFont="1" applyFill="1" applyAlignment="1">
      <alignment vertical="center"/>
    </xf>
    <xf numFmtId="0" fontId="164" fillId="36" borderId="133" xfId="0" applyFont="1" applyFill="1" applyBorder="1" applyAlignment="1">
      <alignment vertical="center"/>
    </xf>
    <xf numFmtId="0" fontId="163" fillId="36" borderId="134" xfId="0" applyFont="1" applyFill="1" applyBorder="1" applyAlignment="1">
      <alignment horizontal="left" vertical="center" indent="1"/>
    </xf>
    <xf numFmtId="0" fontId="164" fillId="36" borderId="135" xfId="0" applyFont="1" applyFill="1" applyBorder="1" applyAlignment="1">
      <alignment vertical="center"/>
    </xf>
    <xf numFmtId="0" fontId="5" fillId="34" borderId="132" xfId="0" applyFont="1" applyFill="1" applyBorder="1"/>
    <xf numFmtId="0" fontId="5" fillId="34" borderId="0" xfId="0" applyFont="1" applyFill="1"/>
    <xf numFmtId="0" fontId="5" fillId="34" borderId="133" xfId="0" applyFont="1" applyFill="1" applyBorder="1"/>
    <xf numFmtId="0" fontId="165" fillId="34" borderId="134" xfId="0" applyFont="1" applyFill="1" applyBorder="1" applyAlignment="1">
      <alignment horizontal="right" wrapText="1" indent="1"/>
    </xf>
    <xf numFmtId="0" fontId="165" fillId="34" borderId="0" xfId="0" applyFont="1" applyFill="1" applyAlignment="1">
      <alignment horizontal="right" wrapText="1" indent="1"/>
    </xf>
    <xf numFmtId="0" fontId="165" fillId="34" borderId="135" xfId="0" applyFont="1" applyFill="1" applyBorder="1" applyAlignment="1">
      <alignment horizontal="right" wrapText="1" indent="1"/>
    </xf>
    <xf numFmtId="0" fontId="8" fillId="36" borderId="132" xfId="0" applyFont="1" applyFill="1" applyBorder="1"/>
    <xf numFmtId="0" fontId="5" fillId="36" borderId="0" xfId="0" applyFont="1" applyFill="1"/>
    <xf numFmtId="0" fontId="5" fillId="36" borderId="133" xfId="0" applyFont="1" applyFill="1" applyBorder="1"/>
    <xf numFmtId="0" fontId="166" fillId="36" borderId="134" xfId="0" applyFont="1" applyFill="1" applyBorder="1" applyAlignment="1">
      <alignment horizontal="right" wrapText="1" indent="1"/>
    </xf>
    <xf numFmtId="0" fontId="166" fillId="36" borderId="0" xfId="0" applyFont="1" applyFill="1" applyAlignment="1">
      <alignment horizontal="right" wrapText="1" indent="1"/>
    </xf>
    <xf numFmtId="0" fontId="166" fillId="36" borderId="135" xfId="0" applyFont="1" applyFill="1" applyBorder="1" applyAlignment="1">
      <alignment horizontal="right" wrapText="1" indent="1"/>
    </xf>
    <xf numFmtId="0" fontId="165" fillId="34" borderId="132" xfId="0" applyFont="1" applyFill="1" applyBorder="1" applyAlignment="1">
      <alignment horizontal="left" wrapText="1" indent="1"/>
    </xf>
    <xf numFmtId="0" fontId="165" fillId="34" borderId="0" xfId="0" applyFont="1" applyFill="1" applyAlignment="1">
      <alignment horizontal="left" wrapText="1" indent="1"/>
    </xf>
    <xf numFmtId="0" fontId="165" fillId="34" borderId="133" xfId="0" applyFont="1" applyFill="1" applyBorder="1" applyAlignment="1">
      <alignment horizontal="left" wrapText="1" indent="1"/>
    </xf>
    <xf numFmtId="0" fontId="166" fillId="36" borderId="132" xfId="0" applyFont="1" applyFill="1" applyBorder="1" applyAlignment="1">
      <alignment horizontal="left" wrapText="1" indent="1"/>
    </xf>
    <xf numFmtId="0" fontId="166" fillId="36" borderId="0" xfId="0" applyFont="1" applyFill="1" applyAlignment="1">
      <alignment horizontal="left" wrapText="1" indent="1"/>
    </xf>
    <xf numFmtId="0" fontId="166" fillId="36" borderId="133" xfId="0" applyFont="1" applyFill="1" applyBorder="1" applyAlignment="1">
      <alignment horizontal="left" wrapText="1" indent="1"/>
    </xf>
    <xf numFmtId="0" fontId="5" fillId="34" borderId="134" xfId="0" applyFont="1" applyFill="1" applyBorder="1"/>
    <xf numFmtId="0" fontId="5" fillId="34" borderId="135" xfId="0" applyFont="1" applyFill="1" applyBorder="1"/>
    <xf numFmtId="0" fontId="5" fillId="36" borderId="134" xfId="0" applyFont="1" applyFill="1" applyBorder="1"/>
    <xf numFmtId="0" fontId="5" fillId="36" borderId="135" xfId="0" applyFont="1" applyFill="1" applyBorder="1"/>
    <xf numFmtId="0" fontId="10" fillId="34" borderId="136" xfId="0" applyFont="1" applyFill="1" applyBorder="1"/>
    <xf numFmtId="0" fontId="10" fillId="34" borderId="137" xfId="0" applyFont="1" applyFill="1" applyBorder="1" applyAlignment="1">
      <alignment horizontal="center" vertical="center"/>
    </xf>
    <xf numFmtId="0" fontId="10" fillId="34" borderId="138" xfId="0" applyFont="1" applyFill="1" applyBorder="1"/>
    <xf numFmtId="0" fontId="10" fillId="34" borderId="139" xfId="0" applyFont="1" applyFill="1" applyBorder="1"/>
    <xf numFmtId="0" fontId="10" fillId="34" borderId="140" xfId="0" applyFont="1" applyFill="1" applyBorder="1"/>
    <xf numFmtId="0" fontId="8" fillId="36" borderId="136" xfId="0" applyFont="1" applyFill="1" applyBorder="1"/>
    <xf numFmtId="0" fontId="10" fillId="36" borderId="137" xfId="0" applyFont="1" applyFill="1" applyBorder="1" applyAlignment="1">
      <alignment horizontal="center" vertical="center"/>
    </xf>
    <xf numFmtId="0" fontId="5" fillId="36" borderId="138" xfId="0" applyFont="1" applyFill="1" applyBorder="1"/>
    <xf numFmtId="0" fontId="5" fillId="36" borderId="139" xfId="0" applyFont="1" applyFill="1" applyBorder="1"/>
    <xf numFmtId="0" fontId="5" fillId="36" borderId="140" xfId="0" applyFont="1" applyFill="1" applyBorder="1"/>
    <xf numFmtId="0" fontId="153" fillId="34" borderId="141" xfId="0" applyFont="1" applyFill="1" applyBorder="1"/>
    <xf numFmtId="0" fontId="153" fillId="34" borderId="142" xfId="0" applyFont="1" applyFill="1" applyBorder="1"/>
    <xf numFmtId="0" fontId="153" fillId="34" borderId="143" xfId="0" applyFont="1" applyFill="1" applyBorder="1"/>
    <xf numFmtId="0" fontId="153" fillId="34" borderId="144" xfId="0" applyFont="1" applyFill="1" applyBorder="1"/>
    <xf numFmtId="0" fontId="153" fillId="34" borderId="145" xfId="0" applyFont="1" applyFill="1" applyBorder="1"/>
    <xf numFmtId="0" fontId="149" fillId="36" borderId="141" xfId="0" applyFont="1" applyFill="1" applyBorder="1"/>
    <xf numFmtId="0" fontId="153" fillId="36" borderId="142" xfId="0" applyFont="1" applyFill="1" applyBorder="1"/>
    <xf numFmtId="0" fontId="153" fillId="36" borderId="143" xfId="0" applyFont="1" applyFill="1" applyBorder="1"/>
    <xf numFmtId="0" fontId="153" fillId="36" borderId="144" xfId="0" applyFont="1" applyFill="1" applyBorder="1"/>
    <xf numFmtId="0" fontId="153" fillId="36" borderId="145" xfId="0" applyFont="1" applyFill="1" applyBorder="1"/>
    <xf numFmtId="0" fontId="163" fillId="34" borderId="132" xfId="0" applyFont="1" applyFill="1" applyBorder="1" applyAlignment="1">
      <alignment horizontal="left" vertical="center" indent="1"/>
    </xf>
    <xf numFmtId="0" fontId="164" fillId="34" borderId="0" xfId="0" applyFont="1" applyFill="1" applyAlignment="1">
      <alignment vertical="center"/>
    </xf>
    <xf numFmtId="0" fontId="164" fillId="34" borderId="133" xfId="0" applyFont="1" applyFill="1" applyBorder="1" applyAlignment="1">
      <alignment vertical="center"/>
    </xf>
    <xf numFmtId="0" fontId="163" fillId="34" borderId="134" xfId="0" applyFont="1" applyFill="1" applyBorder="1" applyAlignment="1">
      <alignment horizontal="left" vertical="center" indent="1"/>
    </xf>
    <xf numFmtId="0" fontId="164" fillId="34" borderId="135" xfId="0" applyFont="1" applyFill="1" applyBorder="1" applyAlignment="1">
      <alignment vertical="center"/>
    </xf>
    <xf numFmtId="0" fontId="160" fillId="36" borderId="132" xfId="0" applyFont="1" applyFill="1" applyBorder="1" applyAlignment="1">
      <alignment horizontal="left" vertical="center" indent="1"/>
    </xf>
    <xf numFmtId="0" fontId="162" fillId="36" borderId="0" xfId="0" applyFont="1" applyFill="1" applyAlignment="1">
      <alignment vertical="center"/>
    </xf>
    <xf numFmtId="0" fontId="162" fillId="36" borderId="133" xfId="0" applyFont="1" applyFill="1" applyBorder="1" applyAlignment="1">
      <alignment vertical="center"/>
    </xf>
    <xf numFmtId="0" fontId="160" fillId="36" borderId="134" xfId="0" applyFont="1" applyFill="1" applyBorder="1" applyAlignment="1">
      <alignment horizontal="left" vertical="center" indent="1"/>
    </xf>
    <xf numFmtId="0" fontId="162" fillId="36" borderId="135" xfId="0" applyFont="1" applyFill="1" applyBorder="1" applyAlignment="1">
      <alignment vertical="center"/>
    </xf>
    <xf numFmtId="0" fontId="166" fillId="34" borderId="132" xfId="0" applyFont="1" applyFill="1" applyBorder="1" applyAlignment="1">
      <alignment horizontal="left" wrapText="1" indent="1"/>
    </xf>
    <xf numFmtId="0" fontId="166" fillId="34" borderId="0" xfId="0" applyFont="1" applyFill="1" applyAlignment="1">
      <alignment horizontal="left" wrapText="1" indent="1"/>
    </xf>
    <xf numFmtId="0" fontId="166" fillId="34" borderId="133" xfId="0" applyFont="1" applyFill="1" applyBorder="1" applyAlignment="1">
      <alignment horizontal="left" wrapText="1" indent="1"/>
    </xf>
    <xf numFmtId="0" fontId="165" fillId="36" borderId="132" xfId="0" applyFont="1" applyFill="1" applyBorder="1" applyAlignment="1">
      <alignment horizontal="left" wrapText="1" indent="1"/>
    </xf>
    <xf numFmtId="0" fontId="165" fillId="36" borderId="0" xfId="0" applyFont="1" applyFill="1" applyAlignment="1">
      <alignment horizontal="left" wrapText="1" indent="1"/>
    </xf>
    <xf numFmtId="0" fontId="165" fillId="36" borderId="133" xfId="0" applyFont="1" applyFill="1" applyBorder="1" applyAlignment="1">
      <alignment horizontal="left" wrapText="1" indent="1"/>
    </xf>
    <xf numFmtId="0" fontId="166" fillId="34" borderId="134" xfId="0" applyFont="1" applyFill="1" applyBorder="1" applyAlignment="1">
      <alignment horizontal="right" wrapText="1" indent="1"/>
    </xf>
    <xf numFmtId="0" fontId="166" fillId="34" borderId="0" xfId="0" applyFont="1" applyFill="1" applyAlignment="1">
      <alignment horizontal="right" wrapText="1" indent="1"/>
    </xf>
    <xf numFmtId="0" fontId="166" fillId="34" borderId="135" xfId="0" applyFont="1" applyFill="1" applyBorder="1" applyAlignment="1">
      <alignment horizontal="right" wrapText="1" indent="1"/>
    </xf>
    <xf numFmtId="0" fontId="165" fillId="36" borderId="134" xfId="0" applyFont="1" applyFill="1" applyBorder="1" applyAlignment="1">
      <alignment horizontal="right" wrapText="1" indent="1"/>
    </xf>
    <xf numFmtId="0" fontId="165" fillId="36" borderId="0" xfId="0" applyFont="1" applyFill="1" applyAlignment="1">
      <alignment horizontal="right" wrapText="1" indent="1"/>
    </xf>
    <xf numFmtId="0" fontId="165" fillId="36" borderId="135" xfId="0" applyFont="1" applyFill="1" applyBorder="1" applyAlignment="1">
      <alignment horizontal="right" wrapText="1" indent="1"/>
    </xf>
    <xf numFmtId="0" fontId="10" fillId="34" borderId="23" xfId="0" applyFont="1" applyFill="1" applyBorder="1"/>
    <xf numFmtId="0" fontId="10" fillId="34" borderId="24" xfId="0" applyFont="1" applyFill="1" applyBorder="1" applyAlignment="1">
      <alignment horizontal="center" vertical="center"/>
    </xf>
    <xf numFmtId="0" fontId="10" fillId="34" borderId="146" xfId="0" applyFont="1" applyFill="1" applyBorder="1"/>
    <xf numFmtId="0" fontId="10" fillId="34" borderId="147" xfId="0" applyFont="1" applyFill="1" applyBorder="1"/>
    <xf numFmtId="0" fontId="10" fillId="34" borderId="25" xfId="0" applyFont="1" applyFill="1" applyBorder="1"/>
    <xf numFmtId="0" fontId="8" fillId="36" borderId="23" xfId="0" applyFont="1" applyFill="1" applyBorder="1"/>
    <xf numFmtId="0" fontId="10" fillId="36" borderId="24" xfId="0" applyFont="1" applyFill="1" applyBorder="1" applyAlignment="1">
      <alignment horizontal="center" vertical="center"/>
    </xf>
    <xf numFmtId="0" fontId="5" fillId="36" borderId="146" xfId="0" applyFont="1" applyFill="1" applyBorder="1"/>
    <xf numFmtId="0" fontId="5" fillId="36" borderId="147" xfId="0" applyFont="1" applyFill="1" applyBorder="1"/>
    <xf numFmtId="0" fontId="5" fillId="36" borderId="25" xfId="0" applyFont="1" applyFill="1" applyBorder="1"/>
    <xf numFmtId="0" fontId="63" fillId="4" borderId="27" xfId="0" applyFont="1" applyFill="1" applyBorder="1" applyAlignment="1">
      <alignment horizontal="center" vertical="center" wrapText="1"/>
    </xf>
    <xf numFmtId="0" fontId="63" fillId="4" borderId="28" xfId="0" applyFont="1" applyFill="1" applyBorder="1" applyAlignment="1">
      <alignment horizontal="center" vertical="center" wrapText="1"/>
    </xf>
    <xf numFmtId="0" fontId="63" fillId="4" borderId="31" xfId="0" applyFont="1" applyFill="1" applyBorder="1" applyAlignment="1">
      <alignment horizontal="center" vertical="center" wrapText="1"/>
    </xf>
    <xf numFmtId="0" fontId="63" fillId="4" borderId="32" xfId="0" applyFont="1" applyFill="1" applyBorder="1" applyAlignment="1">
      <alignment horizontal="center" vertical="center" wrapText="1"/>
    </xf>
    <xf numFmtId="0" fontId="63" fillId="4" borderId="33" xfId="0" applyFont="1" applyFill="1" applyBorder="1" applyAlignment="1">
      <alignment horizontal="center" vertical="center" wrapText="1"/>
    </xf>
    <xf numFmtId="0" fontId="63" fillId="4" borderId="36" xfId="0" applyFont="1" applyFill="1" applyBorder="1" applyAlignment="1">
      <alignment horizontal="center" vertical="center" wrapText="1"/>
    </xf>
    <xf numFmtId="0" fontId="58" fillId="10" borderId="0" xfId="0" applyFont="1" applyFill="1" applyAlignment="1">
      <alignment horizontal="left" vertical="center" wrapText="1"/>
    </xf>
    <xf numFmtId="0" fontId="146" fillId="10" borderId="18" xfId="0" applyFont="1" applyFill="1" applyBorder="1" applyAlignment="1">
      <alignment horizontal="left" vertical="center"/>
    </xf>
    <xf numFmtId="0" fontId="60" fillId="10" borderId="18" xfId="0" applyFont="1" applyFill="1" applyBorder="1" applyAlignment="1">
      <alignment horizontal="left" vertical="center"/>
    </xf>
    <xf numFmtId="0" fontId="169" fillId="29" borderId="2" xfId="0" applyFont="1" applyFill="1" applyBorder="1" applyAlignment="1">
      <alignment horizontal="left" vertical="center"/>
    </xf>
    <xf numFmtId="0" fontId="5" fillId="10" borderId="0" xfId="0" applyFont="1" applyFill="1" applyAlignment="1">
      <alignment horizontal="left" vertical="top" wrapText="1"/>
    </xf>
    <xf numFmtId="0" fontId="170" fillId="0" borderId="0" xfId="0" applyFont="1"/>
    <xf numFmtId="0" fontId="171" fillId="4" borderId="20" xfId="0" applyFont="1" applyFill="1" applyBorder="1" applyAlignment="1">
      <alignment horizontal="center"/>
    </xf>
    <xf numFmtId="0" fontId="171" fillId="4" borderId="21" xfId="0" applyFont="1" applyFill="1" applyBorder="1" applyAlignment="1">
      <alignment horizontal="center"/>
    </xf>
    <xf numFmtId="0" fontId="171" fillId="4" borderId="22" xfId="0" applyFont="1" applyFill="1" applyBorder="1" applyAlignment="1">
      <alignment horizontal="center"/>
    </xf>
    <xf numFmtId="0" fontId="171" fillId="4" borderId="132" xfId="0" applyFont="1" applyFill="1" applyBorder="1" applyAlignment="1">
      <alignment horizontal="center"/>
    </xf>
    <xf numFmtId="0" fontId="171" fillId="4" borderId="0" xfId="0" applyFont="1" applyFill="1" applyAlignment="1">
      <alignment horizontal="center"/>
    </xf>
    <xf numFmtId="0" fontId="171" fillId="4" borderId="135" xfId="0" applyFont="1" applyFill="1" applyBorder="1" applyAlignment="1">
      <alignment horizontal="center"/>
    </xf>
    <xf numFmtId="0" fontId="171" fillId="4" borderId="23" xfId="0" applyFont="1" applyFill="1" applyBorder="1" applyAlignment="1">
      <alignment horizontal="center"/>
    </xf>
    <xf numFmtId="0" fontId="171" fillId="4" borderId="24" xfId="0" applyFont="1" applyFill="1" applyBorder="1" applyAlignment="1">
      <alignment horizontal="center"/>
    </xf>
    <xf numFmtId="0" fontId="171" fillId="4" borderId="25" xfId="0" applyFont="1" applyFill="1" applyBorder="1" applyAlignment="1">
      <alignment horizontal="center"/>
    </xf>
    <xf numFmtId="0" fontId="172" fillId="29" borderId="2" xfId="0" applyFont="1" applyFill="1" applyBorder="1" applyAlignment="1">
      <alignment horizontal="left" vertical="center"/>
    </xf>
    <xf numFmtId="165" fontId="25" fillId="10" borderId="0" xfId="0" applyNumberFormat="1" applyFont="1" applyFill="1" applyAlignment="1">
      <alignment horizontal="left" indent="2"/>
    </xf>
    <xf numFmtId="165" fontId="173" fillId="10" borderId="0" xfId="0" applyNumberFormat="1" applyFont="1" applyFill="1"/>
    <xf numFmtId="0" fontId="173" fillId="10" borderId="0" xfId="0" applyFont="1" applyFill="1"/>
    <xf numFmtId="165" fontId="10" fillId="10" borderId="0" xfId="0" applyNumberFormat="1" applyFont="1" applyFill="1"/>
    <xf numFmtId="0" fontId="5" fillId="10" borderId="0" xfId="0" applyFont="1" applyFill="1" applyAlignment="1">
      <alignment vertical="top" wrapText="1"/>
    </xf>
    <xf numFmtId="0" fontId="34" fillId="29" borderId="80" xfId="0" applyFont="1" applyFill="1" applyBorder="1" applyAlignment="1">
      <alignment horizontal="center" vertical="center"/>
    </xf>
    <xf numFmtId="0" fontId="34" fillId="29" borderId="5" xfId="0" applyFont="1" applyFill="1" applyBorder="1" applyAlignment="1">
      <alignment horizontal="center" vertical="center"/>
    </xf>
    <xf numFmtId="0" fontId="176" fillId="10" borderId="0" xfId="0" applyFont="1" applyFill="1" applyAlignment="1">
      <alignment horizontal="left" vertical="center" wrapText="1"/>
    </xf>
    <xf numFmtId="0" fontId="176" fillId="10" borderId="0" xfId="0" applyFont="1" applyFill="1" applyAlignment="1">
      <alignment horizontal="left" vertical="top" wrapText="1"/>
    </xf>
    <xf numFmtId="0" fontId="7" fillId="30" borderId="4" xfId="0" applyFont="1" applyFill="1" applyBorder="1" applyAlignment="1">
      <alignment horizontal="center" vertical="center"/>
    </xf>
    <xf numFmtId="0" fontId="179" fillId="30" borderId="0" xfId="0" applyFont="1" applyFill="1"/>
    <xf numFmtId="0" fontId="161" fillId="30" borderId="0" xfId="0" applyFont="1" applyFill="1"/>
    <xf numFmtId="0" fontId="8" fillId="17" borderId="0" xfId="0" applyFont="1" applyFill="1"/>
    <xf numFmtId="0" fontId="5" fillId="17" borderId="0" xfId="0" applyFont="1" applyFill="1"/>
    <xf numFmtId="0" fontId="7" fillId="17" borderId="5" xfId="0" applyFont="1" applyFill="1" applyBorder="1" applyAlignment="1">
      <alignment horizontal="center" vertical="center"/>
    </xf>
    <xf numFmtId="0" fontId="180" fillId="30" borderId="0" xfId="0" applyFont="1" applyFill="1" applyAlignment="1">
      <alignment horizontal="right" vertical="center" wrapText="1"/>
    </xf>
    <xf numFmtId="0" fontId="181" fillId="17" borderId="0" xfId="0" applyFont="1" applyFill="1"/>
    <xf numFmtId="0" fontId="182" fillId="17" borderId="0" xfId="0" applyFont="1" applyFill="1" applyAlignment="1">
      <alignment horizontal="left" vertical="center" wrapText="1"/>
    </xf>
    <xf numFmtId="0" fontId="183" fillId="30" borderId="0" xfId="0" applyFont="1" applyFill="1" applyAlignment="1">
      <alignment horizontal="center"/>
    </xf>
    <xf numFmtId="0" fontId="5" fillId="30" borderId="0" xfId="0" applyFont="1" applyFill="1"/>
    <xf numFmtId="0" fontId="184" fillId="17" borderId="0" xfId="0" applyFont="1" applyFill="1" applyAlignment="1">
      <alignment horizontal="center"/>
    </xf>
    <xf numFmtId="0" fontId="185" fillId="17" borderId="0" xfId="0" applyFont="1" applyFill="1" applyAlignment="1">
      <alignment horizontal="center"/>
    </xf>
    <xf numFmtId="0" fontId="186" fillId="10" borderId="0" xfId="0" applyFont="1" applyFill="1" applyAlignment="1">
      <alignment horizontal="left" vertical="top" wrapText="1"/>
    </xf>
    <xf numFmtId="0" fontId="186" fillId="10" borderId="120" xfId="0" applyFont="1" applyFill="1" applyBorder="1" applyAlignment="1">
      <alignment horizontal="left" vertical="top" wrapText="1"/>
    </xf>
    <xf numFmtId="0" fontId="187" fillId="4" borderId="27" xfId="0" applyFont="1" applyFill="1" applyBorder="1" applyAlignment="1">
      <alignment horizontal="center" vertical="center" wrapText="1"/>
    </xf>
    <xf numFmtId="0" fontId="187" fillId="4" borderId="28" xfId="0" applyFont="1" applyFill="1" applyBorder="1" applyAlignment="1">
      <alignment horizontal="center" vertical="center" wrapText="1"/>
    </xf>
    <xf numFmtId="0" fontId="187" fillId="4" borderId="31" xfId="0" applyFont="1" applyFill="1" applyBorder="1" applyAlignment="1">
      <alignment horizontal="center" vertical="center" wrapText="1"/>
    </xf>
    <xf numFmtId="0" fontId="187" fillId="4" borderId="32" xfId="0" applyFont="1" applyFill="1" applyBorder="1" applyAlignment="1">
      <alignment horizontal="center" vertical="center" wrapText="1"/>
    </xf>
    <xf numFmtId="0" fontId="187" fillId="4" borderId="33" xfId="0" applyFont="1" applyFill="1" applyBorder="1" applyAlignment="1">
      <alignment horizontal="center" vertical="center" wrapText="1"/>
    </xf>
    <xf numFmtId="0" fontId="187" fillId="4" borderId="36" xfId="0" applyFont="1" applyFill="1" applyBorder="1" applyAlignment="1">
      <alignment horizontal="center" vertical="center" wrapText="1"/>
    </xf>
    <xf numFmtId="0" fontId="43" fillId="10" borderId="0" xfId="0" applyFont="1" applyFill="1" applyAlignment="1">
      <alignment horizontal="left" vertical="center" wrapText="1"/>
    </xf>
    <xf numFmtId="0" fontId="63" fillId="10" borderId="0" xfId="0" applyFont="1" applyFill="1" applyAlignment="1">
      <alignment horizontal="left" vertical="top" wrapText="1"/>
    </xf>
    <xf numFmtId="0" fontId="188" fillId="30" borderId="0" xfId="0" applyFont="1" applyFill="1" applyAlignment="1">
      <alignment horizontal="right" vertical="center" wrapText="1" indent="1"/>
    </xf>
    <xf numFmtId="0" fontId="189" fillId="17" borderId="0" xfId="0" applyFont="1" applyFill="1" applyAlignment="1">
      <alignment horizontal="left" vertical="center" wrapText="1" indent="1"/>
    </xf>
    <xf numFmtId="0" fontId="183" fillId="10" borderId="0" xfId="0" applyFont="1" applyFill="1" applyAlignment="1">
      <alignment horizontal="center"/>
    </xf>
    <xf numFmtId="0" fontId="190" fillId="10" borderId="0" xfId="0" applyFont="1" applyFill="1" applyAlignment="1">
      <alignment horizontal="left" vertical="top" wrapText="1"/>
    </xf>
    <xf numFmtId="0" fontId="190" fillId="10" borderId="120" xfId="0" applyFont="1" applyFill="1" applyBorder="1" applyAlignment="1">
      <alignment horizontal="left" vertical="top" wrapText="1"/>
    </xf>
    <xf numFmtId="165" fontId="32" fillId="10" borderId="0" xfId="0" applyNumberFormat="1" applyFont="1" applyFill="1"/>
    <xf numFmtId="0" fontId="176" fillId="10" borderId="148" xfId="0" applyFont="1" applyFill="1" applyBorder="1" applyAlignment="1">
      <alignment horizontal="left" vertical="top" wrapText="1"/>
    </xf>
    <xf numFmtId="0" fontId="5" fillId="30" borderId="149" xfId="0" applyFont="1" applyFill="1" applyBorder="1"/>
    <xf numFmtId="0" fontId="192" fillId="30" borderId="150" xfId="0" applyFont="1" applyFill="1" applyBorder="1" applyAlignment="1">
      <alignment horizontal="left" vertical="center" wrapText="1" indent="3"/>
    </xf>
    <xf numFmtId="0" fontId="192" fillId="30" borderId="151" xfId="0" applyFont="1" applyFill="1" applyBorder="1" applyAlignment="1">
      <alignment horizontal="left" vertical="center" wrapText="1" indent="3"/>
    </xf>
    <xf numFmtId="0" fontId="5" fillId="30" borderId="152" xfId="0" applyFont="1" applyFill="1" applyBorder="1"/>
    <xf numFmtId="0" fontId="192" fillId="30" borderId="0" xfId="0" applyFont="1" applyFill="1" applyAlignment="1">
      <alignment horizontal="left" vertical="center" wrapText="1" indent="3"/>
    </xf>
    <xf numFmtId="0" fontId="192" fillId="30" borderId="153" xfId="0" applyFont="1" applyFill="1" applyBorder="1" applyAlignment="1">
      <alignment horizontal="left" vertical="center" wrapText="1" indent="3"/>
    </xf>
    <xf numFmtId="0" fontId="5" fillId="30" borderId="154" xfId="0" applyFont="1" applyFill="1" applyBorder="1"/>
    <xf numFmtId="0" fontId="192" fillId="30" borderId="148" xfId="0" applyFont="1" applyFill="1" applyBorder="1" applyAlignment="1">
      <alignment horizontal="left" vertical="center" wrapText="1" indent="3"/>
    </xf>
    <xf numFmtId="0" fontId="192" fillId="30" borderId="155" xfId="0" applyFont="1" applyFill="1" applyBorder="1" applyAlignment="1">
      <alignment horizontal="left" vertical="center" wrapText="1" indent="3"/>
    </xf>
    <xf numFmtId="0" fontId="49" fillId="30" borderId="152" xfId="0" applyFont="1" applyFill="1" applyBorder="1"/>
    <xf numFmtId="0" fontId="5" fillId="17" borderId="156" xfId="0" applyFont="1" applyFill="1" applyBorder="1"/>
    <xf numFmtId="0" fontId="193" fillId="17" borderId="157" xfId="0" applyFont="1" applyFill="1" applyBorder="1" applyAlignment="1">
      <alignment horizontal="left" vertical="center" wrapText="1" indent="3"/>
    </xf>
    <xf numFmtId="0" fontId="193" fillId="17" borderId="158" xfId="0" applyFont="1" applyFill="1" applyBorder="1" applyAlignment="1">
      <alignment horizontal="left" vertical="center" wrapText="1" indent="3"/>
    </xf>
    <xf numFmtId="0" fontId="5" fillId="17" borderId="159" xfId="0" applyFont="1" applyFill="1" applyBorder="1"/>
    <xf numFmtId="0" fontId="193" fillId="17" borderId="0" xfId="0" applyFont="1" applyFill="1" applyAlignment="1">
      <alignment horizontal="left" vertical="center" wrapText="1" indent="3"/>
    </xf>
    <xf numFmtId="0" fontId="193" fillId="17" borderId="160" xfId="0" applyFont="1" applyFill="1" applyBorder="1" applyAlignment="1">
      <alignment horizontal="left" vertical="center" wrapText="1" indent="3"/>
    </xf>
    <xf numFmtId="0" fontId="5" fillId="17" borderId="161" xfId="0" applyFont="1" applyFill="1" applyBorder="1"/>
    <xf numFmtId="0" fontId="193" fillId="17" borderId="162" xfId="0" applyFont="1" applyFill="1" applyBorder="1" applyAlignment="1">
      <alignment horizontal="left" vertical="center" wrapText="1" indent="3"/>
    </xf>
    <xf numFmtId="0" fontId="193" fillId="17" borderId="163" xfId="0" applyFont="1" applyFill="1" applyBorder="1" applyAlignment="1">
      <alignment horizontal="left" vertical="center" wrapText="1" indent="3"/>
    </xf>
    <xf numFmtId="0" fontId="43" fillId="10" borderId="18" xfId="0" applyFont="1" applyFill="1" applyBorder="1" applyAlignment="1">
      <alignment horizontal="left" vertical="center" wrapText="1"/>
    </xf>
    <xf numFmtId="0" fontId="60" fillId="10" borderId="18" xfId="0" applyFont="1" applyFill="1" applyBorder="1" applyAlignment="1">
      <alignment horizontal="left" vertical="center" wrapText="1"/>
    </xf>
    <xf numFmtId="0" fontId="194" fillId="39" borderId="1" xfId="3" applyFont="1" applyFill="1" applyBorder="1" applyAlignment="1">
      <alignment horizontal="center" vertical="center"/>
    </xf>
    <xf numFmtId="0" fontId="195" fillId="39" borderId="2" xfId="0" applyFont="1" applyFill="1" applyBorder="1" applyAlignment="1">
      <alignment horizontal="left" vertical="center"/>
    </xf>
    <xf numFmtId="0" fontId="43" fillId="39" borderId="2" xfId="0" applyFont="1" applyFill="1" applyBorder="1" applyAlignment="1">
      <alignment horizontal="left" vertical="center" wrapText="1"/>
    </xf>
    <xf numFmtId="0" fontId="60" fillId="39" borderId="2" xfId="0" applyFont="1" applyFill="1" applyBorder="1" applyAlignment="1">
      <alignment horizontal="left" vertical="center" wrapText="1"/>
    </xf>
    <xf numFmtId="0" fontId="7" fillId="39" borderId="2" xfId="0" applyFont="1" applyFill="1" applyBorder="1" applyAlignment="1">
      <alignment horizontal="center" vertical="center"/>
    </xf>
    <xf numFmtId="0" fontId="196" fillId="39" borderId="3" xfId="3" applyFont="1" applyFill="1" applyBorder="1" applyAlignment="1">
      <alignment horizontal="center" vertical="center"/>
    </xf>
    <xf numFmtId="0" fontId="7" fillId="40" borderId="4" xfId="0" applyFont="1" applyFill="1" applyBorder="1" applyAlignment="1">
      <alignment horizontal="center" vertical="center"/>
    </xf>
    <xf numFmtId="0" fontId="43" fillId="40" borderId="0" xfId="0" applyFont="1" applyFill="1" applyAlignment="1">
      <alignment horizontal="left" vertical="center" wrapText="1"/>
    </xf>
    <xf numFmtId="0" fontId="60" fillId="40" borderId="0" xfId="0" applyFont="1" applyFill="1" applyAlignment="1">
      <alignment horizontal="left" vertical="center" wrapText="1"/>
    </xf>
    <xf numFmtId="0" fontId="7" fillId="40" borderId="5" xfId="0" applyFont="1" applyFill="1" applyBorder="1" applyAlignment="1">
      <alignment horizontal="center" vertical="center"/>
    </xf>
    <xf numFmtId="0" fontId="82" fillId="40" borderId="0" xfId="0" applyFont="1" applyFill="1" applyAlignment="1">
      <alignment horizontal="left" vertical="top"/>
    </xf>
    <xf numFmtId="0" fontId="57" fillId="4" borderId="0" xfId="0" applyFont="1" applyFill="1"/>
    <xf numFmtId="165" fontId="153" fillId="40" borderId="0" xfId="0" applyNumberFormat="1" applyFont="1" applyFill="1" applyAlignment="1">
      <alignment horizontal="right" vertical="top" wrapText="1" indent="1"/>
    </xf>
    <xf numFmtId="0" fontId="197" fillId="40" borderId="0" xfId="0" applyFont="1" applyFill="1" applyAlignment="1">
      <alignment horizontal="left" vertical="top" wrapText="1"/>
    </xf>
    <xf numFmtId="0" fontId="197" fillId="40" borderId="0" xfId="0" applyFont="1" applyFill="1" applyAlignment="1">
      <alignment vertical="top" wrapText="1"/>
    </xf>
    <xf numFmtId="0" fontId="198" fillId="0" borderId="0" xfId="0" applyFont="1"/>
    <xf numFmtId="0" fontId="197" fillId="40" borderId="0" xfId="0" applyFont="1" applyFill="1" applyAlignment="1">
      <alignment horizontal="left" vertical="top" wrapText="1"/>
    </xf>
    <xf numFmtId="0" fontId="60" fillId="40" borderId="0" xfId="0" applyFont="1" applyFill="1" applyAlignment="1">
      <alignment horizontal="left" vertical="top" wrapText="1"/>
    </xf>
    <xf numFmtId="165" fontId="201" fillId="40" borderId="0" xfId="0" applyNumberFormat="1" applyFont="1" applyFill="1" applyAlignment="1">
      <alignment horizontal="left" vertical="top" indent="1"/>
    </xf>
    <xf numFmtId="165" fontId="202" fillId="40" borderId="0" xfId="3" applyNumberFormat="1" applyFont="1" applyFill="1" applyBorder="1" applyAlignment="1">
      <alignment horizontal="center" vertical="center"/>
    </xf>
    <xf numFmtId="165" fontId="203" fillId="40" borderId="0" xfId="0" applyNumberFormat="1" applyFont="1" applyFill="1" applyAlignment="1">
      <alignment horizontal="left" vertical="top" indent="2"/>
    </xf>
    <xf numFmtId="165" fontId="43" fillId="40" borderId="0" xfId="0" applyNumberFormat="1" applyFont="1" applyFill="1" applyAlignment="1">
      <alignment horizontal="left" vertical="center"/>
    </xf>
    <xf numFmtId="165" fontId="197" fillId="40" borderId="0" xfId="0" applyNumberFormat="1" applyFont="1" applyFill="1" applyAlignment="1">
      <alignment horizontal="left" vertical="center" indent="1"/>
    </xf>
    <xf numFmtId="165" fontId="43" fillId="40" borderId="0" xfId="0" applyNumberFormat="1" applyFont="1" applyFill="1" applyAlignment="1">
      <alignment horizontal="left" vertical="top" indent="1"/>
    </xf>
    <xf numFmtId="0" fontId="197" fillId="40" borderId="0" xfId="0" applyFont="1" applyFill="1" applyAlignment="1">
      <alignment horizontal="left" vertical="top"/>
    </xf>
    <xf numFmtId="0" fontId="60" fillId="40" borderId="0" xfId="0" applyFont="1" applyFill="1" applyAlignment="1">
      <alignment horizontal="left" vertical="top"/>
    </xf>
    <xf numFmtId="165" fontId="204" fillId="40" borderId="0" xfId="0" applyNumberFormat="1" applyFont="1" applyFill="1" applyAlignment="1">
      <alignment horizontal="left" vertical="top" indent="1"/>
    </xf>
    <xf numFmtId="165" fontId="205" fillId="40" borderId="0" xfId="0" applyNumberFormat="1" applyFont="1" applyFill="1" applyAlignment="1">
      <alignment horizontal="left" indent="1"/>
    </xf>
    <xf numFmtId="165" fontId="43" fillId="40" borderId="0" xfId="0" applyNumberFormat="1" applyFont="1" applyFill="1" applyAlignment="1">
      <alignment horizontal="left" vertical="top" indent="2"/>
    </xf>
    <xf numFmtId="165" fontId="206" fillId="40" borderId="0" xfId="0" applyNumberFormat="1" applyFont="1" applyFill="1" applyAlignment="1">
      <alignment horizontal="left" vertical="top" indent="2"/>
    </xf>
    <xf numFmtId="0" fontId="207" fillId="40" borderId="0" xfId="0" applyFont="1" applyFill="1" applyAlignment="1">
      <alignment horizontal="left" vertical="center"/>
    </xf>
    <xf numFmtId="0" fontId="208" fillId="40" borderId="0" xfId="0" applyFont="1" applyFill="1" applyAlignment="1">
      <alignment horizontal="right" vertical="top"/>
    </xf>
    <xf numFmtId="0" fontId="209" fillId="40" borderId="0" xfId="0" applyFont="1" applyFill="1" applyAlignment="1">
      <alignment vertical="center"/>
    </xf>
    <xf numFmtId="0" fontId="210" fillId="40" borderId="0" xfId="0" applyFont="1" applyFill="1" applyAlignment="1">
      <alignment vertical="center"/>
    </xf>
    <xf numFmtId="0" fontId="211" fillId="39" borderId="164" xfId="3" applyFont="1" applyFill="1" applyBorder="1" applyAlignment="1">
      <alignment horizontal="center" vertical="center" wrapText="1"/>
    </xf>
    <xf numFmtId="0" fontId="211" fillId="39" borderId="165" xfId="3" applyFont="1" applyFill="1" applyBorder="1" applyAlignment="1">
      <alignment horizontal="center" vertical="center" wrapText="1"/>
    </xf>
    <xf numFmtId="0" fontId="211" fillId="39" borderId="166" xfId="3" applyFont="1" applyFill="1" applyBorder="1" applyAlignment="1">
      <alignment horizontal="center" vertical="center" wrapText="1"/>
    </xf>
    <xf numFmtId="0" fontId="7" fillId="4" borderId="0" xfId="0" applyFont="1" applyFill="1" applyAlignment="1">
      <alignment horizontal="center" vertical="center"/>
    </xf>
    <xf numFmtId="0" fontId="8" fillId="4" borderId="0" xfId="0" applyFont="1" applyFill="1"/>
    <xf numFmtId="0" fontId="185" fillId="10" borderId="0" xfId="0" applyFont="1" applyFill="1" applyAlignment="1">
      <alignment horizontal="center"/>
    </xf>
  </cellXfs>
  <cellStyles count="5">
    <cellStyle name="Bad" xfId="2" builtinId="27"/>
    <cellStyle name="Hyperlink" xfId="3" builtinId="8"/>
    <cellStyle name="Normal" xfId="0" builtinId="0"/>
    <cellStyle name="Normal 2" xfId="4" xr:uid="{B2133901-F189-4C78-8843-2A4300237BFC}"/>
    <cellStyle name="Percent" xfId="1" builtinId="5"/>
  </cellStyles>
  <dxfs count="66">
    <dxf>
      <fill>
        <patternFill>
          <bgColor theme="1"/>
        </patternFill>
      </fill>
    </dxf>
    <dxf>
      <fill>
        <patternFill>
          <bgColor theme="9" tint="-0.24994659260841701"/>
        </patternFill>
      </fill>
    </dxf>
    <dxf>
      <fill>
        <patternFill>
          <bgColor rgb="FF007846"/>
        </patternFill>
      </fill>
    </dxf>
    <dxf>
      <font>
        <color rgb="FF0070C0"/>
      </font>
      <fill>
        <patternFill patternType="mediumGray">
          <fgColor theme="8" tint="0.79998168889431442"/>
          <bgColor auto="1"/>
        </patternFill>
      </fill>
      <border>
        <left style="thin">
          <color rgb="FF002060"/>
        </left>
        <right style="thin">
          <color rgb="FF002060"/>
        </right>
        <top style="thin">
          <color rgb="FF002060"/>
        </top>
        <bottom style="thin">
          <color rgb="FF002060"/>
        </bottom>
      </border>
    </dxf>
    <dxf>
      <font>
        <color rgb="FFC00000"/>
      </font>
      <fill>
        <patternFill patternType="mediumGray">
          <fgColor rgb="FFFFCCCC"/>
        </patternFill>
      </fill>
      <border>
        <left style="thin">
          <color rgb="FF780000"/>
        </left>
        <right style="thin">
          <color rgb="FF780000"/>
        </right>
        <top style="thin">
          <color rgb="FF780000"/>
        </top>
        <bottom style="thin">
          <color rgb="FF780000"/>
        </bottom>
      </border>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ont>
        <color theme="7" tint="0.79998168889431442"/>
      </font>
      <fill>
        <patternFill>
          <bgColor theme="9" tint="-0.499984740745262"/>
        </patternFill>
      </fill>
    </dxf>
    <dxf>
      <font>
        <color theme="7" tint="0.79998168889431442"/>
      </font>
      <fill>
        <patternFill>
          <bgColor rgb="FF660066"/>
        </patternFill>
      </fill>
    </dxf>
    <dxf>
      <font>
        <b/>
        <i val="0"/>
        <strike val="0"/>
        <color theme="0" tint="-0.499984740745262"/>
      </font>
      <border>
        <left style="thin">
          <color rgb="FF7030A0"/>
        </left>
        <right style="thin">
          <color rgb="FF7030A0"/>
        </right>
        <top style="thin">
          <color rgb="FF7030A0"/>
        </top>
        <bottom style="thin">
          <color rgb="FF7030A0"/>
        </bottom>
        <vertical/>
        <horizontal/>
      </border>
    </dxf>
    <dxf>
      <font>
        <b/>
        <i val="0"/>
        <strike val="0"/>
        <color theme="0" tint="-0.499984740745262"/>
      </font>
      <border>
        <left style="thin">
          <color rgb="FF7030A0"/>
        </left>
        <right style="thin">
          <color rgb="FF7030A0"/>
        </right>
        <top style="thin">
          <color rgb="FF7030A0"/>
        </top>
        <bottom style="thin">
          <color rgb="FF7030A0"/>
        </bottom>
        <vertical/>
        <horizontal/>
      </border>
    </dxf>
    <dxf>
      <font>
        <color rgb="FF0070C0"/>
      </font>
      <fill>
        <patternFill patternType="mediumGray">
          <fgColor theme="8" tint="0.79998168889431442"/>
          <bgColor auto="1"/>
        </patternFill>
      </fill>
    </dxf>
    <dxf>
      <font>
        <color rgb="FFC00000"/>
      </font>
      <fill>
        <patternFill patternType="mediumGray">
          <fgColor rgb="FFFFCCCC"/>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ont>
        <color rgb="FFD2FFE6"/>
      </font>
      <fill>
        <patternFill>
          <bgColor rgb="FF007846"/>
        </patternFill>
      </fill>
    </dxf>
    <dxf>
      <font>
        <b/>
        <i val="0"/>
        <color theme="1" tint="0.499984740745262"/>
      </font>
    </dxf>
    <dxf>
      <font>
        <color theme="1" tint="0.499984740745262"/>
      </font>
    </dxf>
    <dxf>
      <font>
        <color theme="0"/>
      </font>
    </dxf>
    <dxf>
      <font>
        <b/>
        <i val="0"/>
        <color rgb="FF660066"/>
      </font>
      <fill>
        <patternFill>
          <bgColor theme="9" tint="0.79998168889431442"/>
        </patternFill>
      </fill>
    </dxf>
    <dxf>
      <font>
        <b/>
        <i val="0"/>
        <color rgb="FF009641"/>
      </font>
      <border>
        <left style="thin">
          <color rgb="FF009641"/>
        </left>
        <right style="thin">
          <color rgb="FF009641"/>
        </right>
        <top style="thin">
          <color rgb="FF009641"/>
        </top>
        <bottom style="thin">
          <color rgb="FF009641"/>
        </bottom>
      </border>
    </dxf>
    <dxf>
      <font>
        <b/>
        <i val="0"/>
      </font>
    </dxf>
    <dxf>
      <font>
        <b/>
        <i/>
        <color theme="1" tint="0.499984740745262"/>
      </font>
    </dxf>
    <dxf>
      <font>
        <strike val="0"/>
        <color theme="7" tint="0.79998168889431442"/>
      </font>
      <fill>
        <patternFill>
          <fgColor auto="1"/>
          <bgColor theme="1"/>
        </patternFill>
      </fill>
    </dxf>
    <dxf>
      <font>
        <strike val="0"/>
        <color theme="7" tint="0.79998168889431442"/>
      </font>
      <fill>
        <patternFill>
          <fgColor auto="1"/>
          <bgColor theme="1"/>
        </patternFill>
      </fill>
    </dxf>
    <dxf>
      <font>
        <strike val="0"/>
        <color theme="7" tint="0.79998168889431442"/>
      </font>
      <fill>
        <patternFill>
          <bgColor theme="1"/>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ont>
        <b/>
        <i val="0"/>
        <color rgb="FF7030A0"/>
      </font>
    </dxf>
    <dxf>
      <font>
        <b/>
        <i val="0"/>
        <color rgb="FF7030A0"/>
      </font>
    </dxf>
    <dxf>
      <font>
        <b/>
        <i val="0"/>
        <color rgb="FF7030A0"/>
      </font>
    </dxf>
    <dxf>
      <fill>
        <patternFill>
          <bgColor theme="9" tint="-0.24994659260841701"/>
        </patternFill>
      </fill>
    </dxf>
    <dxf>
      <fill>
        <patternFill>
          <bgColor rgb="FF007846"/>
        </patternFill>
      </fill>
    </dxf>
    <dxf>
      <font>
        <color theme="7" tint="0.79998168889431442"/>
      </font>
      <fill>
        <patternFill>
          <bgColor theme="1"/>
        </patternFill>
      </fill>
      <border>
        <left/>
        <right/>
        <top style="thin">
          <color theme="7" tint="-0.24994659260841701"/>
        </top>
        <bottom/>
      </border>
    </dxf>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hyperlink" Target="#HP!A1425:N1515"/><Relationship Id="rId3" Type="http://schemas.openxmlformats.org/officeDocument/2006/relationships/image" Target="../media/image3.png"/><Relationship Id="rId7" Type="http://schemas.openxmlformats.org/officeDocument/2006/relationships/hyperlink" Target="#HP!A1331:N1424"/><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hyperlink" Target="#HP!A1238:N1330"/><Relationship Id="rId11" Type="http://schemas.openxmlformats.org/officeDocument/2006/relationships/image" Target="../media/image8.jpeg"/><Relationship Id="rId5" Type="http://schemas.openxmlformats.org/officeDocument/2006/relationships/image" Target="../media/image5.png"/><Relationship Id="rId10" Type="http://schemas.openxmlformats.org/officeDocument/2006/relationships/image" Target="../media/image7.jpg"/><Relationship Id="rId4" Type="http://schemas.openxmlformats.org/officeDocument/2006/relationships/image" Target="../media/image4.png"/><Relationship Id="rId9" Type="http://schemas.openxmlformats.org/officeDocument/2006/relationships/image" Target="../media/image6.jpg"/></Relationships>
</file>

<file path=xl/drawings/drawing1.xml><?xml version="1.0" encoding="utf-8"?>
<xdr:wsDr xmlns:xdr="http://schemas.openxmlformats.org/drawingml/2006/spreadsheetDrawing" xmlns:a="http://schemas.openxmlformats.org/drawingml/2006/main">
  <xdr:twoCellAnchor>
    <xdr:from>
      <xdr:col>1</xdr:col>
      <xdr:colOff>15240</xdr:colOff>
      <xdr:row>653</xdr:row>
      <xdr:rowOff>83840</xdr:rowOff>
    </xdr:from>
    <xdr:to>
      <xdr:col>12</xdr:col>
      <xdr:colOff>480060</xdr:colOff>
      <xdr:row>692</xdr:row>
      <xdr:rowOff>60968</xdr:rowOff>
    </xdr:to>
    <xdr:grpSp>
      <xdr:nvGrpSpPr>
        <xdr:cNvPr id="2" name="Group 1">
          <a:extLst>
            <a:ext uri="{FF2B5EF4-FFF2-40B4-BE49-F238E27FC236}">
              <a16:creationId xmlns:a16="http://schemas.microsoft.com/office/drawing/2014/main" id="{CE5F56E3-CB0C-464D-AF9D-3763CA4B7D74}"/>
            </a:ext>
          </a:extLst>
        </xdr:cNvPr>
        <xdr:cNvGrpSpPr/>
      </xdr:nvGrpSpPr>
      <xdr:grpSpPr>
        <a:xfrm>
          <a:off x="129540" y="126105940"/>
          <a:ext cx="6122670" cy="6777978"/>
          <a:chOff x="76200" y="102595681"/>
          <a:chExt cx="5913120" cy="6951626"/>
        </a:xfrm>
      </xdr:grpSpPr>
      <xdr:grpSp>
        <xdr:nvGrpSpPr>
          <xdr:cNvPr id="3" name="Group 2">
            <a:extLst>
              <a:ext uri="{FF2B5EF4-FFF2-40B4-BE49-F238E27FC236}">
                <a16:creationId xmlns:a16="http://schemas.microsoft.com/office/drawing/2014/main" id="{707F742B-5AFD-0527-1140-F92F3C3790EA}"/>
              </a:ext>
            </a:extLst>
          </xdr:cNvPr>
          <xdr:cNvGrpSpPr>
            <a:grpSpLocks noChangeAspect="1"/>
          </xdr:cNvGrpSpPr>
        </xdr:nvGrpSpPr>
        <xdr:grpSpPr>
          <a:xfrm>
            <a:off x="76200" y="102595681"/>
            <a:ext cx="5913120" cy="6951626"/>
            <a:chOff x="-304800" y="30807660"/>
            <a:chExt cx="11826240" cy="13903251"/>
          </a:xfrm>
        </xdr:grpSpPr>
        <xdr:sp macro="" textlink="">
          <xdr:nvSpPr>
            <xdr:cNvPr id="30" name="yellow separator">
              <a:extLst>
                <a:ext uri="{FF2B5EF4-FFF2-40B4-BE49-F238E27FC236}">
                  <a16:creationId xmlns:a16="http://schemas.microsoft.com/office/drawing/2014/main" id="{66496022-CDE1-BE51-8043-617213AD7B9C}"/>
                </a:ext>
              </a:extLst>
            </xdr:cNvPr>
            <xdr:cNvSpPr/>
          </xdr:nvSpPr>
          <xdr:spPr>
            <a:xfrm>
              <a:off x="-304800" y="30807660"/>
              <a:ext cx="11826240" cy="13903251"/>
            </a:xfrm>
            <a:prstGeom prst="rect">
              <a:avLst/>
            </a:prstGeom>
            <a:gradFill flip="none" rotWithShape="1">
              <a:gsLst>
                <a:gs pos="56000">
                  <a:srgbClr val="EBDCFF"/>
                </a:gs>
                <a:gs pos="100000">
                  <a:srgbClr val="FFCCCC"/>
                </a:gs>
                <a:gs pos="1000">
                  <a:schemeClr val="accent5">
                    <a:lumMod val="20000"/>
                    <a:lumOff val="80000"/>
                  </a:schemeClr>
                </a:gs>
              </a:gsLst>
              <a:lin ang="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84331" tIns="42165" rIns="84331" bIns="42165"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US" sz="1568"/>
            </a:p>
          </xdr:txBody>
        </xdr:sp>
        <xdr:sp macro="" textlink="">
          <xdr:nvSpPr>
            <xdr:cNvPr id="31" name="Wider relationship">
              <a:extLst>
                <a:ext uri="{FF2B5EF4-FFF2-40B4-BE49-F238E27FC236}">
                  <a16:creationId xmlns:a16="http://schemas.microsoft.com/office/drawing/2014/main" id="{8ED4E197-C641-2811-E927-58656DCEA1FB}"/>
                </a:ext>
              </a:extLst>
            </xdr:cNvPr>
            <xdr:cNvSpPr txBox="1">
              <a:spLocks/>
            </xdr:cNvSpPr>
          </xdr:nvSpPr>
          <xdr:spPr>
            <a:xfrm>
              <a:off x="234782" y="30861440"/>
              <a:ext cx="5211950" cy="457200"/>
            </a:xfrm>
            <a:prstGeom prst="rect">
              <a:avLst/>
            </a:prstGeom>
          </xdr:spPr>
          <xdr:txBody>
            <a:bodyPr vert="horz" wrap="square" lIns="0" tIns="45720" rIns="0" bIns="45720"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indent="0">
                <a:lnSpc>
                  <a:spcPct val="100000"/>
                </a:lnSpc>
                <a:buNone/>
              </a:pPr>
              <a:r>
                <a:rPr lang="en-US" sz="1400" b="1" spc="50">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lin ang="16200000" scaled="1"/>
                    <a:tileRect/>
                  </a:gradFill>
                  <a:latin typeface="Franklin Gothic Demi" panose="020B0703020102020204" pitchFamily="34" charset="0"/>
                  <a:ea typeface="Tahoma" panose="020B0604030504040204" pitchFamily="34" charset="0"/>
                  <a:cs typeface="Tahoma" panose="020B0604030504040204" pitchFamily="34" charset="0"/>
                  <a:sym typeface="Wingdings" panose="05000000000000000000" pitchFamily="2" charset="2"/>
                </a:rPr>
                <a:t> </a:t>
              </a:r>
              <a:r>
                <a:rPr lang="en-US" sz="1400" b="1" spc="50">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lin ang="16200000" scaled="1"/>
                    <a:tileRect/>
                  </a:gradFill>
                  <a:latin typeface="Franklin Gothic Demi" panose="020B0703020102020204" pitchFamily="34" charset="0"/>
                  <a:ea typeface="Tahoma" panose="020B0604030504040204" pitchFamily="34" charset="0"/>
                  <a:cs typeface="Tahoma" panose="020B0604030504040204" pitchFamily="34" charset="0"/>
                </a:rPr>
                <a:t>Wider relationships</a:t>
              </a:r>
            </a:p>
          </xdr:txBody>
        </xdr:sp>
        <xdr:sp macro="" textlink="">
          <xdr:nvSpPr>
            <xdr:cNvPr id="32" name="Deeper relationships">
              <a:extLst>
                <a:ext uri="{FF2B5EF4-FFF2-40B4-BE49-F238E27FC236}">
                  <a16:creationId xmlns:a16="http://schemas.microsoft.com/office/drawing/2014/main" id="{0683D7D7-B334-15BD-152C-FEE83551D0A0}"/>
                </a:ext>
              </a:extLst>
            </xdr:cNvPr>
            <xdr:cNvSpPr txBox="1">
              <a:spLocks/>
            </xdr:cNvSpPr>
          </xdr:nvSpPr>
          <xdr:spPr>
            <a:xfrm>
              <a:off x="5758946" y="30861440"/>
              <a:ext cx="5230814" cy="457200"/>
            </a:xfrm>
            <a:prstGeom prst="rect">
              <a:avLst/>
            </a:prstGeom>
          </xdr:spPr>
          <xdr:txBody>
            <a:bodyPr vert="horz" wrap="square" lIns="0" tIns="45720" rIns="0" bIns="45720"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indent="0" algn="r">
                <a:lnSpc>
                  <a:spcPct val="100000"/>
                </a:lnSpc>
                <a:buNone/>
              </a:pPr>
              <a:r>
                <a:rPr lang="en-US" sz="1400" b="1" spc="50">
                  <a:gradFill flip="none" rotWithShape="1">
                    <a:gsLst>
                      <a:gs pos="0">
                        <a:srgbClr val="C00000">
                          <a:shade val="30000"/>
                          <a:satMod val="115000"/>
                        </a:srgbClr>
                      </a:gs>
                      <a:gs pos="50000">
                        <a:srgbClr val="C00000">
                          <a:shade val="67500"/>
                          <a:satMod val="115000"/>
                        </a:srgbClr>
                      </a:gs>
                      <a:gs pos="100000">
                        <a:srgbClr val="C00000">
                          <a:shade val="100000"/>
                          <a:satMod val="115000"/>
                        </a:srgbClr>
                      </a:gs>
                    </a:gsLst>
                    <a:lin ang="16200000" scaled="1"/>
                    <a:tileRect/>
                  </a:gradFill>
                  <a:latin typeface="Franklin Gothic Demi" panose="020B0703020102020204" pitchFamily="34" charset="0"/>
                  <a:ea typeface="Tahoma" panose="020B0604030504040204" pitchFamily="34" charset="0"/>
                  <a:cs typeface="Tahoma" panose="020B0604030504040204" pitchFamily="34" charset="0"/>
                </a:rPr>
                <a:t>Deeper relationships </a:t>
              </a:r>
              <a:r>
                <a:rPr lang="en-US" sz="1400" b="1" spc="50">
                  <a:gradFill flip="none" rotWithShape="1">
                    <a:gsLst>
                      <a:gs pos="0">
                        <a:srgbClr val="C00000">
                          <a:shade val="30000"/>
                          <a:satMod val="115000"/>
                        </a:srgbClr>
                      </a:gs>
                      <a:gs pos="50000">
                        <a:srgbClr val="C00000">
                          <a:shade val="67500"/>
                          <a:satMod val="115000"/>
                        </a:srgbClr>
                      </a:gs>
                      <a:gs pos="100000">
                        <a:srgbClr val="C00000">
                          <a:shade val="100000"/>
                          <a:satMod val="115000"/>
                        </a:srgbClr>
                      </a:gs>
                    </a:gsLst>
                    <a:lin ang="16200000" scaled="1"/>
                    <a:tileRect/>
                  </a:gradFill>
                  <a:latin typeface="Franklin Gothic Demi" panose="020B0703020102020204" pitchFamily="34" charset="0"/>
                  <a:ea typeface="Tahoma" panose="020B0604030504040204" pitchFamily="34" charset="0"/>
                  <a:cs typeface="Tahoma" panose="020B0604030504040204" pitchFamily="34" charset="0"/>
                  <a:sym typeface="Wingdings" panose="05000000000000000000" pitchFamily="2" charset="2"/>
                </a:rPr>
                <a:t></a:t>
              </a:r>
              <a:endParaRPr lang="en-US" sz="1400" b="1" spc="50">
                <a:gradFill flip="none" rotWithShape="1">
                  <a:gsLst>
                    <a:gs pos="0">
                      <a:srgbClr val="C00000">
                        <a:shade val="30000"/>
                        <a:satMod val="115000"/>
                      </a:srgbClr>
                    </a:gs>
                    <a:gs pos="50000">
                      <a:srgbClr val="C00000">
                        <a:shade val="67500"/>
                        <a:satMod val="115000"/>
                      </a:srgbClr>
                    </a:gs>
                    <a:gs pos="100000">
                      <a:srgbClr val="C00000">
                        <a:shade val="100000"/>
                        <a:satMod val="115000"/>
                      </a:srgbClr>
                    </a:gs>
                  </a:gsLst>
                  <a:lin ang="16200000" scaled="1"/>
                  <a:tileRect/>
                </a:gradFill>
                <a:latin typeface="Franklin Gothic Demi" panose="020B0703020102020204" pitchFamily="34" charset="0"/>
                <a:ea typeface="Tahoma" panose="020B0604030504040204" pitchFamily="34" charset="0"/>
                <a:cs typeface="Tahoma" panose="020B0604030504040204" pitchFamily="34" charset="0"/>
              </a:endParaRPr>
            </a:p>
          </xdr:txBody>
        </xdr:sp>
        <xdr:sp macro="" textlink="">
          <xdr:nvSpPr>
            <xdr:cNvPr id="33" name="Rectangle: Rounded Corners 32">
              <a:extLst>
                <a:ext uri="{FF2B5EF4-FFF2-40B4-BE49-F238E27FC236}">
                  <a16:creationId xmlns:a16="http://schemas.microsoft.com/office/drawing/2014/main" id="{AA73D998-9F24-AF05-ADF1-FAAE4790C431}"/>
                </a:ext>
              </a:extLst>
            </xdr:cNvPr>
            <xdr:cNvSpPr/>
          </xdr:nvSpPr>
          <xdr:spPr>
            <a:xfrm>
              <a:off x="202398" y="31439680"/>
              <a:ext cx="10800884" cy="1906872"/>
            </a:xfrm>
            <a:prstGeom prst="roundRect">
              <a:avLst>
                <a:gd name="adj" fmla="val 6709"/>
              </a:avLst>
            </a:prstGeom>
            <a:gradFill flip="none" rotWithShape="1">
              <a:gsLst>
                <a:gs pos="0">
                  <a:srgbClr val="00B0F0"/>
                </a:gs>
                <a:gs pos="98701">
                  <a:srgbClr val="FF0000"/>
                </a:gs>
                <a:gs pos="40000">
                  <a:srgbClr val="CC66FF"/>
                </a:gs>
                <a:gs pos="50000">
                  <a:srgbClr val="DE51ED"/>
                </a:gs>
                <a:gs pos="60000">
                  <a:srgbClr val="FF33FF"/>
                </a:gs>
              </a:gsLst>
              <a:lin ang="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US"/>
            </a:p>
          </xdr:txBody>
        </xdr:sp>
        <xdr:sp macro="" textlink="">
          <xdr:nvSpPr>
            <xdr:cNvPr id="34" name="Arrow: Left-Right 33">
              <a:extLst>
                <a:ext uri="{FF2B5EF4-FFF2-40B4-BE49-F238E27FC236}">
                  <a16:creationId xmlns:a16="http://schemas.microsoft.com/office/drawing/2014/main" id="{55F59B52-9DF5-2E05-21DB-991F308862C2}"/>
                </a:ext>
              </a:extLst>
            </xdr:cNvPr>
            <xdr:cNvSpPr/>
          </xdr:nvSpPr>
          <xdr:spPr>
            <a:xfrm>
              <a:off x="-121918" y="31634256"/>
              <a:ext cx="11430000" cy="1509277"/>
            </a:xfrm>
            <a:prstGeom prst="leftRightArrow">
              <a:avLst>
                <a:gd name="adj1" fmla="val 86765"/>
                <a:gd name="adj2" fmla="val 16176"/>
              </a:avLst>
            </a:prstGeom>
            <a:gradFill flip="none" rotWithShape="1">
              <a:gsLst>
                <a:gs pos="0">
                  <a:srgbClr val="00B0F0"/>
                </a:gs>
                <a:gs pos="20000">
                  <a:srgbClr val="9BE5FF"/>
                </a:gs>
                <a:gs pos="100000">
                  <a:srgbClr val="FF0000"/>
                </a:gs>
                <a:gs pos="65000">
                  <a:srgbClr val="9BE5FF"/>
                </a:gs>
                <a:gs pos="35000">
                  <a:srgbClr val="FF99CC"/>
                </a:gs>
                <a:gs pos="50000">
                  <a:srgbClr val="F3D5FF"/>
                </a:gs>
                <a:gs pos="80000">
                  <a:srgbClr val="FF99CC"/>
                </a:gs>
              </a:gsLst>
              <a:lin ang="0" scaled="1"/>
              <a:tileRect/>
            </a:gradFill>
            <a:ln w="19050">
              <a:solidFill>
                <a:srgbClr val="FFB3FF"/>
              </a:solidFill>
            </a:ln>
            <a:effectLst>
              <a:outerShdw blurRad="63500" sx="102000" sy="102000" algn="ctr" rotWithShape="0">
                <a:srgbClr val="C204E2">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US"/>
            </a:p>
          </xdr:txBody>
        </xdr:sp>
        <xdr:sp macro="" textlink="">
          <xdr:nvSpPr>
            <xdr:cNvPr id="35" name="Arrow: Deep-focus">
              <a:extLst>
                <a:ext uri="{FF2B5EF4-FFF2-40B4-BE49-F238E27FC236}">
                  <a16:creationId xmlns:a16="http://schemas.microsoft.com/office/drawing/2014/main" id="{94147F7A-366B-BF29-7AF4-D4607650A56B}"/>
                </a:ext>
              </a:extLst>
            </xdr:cNvPr>
            <xdr:cNvSpPr/>
          </xdr:nvSpPr>
          <xdr:spPr>
            <a:xfrm>
              <a:off x="6987570" y="31380483"/>
              <a:ext cx="3840480" cy="365748"/>
            </a:xfrm>
            <a:prstGeom prst="homePlate">
              <a:avLst/>
            </a:prstGeom>
            <a:gradFill flip="none" rotWithShape="1">
              <a:gsLst>
                <a:gs pos="98701">
                  <a:srgbClr val="CC00CC"/>
                </a:gs>
                <a:gs pos="0">
                  <a:srgbClr val="960000"/>
                </a:gs>
                <a:gs pos="78000">
                  <a:srgbClr val="C00000"/>
                </a:gs>
              </a:gsLst>
              <a:lin ang="10800000" scaled="1"/>
              <a:tileRect/>
            </a:gradFill>
            <a:ln>
              <a:noFill/>
            </a:ln>
            <a:effectLst>
              <a:innerShdw blurRad="50800" dist="25400" dir="16200000">
                <a:schemeClr val="bg1"/>
              </a:inn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lIns="0" rIns="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marL="0" lvl="1" algn="r"/>
              <a:r>
                <a:rPr lang="en-US" sz="800">
                  <a:solidFill>
                    <a:schemeClr val="accent5">
                      <a:lumMod val="20000"/>
                      <a:lumOff val="80000"/>
                    </a:schemeClr>
                  </a:solidFill>
                  <a:latin typeface="Franklin Gothic Demi Cond" panose="020B0706030402020204" pitchFamily="34" charset="0"/>
                  <a:ea typeface="Tahoma" panose="020B0604030504040204" pitchFamily="34" charset="0"/>
                  <a:cs typeface="Tahoma" panose="020B0604030504040204" pitchFamily="34" charset="0"/>
                </a:rPr>
                <a:t>social-needs </a:t>
              </a:r>
              <a:r>
                <a:rPr lang="en-US" sz="800" i="1">
                  <a:solidFill>
                    <a:schemeClr val="accent5">
                      <a:lumMod val="20000"/>
                      <a:lumOff val="80000"/>
                    </a:schemeClr>
                  </a:solidFill>
                  <a:latin typeface="Franklin Gothic Demi Cond" panose="020B0706030402020204" pitchFamily="34" charset="0"/>
                  <a:ea typeface="Tahoma" panose="020B0604030504040204" pitchFamily="34" charset="0"/>
                  <a:cs typeface="Tahoma" panose="020B0604030504040204" pitchFamily="34" charset="0"/>
                </a:rPr>
                <a:t>less urgent than </a:t>
              </a:r>
              <a:r>
                <a:rPr lang="en-US" sz="800">
                  <a:solidFill>
                    <a:schemeClr val="accent5">
                      <a:lumMod val="20000"/>
                      <a:lumOff val="80000"/>
                    </a:schemeClr>
                  </a:solidFill>
                  <a:latin typeface="Franklin Gothic Demi Cond" panose="020B0706030402020204" pitchFamily="34" charset="0"/>
                  <a:ea typeface="Tahoma" panose="020B0604030504040204" pitchFamily="34" charset="0"/>
                  <a:cs typeface="Tahoma" panose="020B0604030504040204" pitchFamily="34" charset="0"/>
                </a:rPr>
                <a:t>self-needs</a:t>
              </a:r>
            </a:p>
          </xdr:txBody>
        </xdr:sp>
        <xdr:sp macro="" textlink="">
          <xdr:nvSpPr>
            <xdr:cNvPr id="36" name="Arrow: Wide-focus">
              <a:extLst>
                <a:ext uri="{FF2B5EF4-FFF2-40B4-BE49-F238E27FC236}">
                  <a16:creationId xmlns:a16="http://schemas.microsoft.com/office/drawing/2014/main" id="{04CE7C45-AECA-B59A-E25B-BB6F8DEA514A}"/>
                </a:ext>
              </a:extLst>
            </xdr:cNvPr>
            <xdr:cNvSpPr/>
          </xdr:nvSpPr>
          <xdr:spPr>
            <a:xfrm flipH="1">
              <a:off x="400730" y="31380688"/>
              <a:ext cx="3840480" cy="365748"/>
            </a:xfrm>
            <a:prstGeom prst="homePlate">
              <a:avLst/>
            </a:prstGeom>
            <a:gradFill flip="none" rotWithShape="1">
              <a:gsLst>
                <a:gs pos="98701">
                  <a:srgbClr val="CC00CC"/>
                </a:gs>
                <a:gs pos="0">
                  <a:srgbClr val="0070C0"/>
                </a:gs>
                <a:gs pos="78000">
                  <a:srgbClr val="7030A0"/>
                </a:gs>
              </a:gsLst>
              <a:lin ang="10800000" scaled="1"/>
              <a:tileRect/>
            </a:gradFill>
            <a:ln>
              <a:noFill/>
            </a:ln>
            <a:effectLst>
              <a:innerShdw blurRad="50800" dist="25400" dir="16200000">
                <a:schemeClr val="bg1"/>
              </a:inn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lIns="0" rIns="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marL="0" lvl="1"/>
              <a:r>
                <a:rPr lang="en-US" sz="800">
                  <a:solidFill>
                    <a:schemeClr val="accent5">
                      <a:lumMod val="20000"/>
                      <a:lumOff val="80000"/>
                    </a:schemeClr>
                  </a:solidFill>
                  <a:latin typeface="Franklin Gothic Demi Cond" panose="020B0706030402020204" pitchFamily="34" charset="0"/>
                  <a:ea typeface="Tahoma" panose="020B0604030504040204" pitchFamily="34" charset="0"/>
                  <a:cs typeface="Tahoma" panose="020B0604030504040204" pitchFamily="34" charset="0"/>
                </a:rPr>
                <a:t>self-needs </a:t>
              </a:r>
              <a:r>
                <a:rPr lang="en-US" sz="800" i="1">
                  <a:solidFill>
                    <a:schemeClr val="accent5">
                      <a:lumMod val="20000"/>
                      <a:lumOff val="80000"/>
                    </a:schemeClr>
                  </a:solidFill>
                  <a:latin typeface="Franklin Gothic Demi Cond" panose="020B0706030402020204" pitchFamily="34" charset="0"/>
                  <a:ea typeface="Tahoma" panose="020B0604030504040204" pitchFamily="34" charset="0"/>
                  <a:cs typeface="Tahoma" panose="020B0604030504040204" pitchFamily="34" charset="0"/>
                </a:rPr>
                <a:t>less urgent than </a:t>
              </a:r>
              <a:r>
                <a:rPr lang="en-US" sz="800">
                  <a:solidFill>
                    <a:schemeClr val="accent5">
                      <a:lumMod val="20000"/>
                      <a:lumOff val="80000"/>
                    </a:schemeClr>
                  </a:solidFill>
                  <a:latin typeface="Franklin Gothic Demi Cond" panose="020B0706030402020204" pitchFamily="34" charset="0"/>
                  <a:ea typeface="Tahoma" panose="020B0604030504040204" pitchFamily="34" charset="0"/>
                  <a:cs typeface="Tahoma" panose="020B0604030504040204" pitchFamily="34" charset="0"/>
                </a:rPr>
                <a:t>social-needs</a:t>
              </a:r>
            </a:p>
          </xdr:txBody>
        </xdr:sp>
        <xdr:sp macro="" textlink="">
          <xdr:nvSpPr>
            <xdr:cNvPr id="37" name="wide-yet-shallow">
              <a:extLst>
                <a:ext uri="{FF2B5EF4-FFF2-40B4-BE49-F238E27FC236}">
                  <a16:creationId xmlns:a16="http://schemas.microsoft.com/office/drawing/2014/main" id="{52D1D2F6-2BDE-6CD6-DD0D-C29656C05087}"/>
                </a:ext>
              </a:extLst>
            </xdr:cNvPr>
            <xdr:cNvSpPr/>
          </xdr:nvSpPr>
          <xdr:spPr>
            <a:xfrm>
              <a:off x="845222" y="31918020"/>
              <a:ext cx="1417384" cy="1206120"/>
            </a:xfrm>
            <a:prstGeom prst="rect">
              <a:avLst/>
            </a:prstGeom>
            <a:noFill/>
          </xdr:spPr>
          <xdr:txBody>
            <a:bodyPr wrap="square" lIns="0" tIns="0" rIns="0" bIns="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lnSpc>
                  <a:spcPts val="1400"/>
                </a:lnSpc>
              </a:pPr>
              <a:r>
                <a:rPr lang="en-US" sz="1600" b="1" cap="none" spc="0">
                  <a:ln w="12700">
                    <a:solidFill>
                      <a:srgbClr val="005AA2"/>
                    </a:solidFill>
                    <a:prstDash val="solid"/>
                  </a:ln>
                  <a:solidFill>
                    <a:srgbClr val="00B0F0"/>
                  </a:solidFill>
                  <a:effectLst>
                    <a:glow rad="25400">
                      <a:schemeClr val="bg1"/>
                    </a:glow>
                    <a:innerShdw blurRad="114300">
                      <a:prstClr val="black"/>
                    </a:innerShdw>
                  </a:effectLst>
                  <a:latin typeface="Arial Narrow" panose="020B0606020202030204" pitchFamily="34" charset="0"/>
                </a:rPr>
                <a:t>wide-yet-shallow</a:t>
              </a:r>
            </a:p>
          </xdr:txBody>
        </xdr:sp>
        <xdr:sp macro="" textlink="">
          <xdr:nvSpPr>
            <xdr:cNvPr id="38" name="deep-yet-narrow">
              <a:extLst>
                <a:ext uri="{FF2B5EF4-FFF2-40B4-BE49-F238E27FC236}">
                  <a16:creationId xmlns:a16="http://schemas.microsoft.com/office/drawing/2014/main" id="{4BD87586-C412-A9ED-5152-AA0D2E7E2013}"/>
                </a:ext>
              </a:extLst>
            </xdr:cNvPr>
            <xdr:cNvSpPr/>
          </xdr:nvSpPr>
          <xdr:spPr>
            <a:xfrm>
              <a:off x="9024653" y="31918021"/>
              <a:ext cx="1262267" cy="1206120"/>
            </a:xfrm>
            <a:prstGeom prst="rect">
              <a:avLst/>
            </a:prstGeom>
            <a:noFill/>
            <a:ln>
              <a:noFill/>
            </a:ln>
          </xdr:spPr>
          <xdr:txBody>
            <a:bodyPr wrap="square" lIns="0" tIns="0" rIns="0" bIns="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lnSpc>
                  <a:spcPts val="1400"/>
                </a:lnSpc>
              </a:pPr>
              <a:r>
                <a:rPr lang="en-US" sz="1600" b="1" cap="none" spc="0">
                  <a:ln w="12700">
                    <a:solidFill>
                      <a:srgbClr val="640000"/>
                    </a:solidFill>
                    <a:prstDash val="solid"/>
                  </a:ln>
                  <a:solidFill>
                    <a:srgbClr val="FF0000"/>
                  </a:solidFill>
                  <a:effectLst>
                    <a:glow rad="25400">
                      <a:schemeClr val="bg1"/>
                    </a:glow>
                    <a:innerShdw blurRad="114300">
                      <a:prstClr val="black"/>
                    </a:innerShdw>
                  </a:effectLst>
                  <a:latin typeface="Arial Narrow" panose="020B0606020202030204" pitchFamily="34" charset="0"/>
                </a:rPr>
                <a:t>deep-yet-narrow</a:t>
              </a:r>
            </a:p>
          </xdr:txBody>
        </xdr:sp>
        <xdr:sp macro="" textlink="">
          <xdr:nvSpPr>
            <xdr:cNvPr id="39" name="wide-then-deep">
              <a:extLst>
                <a:ext uri="{FF2B5EF4-FFF2-40B4-BE49-F238E27FC236}">
                  <a16:creationId xmlns:a16="http://schemas.microsoft.com/office/drawing/2014/main" id="{41CCE1D6-9FB6-9266-21D1-843BC77ED90A}"/>
                </a:ext>
              </a:extLst>
            </xdr:cNvPr>
            <xdr:cNvSpPr/>
          </xdr:nvSpPr>
          <xdr:spPr>
            <a:xfrm>
              <a:off x="2417528" y="31918020"/>
              <a:ext cx="1471048" cy="1206120"/>
            </a:xfrm>
            <a:prstGeom prst="rect">
              <a:avLst/>
            </a:prstGeom>
            <a:noFill/>
          </xdr:spPr>
          <xdr:txBody>
            <a:bodyPr wrap="square" lIns="0" tIns="0" rIns="0" bIns="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lnSpc>
                  <a:spcPts val="1400"/>
                </a:lnSpc>
              </a:pPr>
              <a:r>
                <a:rPr lang="en-US" sz="1600" b="1" cap="none" spc="0">
                  <a:ln w="12700">
                    <a:solidFill>
                      <a:srgbClr val="005AA2"/>
                    </a:solidFill>
                    <a:prstDash val="solid"/>
                  </a:ln>
                  <a:solidFill>
                    <a:srgbClr val="B7E4FF"/>
                  </a:solidFill>
                  <a:effectLst>
                    <a:glow rad="25400">
                      <a:schemeClr val="bg1"/>
                    </a:glow>
                    <a:innerShdw blurRad="114300">
                      <a:prstClr val="black"/>
                    </a:innerShdw>
                  </a:effectLst>
                  <a:latin typeface="Arial Narrow" panose="020B0606020202030204" pitchFamily="34" charset="0"/>
                </a:rPr>
                <a:t>wide-then-deep</a:t>
              </a:r>
            </a:p>
          </xdr:txBody>
        </xdr:sp>
        <xdr:sp macro="" textlink="">
          <xdr:nvSpPr>
            <xdr:cNvPr id="40" name="deep-then-wide">
              <a:extLst>
                <a:ext uri="{FF2B5EF4-FFF2-40B4-BE49-F238E27FC236}">
                  <a16:creationId xmlns:a16="http://schemas.microsoft.com/office/drawing/2014/main" id="{2365B946-D340-34EE-8518-D14E36A533E8}"/>
                </a:ext>
              </a:extLst>
            </xdr:cNvPr>
            <xdr:cNvSpPr/>
          </xdr:nvSpPr>
          <xdr:spPr>
            <a:xfrm>
              <a:off x="7379910" y="31918020"/>
              <a:ext cx="1471048" cy="1206120"/>
            </a:xfrm>
            <a:prstGeom prst="rect">
              <a:avLst/>
            </a:prstGeom>
            <a:noFill/>
          </xdr:spPr>
          <xdr:txBody>
            <a:bodyPr wrap="square" lIns="0" tIns="0" rIns="0" bIns="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lnSpc>
                  <a:spcPts val="1400"/>
                </a:lnSpc>
              </a:pPr>
              <a:r>
                <a:rPr lang="en-US" sz="1600" b="1" cap="none" spc="0">
                  <a:ln w="12700">
                    <a:solidFill>
                      <a:srgbClr val="640000"/>
                    </a:solidFill>
                    <a:prstDash val="solid"/>
                  </a:ln>
                  <a:solidFill>
                    <a:srgbClr val="FFA3A3"/>
                  </a:solidFill>
                  <a:effectLst>
                    <a:glow rad="25400">
                      <a:schemeClr val="bg1"/>
                    </a:glow>
                    <a:innerShdw blurRad="114300">
                      <a:prstClr val="black"/>
                    </a:innerShdw>
                  </a:effectLst>
                  <a:latin typeface="Arial Narrow" panose="020B0606020202030204" pitchFamily="34" charset="0"/>
                </a:rPr>
                <a:t>deep-then-wide</a:t>
              </a:r>
            </a:p>
          </xdr:txBody>
        </xdr:sp>
        <xdr:sp macro="" textlink="">
          <xdr:nvSpPr>
            <xdr:cNvPr id="41" name="wide-and-deep">
              <a:extLst>
                <a:ext uri="{FF2B5EF4-FFF2-40B4-BE49-F238E27FC236}">
                  <a16:creationId xmlns:a16="http://schemas.microsoft.com/office/drawing/2014/main" id="{842F755D-C3F6-CA1B-C814-9B4D4B5AAE4C}"/>
                </a:ext>
              </a:extLst>
            </xdr:cNvPr>
            <xdr:cNvSpPr/>
          </xdr:nvSpPr>
          <xdr:spPr>
            <a:xfrm>
              <a:off x="4213250" y="31918020"/>
              <a:ext cx="1073774" cy="1221360"/>
            </a:xfrm>
            <a:prstGeom prst="rect">
              <a:avLst/>
            </a:prstGeom>
            <a:noFill/>
          </xdr:spPr>
          <xdr:txBody>
            <a:bodyPr wrap="square" lIns="0" tIns="0" rIns="0" bIns="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lnSpc>
                  <a:spcPts val="1400"/>
                </a:lnSpc>
              </a:pPr>
              <a:r>
                <a:rPr lang="en-US" sz="1600" b="1" cap="none" spc="0">
                  <a:ln w="12700">
                    <a:solidFill>
                      <a:srgbClr val="7030A0"/>
                    </a:solidFill>
                    <a:prstDash val="solid"/>
                  </a:ln>
                  <a:solidFill>
                    <a:srgbClr val="CC66FF"/>
                  </a:solidFill>
                  <a:effectLst>
                    <a:glow rad="25400">
                      <a:schemeClr val="bg1"/>
                    </a:glow>
                    <a:innerShdw blurRad="114300">
                      <a:prstClr val="black"/>
                    </a:innerShdw>
                  </a:effectLst>
                  <a:latin typeface="Arial Narrow" panose="020B0606020202030204" pitchFamily="34" charset="0"/>
                </a:rPr>
                <a:t>wide-and-deep</a:t>
              </a:r>
            </a:p>
          </xdr:txBody>
        </xdr:sp>
        <xdr:sp macro="" textlink="">
          <xdr:nvSpPr>
            <xdr:cNvPr id="42" name="deep-and-wide">
              <a:extLst>
                <a:ext uri="{FF2B5EF4-FFF2-40B4-BE49-F238E27FC236}">
                  <a16:creationId xmlns:a16="http://schemas.microsoft.com/office/drawing/2014/main" id="{8FCEDD3E-05F2-D50A-0833-65060DB6FE46}"/>
                </a:ext>
              </a:extLst>
            </xdr:cNvPr>
            <xdr:cNvSpPr/>
          </xdr:nvSpPr>
          <xdr:spPr>
            <a:xfrm>
              <a:off x="6062284" y="31918020"/>
              <a:ext cx="981866" cy="1221360"/>
            </a:xfrm>
            <a:prstGeom prst="rect">
              <a:avLst/>
            </a:prstGeom>
            <a:noFill/>
          </xdr:spPr>
          <xdr:txBody>
            <a:bodyPr wrap="square" lIns="0" tIns="0" rIns="0" bIns="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lnSpc>
                  <a:spcPts val="1400"/>
                </a:lnSpc>
              </a:pPr>
              <a:r>
                <a:rPr lang="en-US" sz="1600" b="1" cap="none" spc="0">
                  <a:ln w="12700">
                    <a:solidFill>
                      <a:srgbClr val="7030A0"/>
                    </a:solidFill>
                    <a:prstDash val="solid"/>
                  </a:ln>
                  <a:solidFill>
                    <a:srgbClr val="FF33FF"/>
                  </a:solidFill>
                  <a:effectLst>
                    <a:glow rad="25400">
                      <a:schemeClr val="bg1"/>
                    </a:glow>
                    <a:innerShdw blurRad="114300">
                      <a:prstClr val="black"/>
                    </a:innerShdw>
                  </a:effectLst>
                  <a:latin typeface="Arial Narrow" panose="020B0606020202030204" pitchFamily="34" charset="0"/>
                </a:rPr>
                <a:t>deep-and-wide</a:t>
              </a:r>
            </a:p>
          </xdr:txBody>
        </xdr:sp>
        <xdr:sp macro="" textlink="">
          <xdr:nvSpPr>
            <xdr:cNvPr id="43" name="DEEP-YET-NARROW">
              <a:extLst>
                <a:ext uri="{FF2B5EF4-FFF2-40B4-BE49-F238E27FC236}">
                  <a16:creationId xmlns:a16="http://schemas.microsoft.com/office/drawing/2014/main" id="{A7B240BB-6CA2-0009-E155-64320CEE7E33}"/>
                </a:ext>
              </a:extLst>
            </xdr:cNvPr>
            <xdr:cNvSpPr txBox="1">
              <a:spLocks/>
            </xdr:cNvSpPr>
          </xdr:nvSpPr>
          <xdr:spPr>
            <a:xfrm>
              <a:off x="9048354" y="33329342"/>
              <a:ext cx="1126428" cy="1210698"/>
            </a:xfrm>
            <a:prstGeom prst="rect">
              <a:avLst/>
            </a:prstGeom>
          </xdr:spPr>
          <xdr:txBody>
            <a:bodyPr vert="horz" wrap="square" lIns="0" tIns="45720" rIns="0" bIns="45720"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indent="0" algn="ctr">
                <a:buNone/>
              </a:pPr>
              <a:r>
                <a:rPr lang="en-US" sz="800">
                  <a:solidFill>
                    <a:srgbClr val="7030A0"/>
                  </a:solidFill>
                  <a:latin typeface="Franklin Gothic Medium Cond" panose="020B0606030402020204" pitchFamily="34" charset="0"/>
                  <a:ea typeface="Tahoma" panose="020B0604030504040204" pitchFamily="34" charset="0"/>
                  <a:cs typeface="Tahoma" panose="020B0604030504040204" pitchFamily="34" charset="0"/>
                </a:rPr>
                <a:t>Prioritize deep </a:t>
              </a:r>
              <a:r>
                <a:rPr lang="en-US" sz="1000" b="1" spc="100">
                  <a:solidFill>
                    <a:srgbClr val="7030A0"/>
                  </a:solidFill>
                  <a:latin typeface="Franklin Gothic Medium Cond" panose="020B0606030402020204" pitchFamily="34" charset="0"/>
                  <a:ea typeface="Tahoma" panose="020B0604030504040204" pitchFamily="34" charset="0"/>
                  <a:cs typeface="Tahoma" panose="020B0604030504040204" pitchFamily="34" charset="0"/>
                </a:rPr>
                <a:t>cohesion</a:t>
              </a:r>
              <a:r>
                <a:rPr lang="en-US" sz="800">
                  <a:solidFill>
                    <a:srgbClr val="7030A0"/>
                  </a:solidFill>
                  <a:latin typeface="Franklin Gothic Medium Cond" panose="020B0606030402020204" pitchFamily="34" charset="0"/>
                  <a:ea typeface="Tahoma" panose="020B0604030504040204" pitchFamily="34" charset="0"/>
                  <a:cs typeface="Tahoma" panose="020B0604030504040204" pitchFamily="34" charset="0"/>
                </a:rPr>
                <a:t> </a:t>
              </a:r>
              <a:br>
                <a:rPr lang="en-US" sz="800">
                  <a:solidFill>
                    <a:srgbClr val="7030A0"/>
                  </a:solidFill>
                  <a:latin typeface="Franklin Gothic Medium Cond" panose="020B0606030402020204" pitchFamily="34" charset="0"/>
                  <a:ea typeface="Tahoma" panose="020B0604030504040204" pitchFamily="34" charset="0"/>
                  <a:cs typeface="Tahoma" panose="020B0604030504040204" pitchFamily="34" charset="0"/>
                </a:rPr>
              </a:br>
              <a:r>
                <a:rPr lang="en-US" sz="800">
                  <a:solidFill>
                    <a:srgbClr val="7030A0"/>
                  </a:solidFill>
                  <a:latin typeface="Franklin Gothic Medium Cond" panose="020B0606030402020204" pitchFamily="34" charset="0"/>
                  <a:ea typeface="Tahoma" panose="020B0604030504040204" pitchFamily="34" charset="0"/>
                  <a:cs typeface="Tahoma" panose="020B0604030504040204" pitchFamily="34" charset="0"/>
                </a:rPr>
                <a:t>of familiar few, over inclusion of others</a:t>
              </a:r>
            </a:p>
          </xdr:txBody>
        </xdr:sp>
        <xdr:sp macro="" textlink="">
          <xdr:nvSpPr>
            <xdr:cNvPr id="44" name="DEEP-THEN-WIDE">
              <a:extLst>
                <a:ext uri="{FF2B5EF4-FFF2-40B4-BE49-F238E27FC236}">
                  <a16:creationId xmlns:a16="http://schemas.microsoft.com/office/drawing/2014/main" id="{EA4102E8-C8F6-E527-07C8-01B3426D7261}"/>
                </a:ext>
              </a:extLst>
            </xdr:cNvPr>
            <xdr:cNvSpPr txBox="1">
              <a:spLocks/>
            </xdr:cNvSpPr>
          </xdr:nvSpPr>
          <xdr:spPr>
            <a:xfrm>
              <a:off x="7510468" y="33328926"/>
              <a:ext cx="1161092" cy="1160700"/>
            </a:xfrm>
            <a:prstGeom prst="rect">
              <a:avLst/>
            </a:prstGeom>
          </xdr:spPr>
          <xdr:txBody>
            <a:bodyPr vert="horz" wrap="square" lIns="0" tIns="45720" rIns="0" bIns="45720"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indent="0" algn="ctr">
                <a:buNone/>
              </a:pPr>
              <a:r>
                <a:rPr lang="en-US" sz="800">
                  <a:solidFill>
                    <a:srgbClr val="7030A0"/>
                  </a:solidFill>
                  <a:latin typeface="Franklin Gothic Medium Cond" panose="020B0606030402020204" pitchFamily="34" charset="0"/>
                  <a:ea typeface="Tahoma" panose="020B0604030504040204" pitchFamily="34" charset="0"/>
                  <a:cs typeface="Tahoma" panose="020B0604030504040204" pitchFamily="34" charset="0"/>
                </a:rPr>
                <a:t>Seek individual </a:t>
              </a:r>
              <a:r>
                <a:rPr lang="en-US" sz="1000" b="1" spc="100">
                  <a:solidFill>
                    <a:srgbClr val="7030A0"/>
                  </a:solidFill>
                  <a:latin typeface="Franklin Gothic Medium Cond" panose="020B0606030402020204" pitchFamily="34" charset="0"/>
                  <a:ea typeface="Tahoma" panose="020B0604030504040204" pitchFamily="34" charset="0"/>
                  <a:cs typeface="Tahoma" panose="020B0604030504040204" pitchFamily="34" charset="0"/>
                </a:rPr>
                <a:t>freedoms</a:t>
              </a:r>
              <a:r>
                <a:rPr lang="en-US" sz="800">
                  <a:solidFill>
                    <a:srgbClr val="7030A0"/>
                  </a:solidFill>
                  <a:latin typeface="Franklin Gothic Medium Cond" panose="020B0606030402020204" pitchFamily="34" charset="0"/>
                  <a:ea typeface="Tahoma" panose="020B0604030504040204" pitchFamily="34" charset="0"/>
                  <a:cs typeface="Tahoma" panose="020B0604030504040204" pitchFamily="34" charset="0"/>
                </a:rPr>
                <a:t>, </a:t>
              </a:r>
              <a:br>
                <a:rPr lang="en-US" sz="800">
                  <a:solidFill>
                    <a:srgbClr val="7030A0"/>
                  </a:solidFill>
                  <a:latin typeface="Franklin Gothic Medium Cond" panose="020B0606030402020204" pitchFamily="34" charset="0"/>
                  <a:ea typeface="Tahoma" panose="020B0604030504040204" pitchFamily="34" charset="0"/>
                  <a:cs typeface="Tahoma" panose="020B0604030504040204" pitchFamily="34" charset="0"/>
                </a:rPr>
              </a:br>
              <a:r>
                <a:rPr lang="en-US" sz="800">
                  <a:solidFill>
                    <a:srgbClr val="7030A0"/>
                  </a:solidFill>
                  <a:latin typeface="Franklin Gothic Medium Cond" panose="020B0606030402020204" pitchFamily="34" charset="0"/>
                  <a:ea typeface="Tahoma" panose="020B0604030504040204" pitchFamily="34" charset="0"/>
                  <a:cs typeface="Tahoma" panose="020B0604030504040204" pitchFamily="34" charset="0"/>
                </a:rPr>
                <a:t>then seek equality for others</a:t>
              </a:r>
            </a:p>
          </xdr:txBody>
        </xdr:sp>
        <xdr:sp macro="" textlink="">
          <xdr:nvSpPr>
            <xdr:cNvPr id="45" name="DEEP-AND-WIDE">
              <a:extLst>
                <a:ext uri="{FF2B5EF4-FFF2-40B4-BE49-F238E27FC236}">
                  <a16:creationId xmlns:a16="http://schemas.microsoft.com/office/drawing/2014/main" id="{45A8137E-962C-A0B4-360C-9D75DC5648CA}"/>
                </a:ext>
              </a:extLst>
            </xdr:cNvPr>
            <xdr:cNvSpPr txBox="1">
              <a:spLocks/>
            </xdr:cNvSpPr>
          </xdr:nvSpPr>
          <xdr:spPr>
            <a:xfrm>
              <a:off x="4055266" y="33300988"/>
              <a:ext cx="3111816" cy="1170152"/>
            </a:xfrm>
            <a:prstGeom prst="rect">
              <a:avLst/>
            </a:prstGeom>
          </xdr:spPr>
          <xdr:txBody>
            <a:bodyPr vert="horz" wrap="square" lIns="0" tIns="45720" rIns="0" bIns="45720"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indent="0" algn="ctr">
                <a:lnSpc>
                  <a:spcPct val="110000"/>
                </a:lnSpc>
                <a:buNone/>
              </a:pPr>
              <a:r>
                <a:rPr lang="en-US" sz="800">
                  <a:solidFill>
                    <a:srgbClr val="7030A0"/>
                  </a:solidFill>
                  <a:latin typeface="Franklin Gothic Medium Cond" panose="020B0606030402020204" pitchFamily="34" charset="0"/>
                  <a:ea typeface="Tahoma" panose="020B0604030504040204" pitchFamily="34" charset="0"/>
                  <a:cs typeface="Tahoma" panose="020B0604030504040204" pitchFamily="34" charset="0"/>
                </a:rPr>
                <a:t>Experience </a:t>
              </a:r>
              <a:r>
                <a:rPr lang="en-US" sz="1000" b="1" spc="100">
                  <a:solidFill>
                    <a:srgbClr val="7030A0"/>
                  </a:solidFill>
                  <a:latin typeface="Franklin Gothic Medium Cond" panose="020B0606030402020204" pitchFamily="34" charset="0"/>
                  <a:ea typeface="Tahoma" panose="020B0604030504040204" pitchFamily="34" charset="0"/>
                  <a:cs typeface="Tahoma" panose="020B0604030504040204" pitchFamily="34" charset="0"/>
                </a:rPr>
                <a:t>both</a:t>
              </a:r>
              <a:r>
                <a:rPr lang="en-US" sz="800">
                  <a:solidFill>
                    <a:srgbClr val="7030A0"/>
                  </a:solidFill>
                  <a:latin typeface="Franklin Gothic Medium Cond" panose="020B0606030402020204" pitchFamily="34" charset="0"/>
                  <a:ea typeface="Tahoma" panose="020B0604030504040204" pitchFamily="34" charset="0"/>
                  <a:cs typeface="Tahoma" panose="020B0604030504040204" pitchFamily="34" charset="0"/>
                </a:rPr>
                <a:t>: </a:t>
              </a:r>
              <a:br>
                <a:rPr lang="en-US" sz="800">
                  <a:solidFill>
                    <a:srgbClr val="7030A0"/>
                  </a:solidFill>
                  <a:latin typeface="Franklin Gothic Medium Cond" panose="020B0606030402020204" pitchFamily="34" charset="0"/>
                  <a:ea typeface="Tahoma" panose="020B0604030504040204" pitchFamily="34" charset="0"/>
                  <a:cs typeface="Tahoma" panose="020B0604030504040204" pitchFamily="34" charset="0"/>
                </a:rPr>
              </a:br>
              <a:r>
                <a:rPr lang="en-US" sz="800">
                  <a:solidFill>
                    <a:srgbClr val="7030A0"/>
                  </a:solidFill>
                  <a:latin typeface="Franklin Gothic Medium Cond" panose="020B0606030402020204" pitchFamily="34" charset="0"/>
                  <a:ea typeface="Tahoma" panose="020B0604030504040204" pitchFamily="34" charset="0"/>
                  <a:cs typeface="Tahoma" panose="020B0604030504040204" pitchFamily="34" charset="0"/>
                </a:rPr>
                <a:t>social equality </a:t>
              </a:r>
              <a:r>
                <a:rPr lang="en-US" sz="800" i="1">
                  <a:solidFill>
                    <a:srgbClr val="7030A0"/>
                  </a:solidFill>
                  <a:latin typeface="Franklin Gothic Medium Cond" panose="020B0606030402020204" pitchFamily="34" charset="0"/>
                  <a:ea typeface="Tahoma" panose="020B0604030504040204" pitchFamily="34" charset="0"/>
                  <a:cs typeface="Tahoma" panose="020B0604030504040204" pitchFamily="34" charset="0"/>
                </a:rPr>
                <a:t>and</a:t>
              </a:r>
              <a:r>
                <a:rPr lang="en-US" sz="800">
                  <a:solidFill>
                    <a:srgbClr val="7030A0"/>
                  </a:solidFill>
                  <a:latin typeface="Franklin Gothic Medium Cond" panose="020B0606030402020204" pitchFamily="34" charset="0"/>
                  <a:ea typeface="Tahoma" panose="020B0604030504040204" pitchFamily="34" charset="0"/>
                  <a:cs typeface="Tahoma" panose="020B0604030504040204" pitchFamily="34" charset="0"/>
                </a:rPr>
                <a:t> personal freedom, inclusion </a:t>
              </a:r>
              <a:r>
                <a:rPr lang="en-US" sz="800" i="1">
                  <a:solidFill>
                    <a:srgbClr val="7030A0"/>
                  </a:solidFill>
                  <a:latin typeface="Franklin Gothic Medium Cond" panose="020B0606030402020204" pitchFamily="34" charset="0"/>
                  <a:ea typeface="Tahoma" panose="020B0604030504040204" pitchFamily="34" charset="0"/>
                  <a:cs typeface="Tahoma" panose="020B0604030504040204" pitchFamily="34" charset="0"/>
                </a:rPr>
                <a:t>and</a:t>
              </a:r>
              <a:r>
                <a:rPr lang="en-US" sz="800">
                  <a:solidFill>
                    <a:srgbClr val="7030A0"/>
                  </a:solidFill>
                  <a:latin typeface="Franklin Gothic Medium Cond" panose="020B0606030402020204" pitchFamily="34" charset="0"/>
                  <a:ea typeface="Tahoma" panose="020B0604030504040204" pitchFamily="34" charset="0"/>
                  <a:cs typeface="Tahoma" panose="020B0604030504040204" pitchFamily="34" charset="0"/>
                </a:rPr>
                <a:t> cohesion, </a:t>
              </a:r>
              <a:br>
                <a:rPr lang="en-US" sz="800">
                  <a:solidFill>
                    <a:srgbClr val="7030A0"/>
                  </a:solidFill>
                  <a:latin typeface="Franklin Gothic Medium Cond" panose="020B0606030402020204" pitchFamily="34" charset="0"/>
                  <a:ea typeface="Tahoma" panose="020B0604030504040204" pitchFamily="34" charset="0"/>
                  <a:cs typeface="Tahoma" panose="020B0604030504040204" pitchFamily="34" charset="0"/>
                </a:rPr>
              </a:br>
              <a:r>
                <a:rPr lang="en-US" sz="800">
                  <a:solidFill>
                    <a:srgbClr val="7030A0"/>
                  </a:solidFill>
                  <a:latin typeface="Franklin Gothic Medium Cond" panose="020B0606030402020204" pitchFamily="34" charset="0"/>
                  <a:ea typeface="Tahoma" panose="020B0604030504040204" pitchFamily="34" charset="0"/>
                  <a:cs typeface="Tahoma" panose="020B0604030504040204" pitchFamily="34" charset="0"/>
                </a:rPr>
                <a:t>social </a:t>
              </a:r>
              <a:r>
                <a:rPr lang="en-US" sz="800" i="1">
                  <a:solidFill>
                    <a:srgbClr val="7030A0"/>
                  </a:solidFill>
                  <a:latin typeface="Franklin Gothic Medium Cond" panose="020B0606030402020204" pitchFamily="34" charset="0"/>
                  <a:ea typeface="Tahoma" panose="020B0604030504040204" pitchFamily="34" charset="0"/>
                  <a:cs typeface="Tahoma" panose="020B0604030504040204" pitchFamily="34" charset="0"/>
                </a:rPr>
                <a:t>and</a:t>
              </a:r>
              <a:r>
                <a:rPr lang="en-US" sz="800">
                  <a:solidFill>
                    <a:srgbClr val="7030A0"/>
                  </a:solidFill>
                  <a:latin typeface="Franklin Gothic Medium Cond" panose="020B0606030402020204" pitchFamily="34" charset="0"/>
                  <a:ea typeface="Tahoma" panose="020B0604030504040204" pitchFamily="34" charset="0"/>
                  <a:cs typeface="Tahoma" panose="020B0604030504040204" pitchFamily="34" charset="0"/>
                </a:rPr>
                <a:t> self needs</a:t>
              </a:r>
            </a:p>
          </xdr:txBody>
        </xdr:sp>
        <xdr:sp macro="" textlink="">
          <xdr:nvSpPr>
            <xdr:cNvPr id="46" name="WIDE-THEN-DEEP">
              <a:extLst>
                <a:ext uri="{FF2B5EF4-FFF2-40B4-BE49-F238E27FC236}">
                  <a16:creationId xmlns:a16="http://schemas.microsoft.com/office/drawing/2014/main" id="{FCBC7CE9-5244-51BD-8DD5-3791443F5CF7}"/>
                </a:ext>
              </a:extLst>
            </xdr:cNvPr>
            <xdr:cNvSpPr txBox="1">
              <a:spLocks/>
            </xdr:cNvSpPr>
          </xdr:nvSpPr>
          <xdr:spPr>
            <a:xfrm>
              <a:off x="2469710" y="33328316"/>
              <a:ext cx="1348100" cy="1160802"/>
            </a:xfrm>
            <a:prstGeom prst="rect">
              <a:avLst/>
            </a:prstGeom>
          </xdr:spPr>
          <xdr:txBody>
            <a:bodyPr vert="horz" wrap="square" lIns="0" tIns="45720" rIns="0" bIns="45720"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indent="0" algn="ctr">
                <a:buNone/>
              </a:pPr>
              <a:r>
                <a:rPr lang="en-US" sz="800">
                  <a:solidFill>
                    <a:srgbClr val="7030A0"/>
                  </a:solidFill>
                  <a:latin typeface="Franklin Gothic Medium Cond" panose="020B0606030402020204" pitchFamily="34" charset="0"/>
                  <a:ea typeface="Tahoma" panose="020B0604030504040204" pitchFamily="34" charset="0"/>
                  <a:cs typeface="Tahoma" panose="020B0604030504040204" pitchFamily="34" charset="0"/>
                </a:rPr>
                <a:t>Seek social </a:t>
              </a:r>
              <a:r>
                <a:rPr lang="en-US" sz="1000" b="1" spc="100">
                  <a:solidFill>
                    <a:srgbClr val="7030A0"/>
                  </a:solidFill>
                  <a:latin typeface="Franklin Gothic Medium Cond" panose="020B0606030402020204" pitchFamily="34" charset="0"/>
                  <a:ea typeface="Tahoma" panose="020B0604030504040204" pitchFamily="34" charset="0"/>
                  <a:cs typeface="Tahoma" panose="020B0604030504040204" pitchFamily="34" charset="0"/>
                </a:rPr>
                <a:t>equality</a:t>
              </a:r>
              <a:r>
                <a:rPr lang="en-US" sz="800">
                  <a:solidFill>
                    <a:srgbClr val="7030A0"/>
                  </a:solidFill>
                  <a:latin typeface="Franklin Gothic Medium Cond" panose="020B0606030402020204" pitchFamily="34" charset="0"/>
                  <a:ea typeface="Tahoma" panose="020B0604030504040204" pitchFamily="34" charset="0"/>
                  <a:cs typeface="Tahoma" panose="020B0604030504040204" pitchFamily="34" charset="0"/>
                </a:rPr>
                <a:t>, </a:t>
              </a:r>
              <a:br>
                <a:rPr lang="en-US" sz="800">
                  <a:solidFill>
                    <a:srgbClr val="7030A0"/>
                  </a:solidFill>
                  <a:latin typeface="Franklin Gothic Medium Cond" panose="020B0606030402020204" pitchFamily="34" charset="0"/>
                  <a:ea typeface="Tahoma" panose="020B0604030504040204" pitchFamily="34" charset="0"/>
                  <a:cs typeface="Tahoma" panose="020B0604030504040204" pitchFamily="34" charset="0"/>
                </a:rPr>
              </a:br>
              <a:r>
                <a:rPr lang="en-US" sz="800">
                  <a:solidFill>
                    <a:srgbClr val="7030A0"/>
                  </a:solidFill>
                  <a:latin typeface="Franklin Gothic Medium Cond" panose="020B0606030402020204" pitchFamily="34" charset="0"/>
                  <a:ea typeface="Tahoma" panose="020B0604030504040204" pitchFamily="34" charset="0"/>
                  <a:cs typeface="Tahoma" panose="020B0604030504040204" pitchFamily="34" charset="0"/>
                </a:rPr>
                <a:t>then seek individual freedoms</a:t>
              </a:r>
            </a:p>
          </xdr:txBody>
        </xdr:sp>
        <xdr:sp macro="" textlink="">
          <xdr:nvSpPr>
            <xdr:cNvPr id="47" name="WIDE-YET-SHALLOW">
              <a:extLst>
                <a:ext uri="{FF2B5EF4-FFF2-40B4-BE49-F238E27FC236}">
                  <a16:creationId xmlns:a16="http://schemas.microsoft.com/office/drawing/2014/main" id="{1BAE3825-E613-C28D-9223-F296C0822752}"/>
                </a:ext>
              </a:extLst>
            </xdr:cNvPr>
            <xdr:cNvSpPr txBox="1">
              <a:spLocks/>
            </xdr:cNvSpPr>
          </xdr:nvSpPr>
          <xdr:spPr>
            <a:xfrm>
              <a:off x="990700" y="33329342"/>
              <a:ext cx="1126428" cy="1054890"/>
            </a:xfrm>
            <a:prstGeom prst="rect">
              <a:avLst/>
            </a:prstGeom>
          </xdr:spPr>
          <xdr:txBody>
            <a:bodyPr vert="horz" wrap="square" lIns="0" tIns="45720" rIns="0" bIns="45720"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indent="0" algn="ctr">
                <a:buNone/>
              </a:pPr>
              <a:r>
                <a:rPr lang="en-US" sz="800">
                  <a:solidFill>
                    <a:srgbClr val="7030A0"/>
                  </a:solidFill>
                  <a:latin typeface="Franklin Gothic Medium Cond" panose="020B0606030402020204" pitchFamily="34" charset="0"/>
                  <a:ea typeface="Tahoma" panose="020B0604030504040204" pitchFamily="34" charset="0"/>
                  <a:cs typeface="Tahoma" panose="020B0604030504040204" pitchFamily="34" charset="0"/>
                </a:rPr>
                <a:t>Prioritize wide </a:t>
              </a:r>
              <a:r>
                <a:rPr lang="en-US" sz="1000" b="1" spc="100">
                  <a:solidFill>
                    <a:srgbClr val="7030A0"/>
                  </a:solidFill>
                  <a:latin typeface="Franklin Gothic Medium Cond" panose="020B0606030402020204" pitchFamily="34" charset="0"/>
                  <a:ea typeface="Tahoma" panose="020B0604030504040204" pitchFamily="34" charset="0"/>
                  <a:cs typeface="Tahoma" panose="020B0604030504040204" pitchFamily="34" charset="0"/>
                </a:rPr>
                <a:t>inclusion</a:t>
              </a:r>
              <a:r>
                <a:rPr lang="en-US" sz="800">
                  <a:solidFill>
                    <a:srgbClr val="7030A0"/>
                  </a:solidFill>
                  <a:latin typeface="Franklin Gothic Medium Cond" panose="020B0606030402020204" pitchFamily="34" charset="0"/>
                  <a:ea typeface="Tahoma" panose="020B0604030504040204" pitchFamily="34" charset="0"/>
                  <a:cs typeface="Tahoma" panose="020B0604030504040204" pitchFamily="34" charset="0"/>
                </a:rPr>
                <a:t> </a:t>
              </a:r>
              <a:br>
                <a:rPr lang="en-US" sz="800">
                  <a:solidFill>
                    <a:srgbClr val="7030A0"/>
                  </a:solidFill>
                  <a:latin typeface="Franklin Gothic Medium Cond" panose="020B0606030402020204" pitchFamily="34" charset="0"/>
                  <a:ea typeface="Tahoma" panose="020B0604030504040204" pitchFamily="34" charset="0"/>
                  <a:cs typeface="Tahoma" panose="020B0604030504040204" pitchFamily="34" charset="0"/>
                </a:rPr>
              </a:br>
              <a:r>
                <a:rPr lang="en-US" sz="800">
                  <a:solidFill>
                    <a:srgbClr val="7030A0"/>
                  </a:solidFill>
                  <a:latin typeface="Franklin Gothic Medium Cond" panose="020B0606030402020204" pitchFamily="34" charset="0"/>
                  <a:ea typeface="Tahoma" panose="020B0604030504040204" pitchFamily="34" charset="0"/>
                  <a:cs typeface="Tahoma" panose="020B0604030504040204" pitchFamily="34" charset="0"/>
                </a:rPr>
                <a:t>of all, over close-knit cohesion</a:t>
              </a:r>
            </a:p>
          </xdr:txBody>
        </xdr:sp>
        <xdr:sp macro="" textlink="">
          <xdr:nvSpPr>
            <xdr:cNvPr id="48" name="Focus more on social equality">
              <a:extLst>
                <a:ext uri="{FF2B5EF4-FFF2-40B4-BE49-F238E27FC236}">
                  <a16:creationId xmlns:a16="http://schemas.microsoft.com/office/drawing/2014/main" id="{2A9FDEF2-1363-9117-41ED-E4F871F14114}"/>
                </a:ext>
              </a:extLst>
            </xdr:cNvPr>
            <xdr:cNvSpPr txBox="1"/>
          </xdr:nvSpPr>
          <xdr:spPr>
            <a:xfrm>
              <a:off x="326834" y="33125657"/>
              <a:ext cx="5029200" cy="274320"/>
            </a:xfrm>
            <a:prstGeom prst="rect">
              <a:avLst/>
            </a:prstGeom>
            <a:noFill/>
          </xdr:spPr>
          <xdr:txBody>
            <a:bodyPr wrap="square" lIns="0" tIns="0" rIns="0" bIns="0"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en-US" sz="600" b="1">
                  <a:solidFill>
                    <a:schemeClr val="accent5">
                      <a:lumMod val="20000"/>
                      <a:lumOff val="80000"/>
                    </a:schemeClr>
                  </a:solidFill>
                  <a:effectLst>
                    <a:innerShdw blurRad="63500" dist="50800" dir="5400000">
                      <a:prstClr val="black">
                        <a:alpha val="50000"/>
                      </a:prstClr>
                    </a:innerShdw>
                  </a:effectLst>
                  <a:latin typeface="Tahoma" panose="020B0604030504040204" pitchFamily="34" charset="0"/>
                  <a:ea typeface="Tahoma" panose="020B0604030504040204" pitchFamily="34" charset="0"/>
                  <a:cs typeface="Tahoma" panose="020B0604030504040204" pitchFamily="34" charset="0"/>
                </a:rPr>
                <a:t>Focus more on broad </a:t>
              </a:r>
              <a:r>
                <a:rPr lang="en-US" sz="600" b="1" i="1">
                  <a:solidFill>
                    <a:schemeClr val="accent5">
                      <a:lumMod val="20000"/>
                      <a:lumOff val="80000"/>
                    </a:schemeClr>
                  </a:solidFill>
                  <a:effectLst>
                    <a:innerShdw blurRad="63500" dist="50800" dir="5400000">
                      <a:prstClr val="black">
                        <a:alpha val="50000"/>
                      </a:prstClr>
                    </a:innerShdw>
                  </a:effectLst>
                  <a:latin typeface="Tahoma" panose="020B0604030504040204" pitchFamily="34" charset="0"/>
                  <a:ea typeface="Tahoma" panose="020B0604030504040204" pitchFamily="34" charset="0"/>
                  <a:cs typeface="Tahoma" panose="020B0604030504040204" pitchFamily="34" charset="0"/>
                </a:rPr>
                <a:t>social equality </a:t>
              </a:r>
              <a:r>
                <a:rPr lang="en-US" sz="600" b="1">
                  <a:solidFill>
                    <a:schemeClr val="accent5">
                      <a:lumMod val="20000"/>
                      <a:lumOff val="80000"/>
                    </a:schemeClr>
                  </a:solidFill>
                  <a:effectLst>
                    <a:innerShdw blurRad="63500" dist="50800" dir="5400000">
                      <a:prstClr val="black">
                        <a:alpha val="50000"/>
                      </a:prstClr>
                    </a:innerShdw>
                  </a:effectLst>
                  <a:latin typeface="Tahoma" panose="020B0604030504040204" pitchFamily="34" charset="0"/>
                  <a:ea typeface="Tahoma" panose="020B0604030504040204" pitchFamily="34" charset="0"/>
                  <a:cs typeface="Tahoma" panose="020B0604030504040204" pitchFamily="34" charset="0"/>
                </a:rPr>
                <a:t>than on </a:t>
              </a:r>
              <a:r>
                <a:rPr lang="en-US" sz="600" b="1" i="1">
                  <a:solidFill>
                    <a:schemeClr val="accent5">
                      <a:lumMod val="20000"/>
                      <a:lumOff val="80000"/>
                    </a:schemeClr>
                  </a:solidFill>
                  <a:effectLst>
                    <a:innerShdw blurRad="63500" dist="50800" dir="5400000">
                      <a:prstClr val="black">
                        <a:alpha val="50000"/>
                      </a:prstClr>
                    </a:innerShdw>
                  </a:effectLst>
                  <a:latin typeface="Tahoma" panose="020B0604030504040204" pitchFamily="34" charset="0"/>
                  <a:ea typeface="Tahoma" panose="020B0604030504040204" pitchFamily="34" charset="0"/>
                  <a:cs typeface="Tahoma" panose="020B0604030504040204" pitchFamily="34" charset="0"/>
                </a:rPr>
                <a:t>individual freedoms</a:t>
              </a:r>
            </a:p>
          </xdr:txBody>
        </xdr:sp>
        <xdr:sp macro="" textlink="">
          <xdr:nvSpPr>
            <xdr:cNvPr id="49" name="Focus more on personall freedoms">
              <a:extLst>
                <a:ext uri="{FF2B5EF4-FFF2-40B4-BE49-F238E27FC236}">
                  <a16:creationId xmlns:a16="http://schemas.microsoft.com/office/drawing/2014/main" id="{C3016A91-C41F-0CAA-6716-D4A4FDE6E374}"/>
                </a:ext>
              </a:extLst>
            </xdr:cNvPr>
            <xdr:cNvSpPr txBox="1"/>
          </xdr:nvSpPr>
          <xdr:spPr>
            <a:xfrm>
              <a:off x="5819906" y="33125657"/>
              <a:ext cx="5029200" cy="274320"/>
            </a:xfrm>
            <a:prstGeom prst="rect">
              <a:avLst/>
            </a:prstGeom>
            <a:noFill/>
          </xdr:spPr>
          <xdr:txBody>
            <a:bodyPr wrap="square" lIns="0" tIns="0" rIns="0" bIns="0"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r"/>
              <a:r>
                <a:rPr lang="en-US" sz="600" b="1">
                  <a:solidFill>
                    <a:schemeClr val="accent5">
                      <a:lumMod val="20000"/>
                      <a:lumOff val="80000"/>
                    </a:schemeClr>
                  </a:solidFill>
                  <a:effectLst>
                    <a:innerShdw blurRad="63500" dist="50800" dir="5400000">
                      <a:prstClr val="black">
                        <a:alpha val="50000"/>
                      </a:prstClr>
                    </a:innerShdw>
                  </a:effectLst>
                  <a:latin typeface="Tahoma" panose="020B0604030504040204" pitchFamily="34" charset="0"/>
                  <a:ea typeface="Tahoma" panose="020B0604030504040204" pitchFamily="34" charset="0"/>
                  <a:cs typeface="Tahoma" panose="020B0604030504040204" pitchFamily="34" charset="0"/>
                </a:rPr>
                <a:t>Focus more on </a:t>
              </a:r>
              <a:r>
                <a:rPr lang="en-US" sz="600" b="1" i="1">
                  <a:solidFill>
                    <a:schemeClr val="accent5">
                      <a:lumMod val="20000"/>
                      <a:lumOff val="80000"/>
                    </a:schemeClr>
                  </a:solidFill>
                  <a:effectLst>
                    <a:innerShdw blurRad="63500" dist="50800" dir="5400000">
                      <a:prstClr val="black">
                        <a:alpha val="50000"/>
                      </a:prstClr>
                    </a:innerShdw>
                  </a:effectLst>
                  <a:latin typeface="Tahoma" panose="020B0604030504040204" pitchFamily="34" charset="0"/>
                  <a:ea typeface="Tahoma" panose="020B0604030504040204" pitchFamily="34" charset="0"/>
                  <a:cs typeface="Tahoma" panose="020B0604030504040204" pitchFamily="34" charset="0"/>
                </a:rPr>
                <a:t>individual freedoms</a:t>
              </a:r>
              <a:r>
                <a:rPr lang="en-US" sz="600" b="1">
                  <a:solidFill>
                    <a:schemeClr val="accent5">
                      <a:lumMod val="20000"/>
                      <a:lumOff val="80000"/>
                    </a:schemeClr>
                  </a:solidFill>
                  <a:effectLst>
                    <a:innerShdw blurRad="63500" dist="50800" dir="5400000">
                      <a:prstClr val="black">
                        <a:alpha val="50000"/>
                      </a:prstClr>
                    </a:innerShdw>
                  </a:effectLst>
                  <a:latin typeface="Tahoma" panose="020B0604030504040204" pitchFamily="34" charset="0"/>
                  <a:ea typeface="Tahoma" panose="020B0604030504040204" pitchFamily="34" charset="0"/>
                  <a:cs typeface="Tahoma" panose="020B0604030504040204" pitchFamily="34" charset="0"/>
                </a:rPr>
                <a:t> than on broad </a:t>
              </a:r>
              <a:r>
                <a:rPr lang="en-US" sz="600" b="1" i="1">
                  <a:solidFill>
                    <a:schemeClr val="accent5">
                      <a:lumMod val="20000"/>
                      <a:lumOff val="80000"/>
                    </a:schemeClr>
                  </a:solidFill>
                  <a:effectLst>
                    <a:innerShdw blurRad="63500" dist="50800" dir="5400000">
                      <a:prstClr val="black">
                        <a:alpha val="50000"/>
                      </a:prstClr>
                    </a:innerShdw>
                  </a:effectLst>
                  <a:latin typeface="Tahoma" panose="020B0604030504040204" pitchFamily="34" charset="0"/>
                  <a:ea typeface="Tahoma" panose="020B0604030504040204" pitchFamily="34" charset="0"/>
                  <a:cs typeface="Tahoma" panose="020B0604030504040204" pitchFamily="34" charset="0"/>
                </a:rPr>
                <a:t>social equality </a:t>
              </a:r>
            </a:p>
          </xdr:txBody>
        </xdr:sp>
        <xdr:sp macro="" textlink="">
          <xdr:nvSpPr>
            <xdr:cNvPr id="50" name="Arrow: Left-Right 49">
              <a:extLst>
                <a:ext uri="{FF2B5EF4-FFF2-40B4-BE49-F238E27FC236}">
                  <a16:creationId xmlns:a16="http://schemas.microsoft.com/office/drawing/2014/main" id="{7C1FECB0-9808-72E7-D73F-77254773814F}"/>
                </a:ext>
              </a:extLst>
            </xdr:cNvPr>
            <xdr:cNvSpPr/>
          </xdr:nvSpPr>
          <xdr:spPr>
            <a:xfrm>
              <a:off x="4014303" y="31388990"/>
              <a:ext cx="3154035" cy="365760"/>
            </a:xfrm>
            <a:prstGeom prst="leftRightArrow">
              <a:avLst>
                <a:gd name="adj1" fmla="val 100000"/>
                <a:gd name="adj2" fmla="val 50000"/>
              </a:avLst>
            </a:prstGeom>
            <a:solidFill>
              <a:srgbClr val="C204E2"/>
            </a:solidFill>
            <a:ln>
              <a:noFill/>
            </a:ln>
            <a:effectLst>
              <a:innerShdw blurRad="114300">
                <a:prstClr val="black"/>
              </a:inn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lang="en-US" sz="800">
                  <a:solidFill>
                    <a:schemeClr val="accent5">
                      <a:lumMod val="20000"/>
                      <a:lumOff val="80000"/>
                    </a:schemeClr>
                  </a:solidFill>
                  <a:latin typeface="Franklin Gothic Demi Cond" panose="020B0706030402020204" pitchFamily="34" charset="0"/>
                  <a:ea typeface="Tahoma" panose="020B0604030504040204" pitchFamily="34" charset="0"/>
                  <a:cs typeface="Tahoma" panose="020B0604030504040204" pitchFamily="34" charset="0"/>
                </a:rPr>
                <a:t>psychosocial equilibrium</a:t>
              </a:r>
            </a:p>
          </xdr:txBody>
        </xdr:sp>
      </xdr:grpSp>
      <xdr:grpSp>
        <xdr:nvGrpSpPr>
          <xdr:cNvPr id="4" name="Group 3">
            <a:extLst>
              <a:ext uri="{FF2B5EF4-FFF2-40B4-BE49-F238E27FC236}">
                <a16:creationId xmlns:a16="http://schemas.microsoft.com/office/drawing/2014/main" id="{134001E0-CC62-9FA8-D625-F7382074600F}"/>
              </a:ext>
            </a:extLst>
          </xdr:cNvPr>
          <xdr:cNvGrpSpPr>
            <a:grpSpLocks noChangeAspect="1"/>
          </xdr:cNvGrpSpPr>
        </xdr:nvGrpSpPr>
        <xdr:grpSpPr>
          <a:xfrm>
            <a:off x="416446" y="104605786"/>
            <a:ext cx="5299126" cy="2555031"/>
            <a:chOff x="24987165" y="32459649"/>
            <a:chExt cx="9598655" cy="5251251"/>
          </a:xfrm>
        </xdr:grpSpPr>
        <xdr:grpSp>
          <xdr:nvGrpSpPr>
            <xdr:cNvPr id="5" name="Group 4">
              <a:extLst>
                <a:ext uri="{FF2B5EF4-FFF2-40B4-BE49-F238E27FC236}">
                  <a16:creationId xmlns:a16="http://schemas.microsoft.com/office/drawing/2014/main" id="{88EF2E79-5913-696E-2DB7-792095BA8A99}"/>
                </a:ext>
              </a:extLst>
            </xdr:cNvPr>
            <xdr:cNvGrpSpPr/>
          </xdr:nvGrpSpPr>
          <xdr:grpSpPr>
            <a:xfrm>
              <a:off x="28876355" y="32542745"/>
              <a:ext cx="1671262" cy="5168155"/>
              <a:chOff x="7580642" y="2421253"/>
              <a:chExt cx="1671262" cy="5168155"/>
            </a:xfrm>
          </xdr:grpSpPr>
          <xdr:sp macro="" textlink="">
            <xdr:nvSpPr>
              <xdr:cNvPr id="26" name="Oval 25">
                <a:extLst>
                  <a:ext uri="{FF2B5EF4-FFF2-40B4-BE49-F238E27FC236}">
                    <a16:creationId xmlns:a16="http://schemas.microsoft.com/office/drawing/2014/main" id="{11541D0D-F6BD-69CD-DB73-372C91AED7C3}"/>
                  </a:ext>
                </a:extLst>
              </xdr:cNvPr>
              <xdr:cNvSpPr/>
            </xdr:nvSpPr>
            <xdr:spPr>
              <a:xfrm>
                <a:off x="7686750" y="2421253"/>
                <a:ext cx="1463040" cy="5168155"/>
              </a:xfrm>
              <a:prstGeom prst="ellipse">
                <a:avLst/>
              </a:prstGeom>
              <a:solidFill>
                <a:srgbClr val="D7B9FF">
                  <a:alpha val="47000"/>
                </a:srgbClr>
              </a:solidFill>
              <a:ln>
                <a:noFill/>
              </a:ln>
              <a:effectLst>
                <a:softEdge rad="63500"/>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US" sz="800"/>
              </a:p>
            </xdr:txBody>
          </xdr:sp>
          <xdr:sp macro="" textlink="">
            <xdr:nvSpPr>
              <xdr:cNvPr id="27" name="I know everyone.">
                <a:extLst>
                  <a:ext uri="{FF2B5EF4-FFF2-40B4-BE49-F238E27FC236}">
                    <a16:creationId xmlns:a16="http://schemas.microsoft.com/office/drawing/2014/main" id="{F51E19A7-A488-6A56-D24B-341CDAA605C6}"/>
                  </a:ext>
                </a:extLst>
              </xdr:cNvPr>
              <xdr:cNvSpPr txBox="1">
                <a:spLocks/>
              </xdr:cNvSpPr>
            </xdr:nvSpPr>
            <xdr:spPr>
              <a:xfrm>
                <a:off x="7785776" y="2682085"/>
                <a:ext cx="1238289" cy="1481665"/>
              </a:xfrm>
              <a:prstGeom prst="rect">
                <a:avLst/>
              </a:prstGeom>
            </xdr:spPr>
            <xdr:txBody>
              <a:bodyPr vert="horz" wrap="square" lIns="0" tIns="45720" rIns="0" bIns="45720"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indent="0" algn="ctr">
                  <a:lnSpc>
                    <a:spcPts val="800"/>
                  </a:lnSpc>
                  <a:buNone/>
                </a:pPr>
                <a:r>
                  <a:rPr lang="en-US" sz="800" b="1" spc="-30">
                    <a:solidFill>
                      <a:srgbClr val="007332"/>
                    </a:solidFill>
                    <a:latin typeface="Tahoma" panose="020B0604030504040204" pitchFamily="34" charset="0"/>
                    <a:ea typeface="Tahoma" panose="020B0604030504040204" pitchFamily="34" charset="0"/>
                    <a:cs typeface="Tahoma" panose="020B0604030504040204" pitchFamily="34" charset="0"/>
                  </a:rPr>
                  <a:t>I know others here. Others here know me enough to keep me accountable.</a:t>
                </a:r>
              </a:p>
            </xdr:txBody>
          </xdr:sp>
          <xdr:sp macro="" textlink="">
            <xdr:nvSpPr>
              <xdr:cNvPr id="28" name="I know everyone.">
                <a:extLst>
                  <a:ext uri="{FF2B5EF4-FFF2-40B4-BE49-F238E27FC236}">
                    <a16:creationId xmlns:a16="http://schemas.microsoft.com/office/drawing/2014/main" id="{82A8B2CE-5474-F7DA-68D0-973D74B867F9}"/>
                  </a:ext>
                </a:extLst>
              </xdr:cNvPr>
              <xdr:cNvSpPr txBox="1">
                <a:spLocks/>
              </xdr:cNvSpPr>
            </xdr:nvSpPr>
            <xdr:spPr>
              <a:xfrm>
                <a:off x="7848029" y="5759621"/>
                <a:ext cx="1161714" cy="1295744"/>
              </a:xfrm>
              <a:prstGeom prst="rect">
                <a:avLst/>
              </a:prstGeom>
            </xdr:spPr>
            <xdr:txBody>
              <a:bodyPr vert="horz" wrap="square" lIns="0" tIns="45720" rIns="0" bIns="45720"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indent="0" algn="ctr">
                  <a:lnSpc>
                    <a:spcPts val="800"/>
                  </a:lnSpc>
                  <a:buNone/>
                </a:pPr>
                <a:r>
                  <a:rPr lang="en-US" sz="800" b="1" spc="-30">
                    <a:solidFill>
                      <a:srgbClr val="007332"/>
                    </a:solidFill>
                    <a:latin typeface="Tahoma" panose="020B0604030504040204" pitchFamily="34" charset="0"/>
                    <a:ea typeface="Tahoma" panose="020B0604030504040204" pitchFamily="34" charset="0"/>
                    <a:cs typeface="Tahoma" panose="020B0604030504040204" pitchFamily="34" charset="0"/>
                  </a:rPr>
                  <a:t>My needs tend to fully resolve. </a:t>
                </a:r>
                <a:r>
                  <a:rPr lang="en-US" sz="800" b="1" spc="-70">
                    <a:solidFill>
                      <a:srgbClr val="007332"/>
                    </a:solidFill>
                    <a:latin typeface="Tahoma" panose="020B0604030504040204" pitchFamily="34" charset="0"/>
                    <a:ea typeface="Tahoma" panose="020B0604030504040204" pitchFamily="34" charset="0"/>
                    <a:cs typeface="Tahoma" panose="020B0604030504040204" pitchFamily="34" charset="0"/>
                  </a:rPr>
                  <a:t>I’m meaningfully </a:t>
                </a:r>
                <a:r>
                  <a:rPr lang="en-US" sz="800" b="1" spc="-30">
                    <a:solidFill>
                      <a:srgbClr val="007332"/>
                    </a:solidFill>
                    <a:latin typeface="Tahoma" panose="020B0604030504040204" pitchFamily="34" charset="0"/>
                    <a:ea typeface="Tahoma" panose="020B0604030504040204" pitchFamily="34" charset="0"/>
                    <a:cs typeface="Tahoma" panose="020B0604030504040204" pitchFamily="34" charset="0"/>
                  </a:rPr>
                  <a:t>content.</a:t>
                </a:r>
              </a:p>
            </xdr:txBody>
          </xdr:sp>
          <xdr:sp macro="" textlink="">
            <xdr:nvSpPr>
              <xdr:cNvPr id="29" name="I know everyone.">
                <a:extLst>
                  <a:ext uri="{FF2B5EF4-FFF2-40B4-BE49-F238E27FC236}">
                    <a16:creationId xmlns:a16="http://schemas.microsoft.com/office/drawing/2014/main" id="{B508679A-A998-245E-8CE7-7A1FEDF200DB}"/>
                  </a:ext>
                </a:extLst>
              </xdr:cNvPr>
              <xdr:cNvSpPr txBox="1">
                <a:spLocks/>
              </xdr:cNvSpPr>
            </xdr:nvSpPr>
            <xdr:spPr>
              <a:xfrm>
                <a:off x="7580642" y="4183902"/>
                <a:ext cx="1671262" cy="1522030"/>
              </a:xfrm>
              <a:prstGeom prst="rect">
                <a:avLst/>
              </a:prstGeom>
            </xdr:spPr>
            <xdr:txBody>
              <a:bodyPr vert="horz" wrap="square" lIns="0" tIns="45720" rIns="0" bIns="45720"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indent="0" algn="ctr">
                  <a:lnSpc>
                    <a:spcPts val="800"/>
                  </a:lnSpc>
                  <a:buNone/>
                </a:pPr>
                <a:r>
                  <a:rPr lang="en-US" sz="800" b="1" spc="-30">
                    <a:solidFill>
                      <a:srgbClr val="007332"/>
                    </a:solidFill>
                    <a:latin typeface="Tahoma" panose="020B0604030504040204" pitchFamily="34" charset="0"/>
                    <a:ea typeface="Tahoma" panose="020B0604030504040204" pitchFamily="34" charset="0"/>
                    <a:cs typeface="Tahoma" panose="020B0604030504040204" pitchFamily="34" charset="0"/>
                  </a:rPr>
                  <a:t>I can regularly access the resources I need on my own and thru others. I am amply supplied.</a:t>
                </a:r>
              </a:p>
            </xdr:txBody>
          </xdr:sp>
        </xdr:grpSp>
        <xdr:grpSp>
          <xdr:nvGrpSpPr>
            <xdr:cNvPr id="6" name="Group 5">
              <a:extLst>
                <a:ext uri="{FF2B5EF4-FFF2-40B4-BE49-F238E27FC236}">
                  <a16:creationId xmlns:a16="http://schemas.microsoft.com/office/drawing/2014/main" id="{995DA007-D426-8F58-5406-D13499D4FD32}"/>
                </a:ext>
              </a:extLst>
            </xdr:cNvPr>
            <xdr:cNvGrpSpPr/>
          </xdr:nvGrpSpPr>
          <xdr:grpSpPr>
            <a:xfrm>
              <a:off x="26978701" y="32524013"/>
              <a:ext cx="1588147" cy="5168155"/>
              <a:chOff x="7634811" y="2402521"/>
              <a:chExt cx="1588147" cy="5168155"/>
            </a:xfrm>
          </xdr:grpSpPr>
          <xdr:sp macro="" textlink="">
            <xdr:nvSpPr>
              <xdr:cNvPr id="22" name="Oval 21">
                <a:extLst>
                  <a:ext uri="{FF2B5EF4-FFF2-40B4-BE49-F238E27FC236}">
                    <a16:creationId xmlns:a16="http://schemas.microsoft.com/office/drawing/2014/main" id="{DB57E239-4A4E-0F36-5D06-089F08012A22}"/>
                  </a:ext>
                </a:extLst>
              </xdr:cNvPr>
              <xdr:cNvSpPr/>
            </xdr:nvSpPr>
            <xdr:spPr>
              <a:xfrm>
                <a:off x="7686750" y="2402521"/>
                <a:ext cx="1463040" cy="5168155"/>
              </a:xfrm>
              <a:prstGeom prst="ellipse">
                <a:avLst/>
              </a:prstGeom>
              <a:solidFill>
                <a:schemeClr val="accent1">
                  <a:lumMod val="40000"/>
                  <a:lumOff val="60000"/>
                  <a:alpha val="47000"/>
                </a:schemeClr>
              </a:solidFill>
              <a:ln>
                <a:noFill/>
              </a:ln>
              <a:effectLst>
                <a:softEdge rad="63500"/>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US" sz="800"/>
              </a:p>
            </xdr:txBody>
          </xdr:sp>
          <xdr:sp macro="" textlink="">
            <xdr:nvSpPr>
              <xdr:cNvPr id="23" name="I know everyone.">
                <a:extLst>
                  <a:ext uri="{FF2B5EF4-FFF2-40B4-BE49-F238E27FC236}">
                    <a16:creationId xmlns:a16="http://schemas.microsoft.com/office/drawing/2014/main" id="{9B4D8A75-EB6B-5AEE-BC7E-9DF8CEFEB932}"/>
                  </a:ext>
                </a:extLst>
              </xdr:cNvPr>
              <xdr:cNvSpPr txBox="1">
                <a:spLocks/>
              </xdr:cNvSpPr>
            </xdr:nvSpPr>
            <xdr:spPr>
              <a:xfrm>
                <a:off x="7771893" y="2647810"/>
                <a:ext cx="1340642" cy="1666874"/>
              </a:xfrm>
              <a:prstGeom prst="rect">
                <a:avLst/>
              </a:prstGeom>
            </xdr:spPr>
            <xdr:txBody>
              <a:bodyPr vert="horz" wrap="square" lIns="0" tIns="45720" rIns="0" bIns="45720"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indent="0" algn="ctr">
                  <a:lnSpc>
                    <a:spcPts val="800"/>
                  </a:lnSpc>
                  <a:buNone/>
                </a:pPr>
                <a:r>
                  <a:rPr lang="en-US" sz="800" b="1" spc="-30">
                    <a:solidFill>
                      <a:srgbClr val="007332"/>
                    </a:solidFill>
                    <a:latin typeface="Tahoma" panose="020B0604030504040204" pitchFamily="34" charset="0"/>
                    <a:ea typeface="Tahoma" panose="020B0604030504040204" pitchFamily="34" charset="0"/>
                    <a:cs typeface="Tahoma" panose="020B0604030504040204" pitchFamily="34" charset="0"/>
                  </a:rPr>
                  <a:t>I kinda know others here. They kinda know me by the categories I fit.</a:t>
                </a:r>
              </a:p>
            </xdr:txBody>
          </xdr:sp>
          <xdr:sp macro="" textlink="">
            <xdr:nvSpPr>
              <xdr:cNvPr id="24" name="I know everyone.">
                <a:extLst>
                  <a:ext uri="{FF2B5EF4-FFF2-40B4-BE49-F238E27FC236}">
                    <a16:creationId xmlns:a16="http://schemas.microsoft.com/office/drawing/2014/main" id="{7FCAE4DA-AFB8-09C5-8FFF-614E4FA4DBA9}"/>
                  </a:ext>
                </a:extLst>
              </xdr:cNvPr>
              <xdr:cNvSpPr txBox="1">
                <a:spLocks/>
              </xdr:cNvSpPr>
            </xdr:nvSpPr>
            <xdr:spPr>
              <a:xfrm>
                <a:off x="7634811" y="5759633"/>
                <a:ext cx="1588147" cy="1013841"/>
              </a:xfrm>
              <a:prstGeom prst="rect">
                <a:avLst/>
              </a:prstGeom>
            </xdr:spPr>
            <xdr:txBody>
              <a:bodyPr vert="horz" wrap="square" lIns="0" tIns="45720" rIns="0" bIns="45720"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indent="0" algn="ctr">
                  <a:lnSpc>
                    <a:spcPts val="800"/>
                  </a:lnSpc>
                  <a:buNone/>
                </a:pPr>
                <a:r>
                  <a:rPr lang="en-US" sz="800" b="1" spc="-30">
                    <a:solidFill>
                      <a:srgbClr val="007332"/>
                    </a:solidFill>
                    <a:latin typeface="Tahoma" panose="020B0604030504040204" pitchFamily="34" charset="0"/>
                    <a:ea typeface="Tahoma" panose="020B0604030504040204" pitchFamily="34" charset="0"/>
                    <a:cs typeface="Tahoma" panose="020B0604030504040204" pitchFamily="34" charset="0"/>
                  </a:rPr>
                  <a:t>My needs only partially resolve. I continually feel discontent.</a:t>
                </a:r>
              </a:p>
            </xdr:txBody>
          </xdr:sp>
          <xdr:sp macro="" textlink="">
            <xdr:nvSpPr>
              <xdr:cNvPr id="25" name="I know everyone.">
                <a:extLst>
                  <a:ext uri="{FF2B5EF4-FFF2-40B4-BE49-F238E27FC236}">
                    <a16:creationId xmlns:a16="http://schemas.microsoft.com/office/drawing/2014/main" id="{096BD249-3FE7-07B7-C76A-F3047997DD2D}"/>
                  </a:ext>
                </a:extLst>
              </xdr:cNvPr>
              <xdr:cNvSpPr txBox="1">
                <a:spLocks/>
              </xdr:cNvSpPr>
            </xdr:nvSpPr>
            <xdr:spPr>
              <a:xfrm>
                <a:off x="7745235" y="4224791"/>
                <a:ext cx="1367302" cy="1522026"/>
              </a:xfrm>
              <a:prstGeom prst="rect">
                <a:avLst/>
              </a:prstGeom>
            </xdr:spPr>
            <xdr:txBody>
              <a:bodyPr vert="horz" wrap="square" lIns="0" tIns="45720" rIns="0" bIns="45720"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indent="0" algn="ctr">
                  <a:lnSpc>
                    <a:spcPts val="800"/>
                  </a:lnSpc>
                  <a:buNone/>
                </a:pPr>
                <a:r>
                  <a:rPr lang="en-US" sz="800" b="1" spc="-30">
                    <a:solidFill>
                      <a:srgbClr val="007332"/>
                    </a:solidFill>
                    <a:latin typeface="Tahoma" panose="020B0604030504040204" pitchFamily="34" charset="0"/>
                    <a:ea typeface="Tahoma" panose="020B0604030504040204" pitchFamily="34" charset="0"/>
                    <a:cs typeface="Tahoma" panose="020B0604030504040204" pitchFamily="34" charset="0"/>
                  </a:rPr>
                  <a:t>I must access most resources thru others. I can only get a few on my own. </a:t>
                </a:r>
              </a:p>
            </xdr:txBody>
          </xdr:sp>
        </xdr:grpSp>
        <xdr:grpSp>
          <xdr:nvGrpSpPr>
            <xdr:cNvPr id="7" name="Group 6">
              <a:extLst>
                <a:ext uri="{FF2B5EF4-FFF2-40B4-BE49-F238E27FC236}">
                  <a16:creationId xmlns:a16="http://schemas.microsoft.com/office/drawing/2014/main" id="{0596AC84-2084-39C6-37BC-6A16F9C77954}"/>
                </a:ext>
              </a:extLst>
            </xdr:cNvPr>
            <xdr:cNvGrpSpPr/>
          </xdr:nvGrpSpPr>
          <xdr:grpSpPr>
            <a:xfrm>
              <a:off x="24987165" y="32459649"/>
              <a:ext cx="1771541" cy="5168154"/>
              <a:chOff x="7543115" y="2338157"/>
              <a:chExt cx="1771541" cy="5168154"/>
            </a:xfrm>
          </xdr:grpSpPr>
          <xdr:sp macro="" textlink="">
            <xdr:nvSpPr>
              <xdr:cNvPr id="18" name="Oval 17">
                <a:extLst>
                  <a:ext uri="{FF2B5EF4-FFF2-40B4-BE49-F238E27FC236}">
                    <a16:creationId xmlns:a16="http://schemas.microsoft.com/office/drawing/2014/main" id="{53C429AF-86FD-3FE1-A6BB-E4896FA2F2CE}"/>
                  </a:ext>
                </a:extLst>
              </xdr:cNvPr>
              <xdr:cNvSpPr/>
            </xdr:nvSpPr>
            <xdr:spPr>
              <a:xfrm>
                <a:off x="7686751" y="2338157"/>
                <a:ext cx="1463040" cy="5168154"/>
              </a:xfrm>
              <a:prstGeom prst="ellipse">
                <a:avLst/>
              </a:prstGeom>
              <a:solidFill>
                <a:srgbClr val="00B0F0">
                  <a:alpha val="47000"/>
                </a:srgbClr>
              </a:solidFill>
              <a:ln>
                <a:noFill/>
              </a:ln>
              <a:effectLst>
                <a:softEdge rad="63500"/>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US" sz="800"/>
              </a:p>
            </xdr:txBody>
          </xdr:sp>
          <xdr:sp macro="" textlink="">
            <xdr:nvSpPr>
              <xdr:cNvPr id="19" name="I know everyone.">
                <a:extLst>
                  <a:ext uri="{FF2B5EF4-FFF2-40B4-BE49-F238E27FC236}">
                    <a16:creationId xmlns:a16="http://schemas.microsoft.com/office/drawing/2014/main" id="{D876394C-A2F5-2E26-6F46-3E3DAF2DDC99}"/>
                  </a:ext>
                </a:extLst>
              </xdr:cNvPr>
              <xdr:cNvSpPr txBox="1">
                <a:spLocks/>
              </xdr:cNvSpPr>
            </xdr:nvSpPr>
            <xdr:spPr>
              <a:xfrm>
                <a:off x="7664451" y="2647237"/>
                <a:ext cx="1553587" cy="1666874"/>
              </a:xfrm>
              <a:prstGeom prst="rect">
                <a:avLst/>
              </a:prstGeom>
            </xdr:spPr>
            <xdr:txBody>
              <a:bodyPr vert="horz" wrap="square" lIns="0" tIns="45720" rIns="0" bIns="45720"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indent="0" algn="ctr">
                  <a:lnSpc>
                    <a:spcPts val="800"/>
                  </a:lnSpc>
                  <a:buNone/>
                </a:pPr>
                <a:r>
                  <a:rPr lang="en-US" sz="800" b="1" spc="-30">
                    <a:solidFill>
                      <a:srgbClr val="007332"/>
                    </a:solidFill>
                    <a:latin typeface="Tahoma" panose="020B0604030504040204" pitchFamily="34" charset="0"/>
                    <a:ea typeface="Tahoma" panose="020B0604030504040204" pitchFamily="34" charset="0"/>
                    <a:cs typeface="Tahoma" panose="020B0604030504040204" pitchFamily="34" charset="0"/>
                  </a:rPr>
                  <a:t>No one here really knows me. I don’t really know any of them beyond social categories.</a:t>
                </a:r>
              </a:p>
            </xdr:txBody>
          </xdr:sp>
          <xdr:sp macro="" textlink="">
            <xdr:nvSpPr>
              <xdr:cNvPr id="20" name="I know everyone.">
                <a:extLst>
                  <a:ext uri="{FF2B5EF4-FFF2-40B4-BE49-F238E27FC236}">
                    <a16:creationId xmlns:a16="http://schemas.microsoft.com/office/drawing/2014/main" id="{BF8AC6D2-C3BC-B19A-DBEC-B07FEEB70314}"/>
                  </a:ext>
                </a:extLst>
              </xdr:cNvPr>
              <xdr:cNvSpPr txBox="1">
                <a:spLocks/>
              </xdr:cNvSpPr>
            </xdr:nvSpPr>
            <xdr:spPr>
              <a:xfrm>
                <a:off x="7592272" y="5759627"/>
                <a:ext cx="1673226" cy="1295744"/>
              </a:xfrm>
              <a:prstGeom prst="rect">
                <a:avLst/>
              </a:prstGeom>
            </xdr:spPr>
            <xdr:txBody>
              <a:bodyPr vert="horz" wrap="square" lIns="0" tIns="45720" rIns="0" bIns="45720"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indent="0" algn="ctr">
                  <a:lnSpc>
                    <a:spcPts val="800"/>
                  </a:lnSpc>
                  <a:buNone/>
                </a:pPr>
                <a:r>
                  <a:rPr lang="en-US" sz="800" b="1" spc="-30">
                    <a:solidFill>
                      <a:srgbClr val="007332"/>
                    </a:solidFill>
                    <a:latin typeface="Tahoma" panose="020B0604030504040204" pitchFamily="34" charset="0"/>
                    <a:ea typeface="Tahoma" panose="020B0604030504040204" pitchFamily="34" charset="0"/>
                    <a:cs typeface="Tahoma" panose="020B0604030504040204" pitchFamily="34" charset="0"/>
                  </a:rPr>
                  <a:t>My needs rarely resolve fully. I’m in continual pain, and vulnerable to trauma.</a:t>
                </a:r>
              </a:p>
            </xdr:txBody>
          </xdr:sp>
          <xdr:sp macro="" textlink="">
            <xdr:nvSpPr>
              <xdr:cNvPr id="21" name="I know everyone.">
                <a:extLst>
                  <a:ext uri="{FF2B5EF4-FFF2-40B4-BE49-F238E27FC236}">
                    <a16:creationId xmlns:a16="http://schemas.microsoft.com/office/drawing/2014/main" id="{40366B59-B62A-8A68-5E76-5D9B0BA137E0}"/>
                  </a:ext>
                </a:extLst>
              </xdr:cNvPr>
              <xdr:cNvSpPr txBox="1">
                <a:spLocks/>
              </xdr:cNvSpPr>
            </xdr:nvSpPr>
            <xdr:spPr>
              <a:xfrm>
                <a:off x="7543115" y="4224792"/>
                <a:ext cx="1771541" cy="1522030"/>
              </a:xfrm>
              <a:prstGeom prst="rect">
                <a:avLst/>
              </a:prstGeom>
            </xdr:spPr>
            <xdr:txBody>
              <a:bodyPr vert="horz" wrap="square" lIns="0" tIns="45720" rIns="0" bIns="45720"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indent="0" algn="ctr">
                  <a:lnSpc>
                    <a:spcPts val="800"/>
                  </a:lnSpc>
                  <a:buNone/>
                </a:pPr>
                <a:r>
                  <a:rPr lang="en-US" sz="800" b="1" spc="-30">
                    <a:solidFill>
                      <a:srgbClr val="007332"/>
                    </a:solidFill>
                    <a:latin typeface="Tahoma" panose="020B0604030504040204" pitchFamily="34" charset="0"/>
                    <a:ea typeface="Tahoma" panose="020B0604030504040204" pitchFamily="34" charset="0"/>
                    <a:cs typeface="Tahoma" panose="020B0604030504040204" pitchFamily="34" charset="0"/>
                  </a:rPr>
                  <a:t>I must access almost all resources thru others. I can’t count on being able </a:t>
                </a:r>
                <a:r>
                  <a:rPr lang="en-US" sz="800" b="1" spc="-80">
                    <a:solidFill>
                      <a:srgbClr val="007332"/>
                    </a:solidFill>
                    <a:latin typeface="Tahoma" panose="020B0604030504040204" pitchFamily="34" charset="0"/>
                    <a:ea typeface="Tahoma" panose="020B0604030504040204" pitchFamily="34" charset="0"/>
                    <a:cs typeface="Tahoma" panose="020B0604030504040204" pitchFamily="34" charset="0"/>
                  </a:rPr>
                  <a:t>to get </a:t>
                </a:r>
                <a:r>
                  <a:rPr lang="en-US" sz="800" b="1" kern="1200" spc="-30">
                    <a:solidFill>
                      <a:srgbClr val="007332"/>
                    </a:solidFill>
                    <a:latin typeface="Tahoma" panose="020B0604030504040204" pitchFamily="34" charset="0"/>
                    <a:ea typeface="Tahoma" panose="020B0604030504040204" pitchFamily="34" charset="0"/>
                    <a:cs typeface="Tahoma" panose="020B0604030504040204" pitchFamily="34" charset="0"/>
                  </a:rPr>
                  <a:t>what I need on my own. </a:t>
                </a:r>
              </a:p>
            </xdr:txBody>
          </xdr:sp>
        </xdr:grpSp>
        <xdr:grpSp>
          <xdr:nvGrpSpPr>
            <xdr:cNvPr id="8" name="Group 7">
              <a:extLst>
                <a:ext uri="{FF2B5EF4-FFF2-40B4-BE49-F238E27FC236}">
                  <a16:creationId xmlns:a16="http://schemas.microsoft.com/office/drawing/2014/main" id="{DBB0D012-D1D9-C7B9-2067-9EBAF9432693}"/>
                </a:ext>
              </a:extLst>
            </xdr:cNvPr>
            <xdr:cNvGrpSpPr/>
          </xdr:nvGrpSpPr>
          <xdr:grpSpPr>
            <a:xfrm>
              <a:off x="30875364" y="32492689"/>
              <a:ext cx="1639029" cy="5168156"/>
              <a:chOff x="7644436" y="2371197"/>
              <a:chExt cx="1639029" cy="5168156"/>
            </a:xfrm>
          </xdr:grpSpPr>
          <xdr:sp macro="" textlink="">
            <xdr:nvSpPr>
              <xdr:cNvPr id="14" name="Oval 13">
                <a:extLst>
                  <a:ext uri="{FF2B5EF4-FFF2-40B4-BE49-F238E27FC236}">
                    <a16:creationId xmlns:a16="http://schemas.microsoft.com/office/drawing/2014/main" id="{677FB3B1-2916-B275-C494-47FF925372C1}"/>
                  </a:ext>
                </a:extLst>
              </xdr:cNvPr>
              <xdr:cNvSpPr/>
            </xdr:nvSpPr>
            <xdr:spPr>
              <a:xfrm>
                <a:off x="7686750" y="2371197"/>
                <a:ext cx="1463040" cy="5168156"/>
              </a:xfrm>
              <a:prstGeom prst="ellipse">
                <a:avLst/>
              </a:prstGeom>
              <a:solidFill>
                <a:srgbClr val="FF9999">
                  <a:alpha val="47000"/>
                </a:srgbClr>
              </a:solidFill>
              <a:ln>
                <a:noFill/>
              </a:ln>
              <a:effectLst>
                <a:softEdge rad="63500"/>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US" sz="800"/>
              </a:p>
            </xdr:txBody>
          </xdr:sp>
          <xdr:sp macro="" textlink="">
            <xdr:nvSpPr>
              <xdr:cNvPr id="15" name="I know everyone.">
                <a:extLst>
                  <a:ext uri="{FF2B5EF4-FFF2-40B4-BE49-F238E27FC236}">
                    <a16:creationId xmlns:a16="http://schemas.microsoft.com/office/drawing/2014/main" id="{4E4349DF-0180-F661-C30F-E441A71A6747}"/>
                  </a:ext>
                </a:extLst>
              </xdr:cNvPr>
              <xdr:cNvSpPr txBox="1">
                <a:spLocks/>
              </xdr:cNvSpPr>
            </xdr:nvSpPr>
            <xdr:spPr>
              <a:xfrm>
                <a:off x="7832092" y="2676733"/>
                <a:ext cx="1193589" cy="1481665"/>
              </a:xfrm>
              <a:prstGeom prst="rect">
                <a:avLst/>
              </a:prstGeom>
            </xdr:spPr>
            <xdr:txBody>
              <a:bodyPr vert="horz" wrap="square" lIns="0" tIns="45720" rIns="0" bIns="45720"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indent="0" algn="ctr">
                  <a:lnSpc>
                    <a:spcPts val="800"/>
                  </a:lnSpc>
                  <a:buNone/>
                </a:pPr>
                <a:r>
                  <a:rPr lang="en-US" sz="800" b="1" spc="-30">
                    <a:solidFill>
                      <a:srgbClr val="007332"/>
                    </a:solidFill>
                    <a:latin typeface="Tahoma" panose="020B0604030504040204" pitchFamily="34" charset="0"/>
                    <a:ea typeface="Tahoma" panose="020B0604030504040204" pitchFamily="34" charset="0"/>
                    <a:cs typeface="Tahoma" panose="020B0604030504040204" pitchFamily="34" charset="0"/>
                  </a:rPr>
                  <a:t>I mostly know everyone here. They think they know me.</a:t>
                </a:r>
              </a:p>
            </xdr:txBody>
          </xdr:sp>
          <xdr:sp macro="" textlink="">
            <xdr:nvSpPr>
              <xdr:cNvPr id="16" name="I know everyone.">
                <a:extLst>
                  <a:ext uri="{FF2B5EF4-FFF2-40B4-BE49-F238E27FC236}">
                    <a16:creationId xmlns:a16="http://schemas.microsoft.com/office/drawing/2014/main" id="{4DBBFA7B-9BA8-4E32-E989-F8F00CC21127}"/>
                  </a:ext>
                </a:extLst>
              </xdr:cNvPr>
              <xdr:cNvSpPr txBox="1">
                <a:spLocks/>
              </xdr:cNvSpPr>
            </xdr:nvSpPr>
            <xdr:spPr>
              <a:xfrm>
                <a:off x="7707979" y="5759630"/>
                <a:ext cx="1441811" cy="1295740"/>
              </a:xfrm>
              <a:prstGeom prst="rect">
                <a:avLst/>
              </a:prstGeom>
            </xdr:spPr>
            <xdr:txBody>
              <a:bodyPr vert="horz" wrap="square" lIns="0" tIns="45720" rIns="0" bIns="45720"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indent="0" algn="ctr">
                  <a:lnSpc>
                    <a:spcPts val="800"/>
                  </a:lnSpc>
                  <a:buNone/>
                </a:pPr>
                <a:r>
                  <a:rPr lang="en-US" sz="800" b="1" spc="-30">
                    <a:solidFill>
                      <a:srgbClr val="007332"/>
                    </a:solidFill>
                    <a:latin typeface="Tahoma" panose="020B0604030504040204" pitchFamily="34" charset="0"/>
                    <a:ea typeface="Tahoma" panose="020B0604030504040204" pitchFamily="34" charset="0"/>
                    <a:cs typeface="Tahoma" panose="020B0604030504040204" pitchFamily="34" charset="0"/>
                  </a:rPr>
                  <a:t>My needs only partially resolve. I frequently feel dissatisfied.</a:t>
                </a:r>
              </a:p>
            </xdr:txBody>
          </xdr:sp>
          <xdr:sp macro="" textlink="">
            <xdr:nvSpPr>
              <xdr:cNvPr id="17" name="I know everyone.">
                <a:extLst>
                  <a:ext uri="{FF2B5EF4-FFF2-40B4-BE49-F238E27FC236}">
                    <a16:creationId xmlns:a16="http://schemas.microsoft.com/office/drawing/2014/main" id="{3E203058-15BE-34B7-96F2-CCBB1E7BAE9E}"/>
                  </a:ext>
                </a:extLst>
              </xdr:cNvPr>
              <xdr:cNvSpPr txBox="1">
                <a:spLocks/>
              </xdr:cNvSpPr>
            </xdr:nvSpPr>
            <xdr:spPr>
              <a:xfrm>
                <a:off x="7644436" y="4114502"/>
                <a:ext cx="1639029" cy="1860256"/>
              </a:xfrm>
              <a:prstGeom prst="rect">
                <a:avLst/>
              </a:prstGeom>
            </xdr:spPr>
            <xdr:txBody>
              <a:bodyPr vert="horz" wrap="square" lIns="0" tIns="45720" rIns="0" bIns="45720"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indent="0" algn="ctr">
                  <a:lnSpc>
                    <a:spcPts val="800"/>
                  </a:lnSpc>
                  <a:buNone/>
                </a:pPr>
                <a:r>
                  <a:rPr lang="en-US" sz="800" b="1" spc="-30">
                    <a:solidFill>
                      <a:srgbClr val="007332"/>
                    </a:solidFill>
                    <a:latin typeface="Tahoma" panose="020B0604030504040204" pitchFamily="34" charset="0"/>
                    <a:ea typeface="Tahoma" panose="020B0604030504040204" pitchFamily="34" charset="0"/>
                    <a:cs typeface="Tahoma" panose="020B0604030504040204" pitchFamily="34" charset="0"/>
                  </a:rPr>
                  <a:t>I access resources mostly on my own or locally. I don’t like relying on those I can’t personally know.</a:t>
                </a:r>
              </a:p>
            </xdr:txBody>
          </xdr:sp>
        </xdr:grpSp>
        <xdr:grpSp>
          <xdr:nvGrpSpPr>
            <xdr:cNvPr id="9" name="Group 8">
              <a:extLst>
                <a:ext uri="{FF2B5EF4-FFF2-40B4-BE49-F238E27FC236}">
                  <a16:creationId xmlns:a16="http://schemas.microsoft.com/office/drawing/2014/main" id="{A98665F2-81F8-74BB-6031-35AE3795ED78}"/>
                </a:ext>
              </a:extLst>
            </xdr:cNvPr>
            <xdr:cNvGrpSpPr/>
          </xdr:nvGrpSpPr>
          <xdr:grpSpPr>
            <a:xfrm>
              <a:off x="32624815" y="32459654"/>
              <a:ext cx="1961005" cy="5168155"/>
              <a:chOff x="7448382" y="2338162"/>
              <a:chExt cx="1961005" cy="5168155"/>
            </a:xfrm>
          </xdr:grpSpPr>
          <xdr:sp macro="" textlink="">
            <xdr:nvSpPr>
              <xdr:cNvPr id="10" name="Oval 9">
                <a:extLst>
                  <a:ext uri="{FF2B5EF4-FFF2-40B4-BE49-F238E27FC236}">
                    <a16:creationId xmlns:a16="http://schemas.microsoft.com/office/drawing/2014/main" id="{2A069203-92BC-6400-2E90-A4F8BBB327FC}"/>
                  </a:ext>
                </a:extLst>
              </xdr:cNvPr>
              <xdr:cNvSpPr/>
            </xdr:nvSpPr>
            <xdr:spPr>
              <a:xfrm>
                <a:off x="7686751" y="2338162"/>
                <a:ext cx="1463040" cy="5168155"/>
              </a:xfrm>
              <a:prstGeom prst="ellipse">
                <a:avLst/>
              </a:prstGeom>
              <a:solidFill>
                <a:srgbClr val="FF3C3C">
                  <a:alpha val="47000"/>
                </a:srgbClr>
              </a:solidFill>
              <a:ln>
                <a:noFill/>
              </a:ln>
              <a:effectLst>
                <a:softEdge rad="63500"/>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US" sz="800"/>
              </a:p>
            </xdr:txBody>
          </xdr:sp>
          <xdr:sp macro="" textlink="">
            <xdr:nvSpPr>
              <xdr:cNvPr id="11" name="I know everyone.">
                <a:extLst>
                  <a:ext uri="{FF2B5EF4-FFF2-40B4-BE49-F238E27FC236}">
                    <a16:creationId xmlns:a16="http://schemas.microsoft.com/office/drawing/2014/main" id="{77B90AAE-C524-63C0-A03C-CE09F7C9D9B8}"/>
                  </a:ext>
                </a:extLst>
              </xdr:cNvPr>
              <xdr:cNvSpPr txBox="1">
                <a:spLocks/>
              </xdr:cNvSpPr>
            </xdr:nvSpPr>
            <xdr:spPr>
              <a:xfrm>
                <a:off x="7821476" y="2648638"/>
                <a:ext cx="1193589" cy="1481665"/>
              </a:xfrm>
              <a:prstGeom prst="rect">
                <a:avLst/>
              </a:prstGeom>
            </xdr:spPr>
            <xdr:txBody>
              <a:bodyPr vert="horz" wrap="square" lIns="0" tIns="45720" rIns="0" bIns="45720"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indent="0" algn="ctr">
                  <a:lnSpc>
                    <a:spcPts val="800"/>
                  </a:lnSpc>
                  <a:buNone/>
                </a:pPr>
                <a:r>
                  <a:rPr lang="en-US" sz="800" b="1" spc="-30">
                    <a:solidFill>
                      <a:srgbClr val="007332"/>
                    </a:solidFill>
                    <a:latin typeface="Tahoma" panose="020B0604030504040204" pitchFamily="34" charset="0"/>
                    <a:ea typeface="Tahoma" panose="020B0604030504040204" pitchFamily="34" charset="0"/>
                    <a:cs typeface="Tahoma" panose="020B0604030504040204" pitchFamily="34" charset="0"/>
                  </a:rPr>
                  <a:t>I think I know everyone here. Few here really know me.</a:t>
                </a:r>
              </a:p>
            </xdr:txBody>
          </xdr:sp>
          <xdr:sp macro="" textlink="">
            <xdr:nvSpPr>
              <xdr:cNvPr id="12" name="I know everyone.">
                <a:extLst>
                  <a:ext uri="{FF2B5EF4-FFF2-40B4-BE49-F238E27FC236}">
                    <a16:creationId xmlns:a16="http://schemas.microsoft.com/office/drawing/2014/main" id="{5F7BB09F-2133-BADA-CBE6-392FB1B1AC10}"/>
                  </a:ext>
                </a:extLst>
              </xdr:cNvPr>
              <xdr:cNvSpPr txBox="1">
                <a:spLocks/>
              </xdr:cNvSpPr>
            </xdr:nvSpPr>
            <xdr:spPr>
              <a:xfrm>
                <a:off x="7448382" y="5759626"/>
                <a:ext cx="1961005" cy="1013849"/>
              </a:xfrm>
              <a:prstGeom prst="rect">
                <a:avLst/>
              </a:prstGeom>
            </xdr:spPr>
            <xdr:txBody>
              <a:bodyPr vert="horz" wrap="square" lIns="0" tIns="45720" rIns="0" bIns="45720"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indent="0" algn="ctr">
                  <a:lnSpc>
                    <a:spcPts val="800"/>
                  </a:lnSpc>
                  <a:buNone/>
                </a:pPr>
                <a:r>
                  <a:rPr lang="en-US" sz="800" b="1" spc="-30">
                    <a:solidFill>
                      <a:srgbClr val="007332"/>
                    </a:solidFill>
                    <a:latin typeface="Tahoma" panose="020B0604030504040204" pitchFamily="34" charset="0"/>
                    <a:ea typeface="Tahoma" panose="020B0604030504040204" pitchFamily="34" charset="0"/>
                    <a:cs typeface="Tahoma" panose="020B0604030504040204" pitchFamily="34" charset="0"/>
                  </a:rPr>
                  <a:t>My needs rarely resolve fully. I’m easily irritated by those I don’t know.</a:t>
                </a:r>
              </a:p>
            </xdr:txBody>
          </xdr:sp>
          <xdr:sp macro="" textlink="">
            <xdr:nvSpPr>
              <xdr:cNvPr id="13" name="I know everyone.">
                <a:extLst>
                  <a:ext uri="{FF2B5EF4-FFF2-40B4-BE49-F238E27FC236}">
                    <a16:creationId xmlns:a16="http://schemas.microsoft.com/office/drawing/2014/main" id="{6264A57F-17C1-B800-89D8-0F2D7D01E81D}"/>
                  </a:ext>
                </a:extLst>
              </xdr:cNvPr>
              <xdr:cNvSpPr txBox="1">
                <a:spLocks/>
              </xdr:cNvSpPr>
            </xdr:nvSpPr>
            <xdr:spPr>
              <a:xfrm>
                <a:off x="7831022" y="4126685"/>
                <a:ext cx="1200238" cy="1522022"/>
              </a:xfrm>
              <a:prstGeom prst="rect">
                <a:avLst/>
              </a:prstGeom>
            </xdr:spPr>
            <xdr:txBody>
              <a:bodyPr vert="horz" wrap="square" lIns="0" tIns="45720" rIns="0" bIns="45720"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indent="0" algn="ctr">
                  <a:lnSpc>
                    <a:spcPts val="800"/>
                  </a:lnSpc>
                  <a:buNone/>
                </a:pPr>
                <a:r>
                  <a:rPr lang="en-US" sz="800" b="1" spc="-30">
                    <a:solidFill>
                      <a:srgbClr val="007332"/>
                    </a:solidFill>
                    <a:latin typeface="Tahoma" panose="020B0604030504040204" pitchFamily="34" charset="0"/>
                    <a:ea typeface="Tahoma" panose="020B0604030504040204" pitchFamily="34" charset="0"/>
                    <a:cs typeface="Tahoma" panose="020B0604030504040204" pitchFamily="34" charset="0"/>
                  </a:rPr>
                  <a:t>I must access resources mostly on my own. I can’t count on others.</a:t>
                </a:r>
              </a:p>
            </xdr:txBody>
          </xdr:sp>
        </xdr:grpSp>
      </xdr:grpSp>
    </xdr:grpSp>
    <xdr:clientData/>
  </xdr:twoCellAnchor>
  <xdr:twoCellAnchor>
    <xdr:from>
      <xdr:col>1</xdr:col>
      <xdr:colOff>0</xdr:colOff>
      <xdr:row>680</xdr:row>
      <xdr:rowOff>13639</xdr:rowOff>
    </xdr:from>
    <xdr:to>
      <xdr:col>13</xdr:col>
      <xdr:colOff>15240</xdr:colOff>
      <xdr:row>691</xdr:row>
      <xdr:rowOff>77339</xdr:rowOff>
    </xdr:to>
    <xdr:grpSp>
      <xdr:nvGrpSpPr>
        <xdr:cNvPr id="51" name="Group 50">
          <a:extLst>
            <a:ext uri="{FF2B5EF4-FFF2-40B4-BE49-F238E27FC236}">
              <a16:creationId xmlns:a16="http://schemas.microsoft.com/office/drawing/2014/main" id="{2406D826-4FF9-4002-BBAC-6649A9872EDA}"/>
            </a:ext>
          </a:extLst>
        </xdr:cNvPr>
        <xdr:cNvGrpSpPr/>
      </xdr:nvGrpSpPr>
      <xdr:grpSpPr>
        <a:xfrm>
          <a:off x="114300" y="130855389"/>
          <a:ext cx="6187440" cy="1879800"/>
          <a:chOff x="114300" y="124745419"/>
          <a:chExt cx="5966460" cy="1991560"/>
        </a:xfrm>
      </xdr:grpSpPr>
      <xdr:grpSp>
        <xdr:nvGrpSpPr>
          <xdr:cNvPr id="52" name="Group 51">
            <a:extLst>
              <a:ext uri="{FF2B5EF4-FFF2-40B4-BE49-F238E27FC236}">
                <a16:creationId xmlns:a16="http://schemas.microsoft.com/office/drawing/2014/main" id="{4CFA1732-8361-B0D4-8F4E-87EAED07B73A}"/>
              </a:ext>
            </a:extLst>
          </xdr:cNvPr>
          <xdr:cNvGrpSpPr>
            <a:grpSpLocks noChangeAspect="1"/>
          </xdr:cNvGrpSpPr>
        </xdr:nvGrpSpPr>
        <xdr:grpSpPr>
          <a:xfrm>
            <a:off x="3291085" y="124753058"/>
            <a:ext cx="850221" cy="1982459"/>
            <a:chOff x="14944724" y="104774999"/>
            <a:chExt cx="1371601" cy="3409948"/>
          </a:xfrm>
        </xdr:grpSpPr>
        <xdr:grpSp>
          <xdr:nvGrpSpPr>
            <xdr:cNvPr id="128" name="Group 127">
              <a:extLst>
                <a:ext uri="{FF2B5EF4-FFF2-40B4-BE49-F238E27FC236}">
                  <a16:creationId xmlns:a16="http://schemas.microsoft.com/office/drawing/2014/main" id="{1D9E46E0-6E41-ED8F-9A64-B4BE9402DF71}"/>
                </a:ext>
              </a:extLst>
            </xdr:cNvPr>
            <xdr:cNvGrpSpPr/>
          </xdr:nvGrpSpPr>
          <xdr:grpSpPr>
            <a:xfrm>
              <a:off x="14944724" y="105441747"/>
              <a:ext cx="1053296" cy="2743200"/>
              <a:chOff x="14944724" y="105441747"/>
              <a:chExt cx="1053296" cy="2743200"/>
            </a:xfrm>
          </xdr:grpSpPr>
          <xdr:grpSp>
            <xdr:nvGrpSpPr>
              <xdr:cNvPr id="130" name="Group 129">
                <a:extLst>
                  <a:ext uri="{FF2B5EF4-FFF2-40B4-BE49-F238E27FC236}">
                    <a16:creationId xmlns:a16="http://schemas.microsoft.com/office/drawing/2014/main" id="{82626988-5C09-D9CE-177D-84C08B41D870}"/>
                  </a:ext>
                </a:extLst>
              </xdr:cNvPr>
              <xdr:cNvGrpSpPr>
                <a:grpSpLocks noChangeAspect="1"/>
              </xdr:cNvGrpSpPr>
            </xdr:nvGrpSpPr>
            <xdr:grpSpPr>
              <a:xfrm>
                <a:off x="14944724" y="105441747"/>
                <a:ext cx="1053296" cy="2743200"/>
                <a:chOff x="4819649" y="104755947"/>
                <a:chExt cx="2600325" cy="6772277"/>
              </a:xfrm>
              <a:solidFill>
                <a:srgbClr val="FF7171"/>
              </a:solidFill>
            </xdr:grpSpPr>
            <xdr:sp macro="" textlink="">
              <xdr:nvSpPr>
                <xdr:cNvPr id="135" name="Rectangle: Rounded Corners 134">
                  <a:extLst>
                    <a:ext uri="{FF2B5EF4-FFF2-40B4-BE49-F238E27FC236}">
                      <a16:creationId xmlns:a16="http://schemas.microsoft.com/office/drawing/2014/main" id="{3F29812B-0451-16C6-6390-73082CCE9893}"/>
                    </a:ext>
                  </a:extLst>
                </xdr:cNvPr>
                <xdr:cNvSpPr/>
              </xdr:nvSpPr>
              <xdr:spPr>
                <a:xfrm>
                  <a:off x="4819649" y="106403773"/>
                  <a:ext cx="457200" cy="2286000"/>
                </a:xfrm>
                <a:prstGeom prst="roundRect">
                  <a:avLst>
                    <a:gd name="adj" fmla="val 47917"/>
                  </a:avLst>
                </a:prstGeom>
                <a:solidFill>
                  <a:srgbClr val="FF99CC"/>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C8FFE1"/>
                    </a:solidFill>
                  </a:endParaRPr>
                </a:p>
              </xdr:txBody>
            </xdr:sp>
            <xdr:sp macro="" textlink="">
              <xdr:nvSpPr>
                <xdr:cNvPr id="136" name="Rectangle: Rounded Corners 135">
                  <a:extLst>
                    <a:ext uri="{FF2B5EF4-FFF2-40B4-BE49-F238E27FC236}">
                      <a16:creationId xmlns:a16="http://schemas.microsoft.com/office/drawing/2014/main" id="{AADA2220-FCF6-28C1-8A68-29B1D45E5554}"/>
                    </a:ext>
                  </a:extLst>
                </xdr:cNvPr>
                <xdr:cNvSpPr/>
              </xdr:nvSpPr>
              <xdr:spPr>
                <a:xfrm>
                  <a:off x="6962774" y="106403773"/>
                  <a:ext cx="457200" cy="2286000"/>
                </a:xfrm>
                <a:prstGeom prst="roundRect">
                  <a:avLst>
                    <a:gd name="adj" fmla="val 47917"/>
                  </a:avLst>
                </a:prstGeom>
                <a:solidFill>
                  <a:srgbClr val="FF99CC"/>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C8FFE1"/>
                    </a:solidFill>
                  </a:endParaRPr>
                </a:p>
              </xdr:txBody>
            </xdr:sp>
            <xdr:sp macro="" textlink="">
              <xdr:nvSpPr>
                <xdr:cNvPr id="137" name="Rectangle: Rounded Corners 136">
                  <a:extLst>
                    <a:ext uri="{FF2B5EF4-FFF2-40B4-BE49-F238E27FC236}">
                      <a16:creationId xmlns:a16="http://schemas.microsoft.com/office/drawing/2014/main" id="{5A2AB33A-0D67-ED87-4557-61D0D0BDAF24}"/>
                    </a:ext>
                  </a:extLst>
                </xdr:cNvPr>
                <xdr:cNvSpPr/>
              </xdr:nvSpPr>
              <xdr:spPr>
                <a:xfrm rot="16200000">
                  <a:off x="5553075" y="105336972"/>
                  <a:ext cx="1133477" cy="2581278"/>
                </a:xfrm>
                <a:prstGeom prst="roundRect">
                  <a:avLst>
                    <a:gd name="adj" fmla="val 47917"/>
                  </a:avLst>
                </a:prstGeom>
                <a:solidFill>
                  <a:srgbClr val="FF99CC"/>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C8FFE1"/>
                    </a:solidFill>
                  </a:endParaRPr>
                </a:p>
              </xdr:txBody>
            </xdr:sp>
            <xdr:sp macro="" textlink="">
              <xdr:nvSpPr>
                <xdr:cNvPr id="138" name="Rectangle: Rounded Corners 137">
                  <a:extLst>
                    <a:ext uri="{FF2B5EF4-FFF2-40B4-BE49-F238E27FC236}">
                      <a16:creationId xmlns:a16="http://schemas.microsoft.com/office/drawing/2014/main" id="{43BA89B8-9014-3471-2924-2C3C8AEEA7D9}"/>
                    </a:ext>
                  </a:extLst>
                </xdr:cNvPr>
                <xdr:cNvSpPr/>
              </xdr:nvSpPr>
              <xdr:spPr>
                <a:xfrm rot="16200000">
                  <a:off x="5557838" y="104751184"/>
                  <a:ext cx="1133477" cy="1143003"/>
                </a:xfrm>
                <a:prstGeom prst="roundRect">
                  <a:avLst>
                    <a:gd name="adj" fmla="val 47917"/>
                  </a:avLst>
                </a:prstGeom>
                <a:solidFill>
                  <a:srgbClr val="FF99CC"/>
                </a:solidFill>
                <a:ln>
                  <a:noFill/>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C8FFE1"/>
                    </a:solidFill>
                  </a:endParaRPr>
                </a:p>
              </xdr:txBody>
            </xdr:sp>
            <xdr:sp macro="" textlink="">
              <xdr:nvSpPr>
                <xdr:cNvPr id="139" name="Rectangle: Rounded Corners 138">
                  <a:extLst>
                    <a:ext uri="{FF2B5EF4-FFF2-40B4-BE49-F238E27FC236}">
                      <a16:creationId xmlns:a16="http://schemas.microsoft.com/office/drawing/2014/main" id="{8B05CB70-C051-8EF9-1DD6-47C28E2BD647}"/>
                    </a:ext>
                  </a:extLst>
                </xdr:cNvPr>
                <xdr:cNvSpPr/>
              </xdr:nvSpPr>
              <xdr:spPr>
                <a:xfrm rot="16200000">
                  <a:off x="5210177" y="107203872"/>
                  <a:ext cx="1828799" cy="1143003"/>
                </a:xfrm>
                <a:prstGeom prst="roundRect">
                  <a:avLst>
                    <a:gd name="adj" fmla="val 47917"/>
                  </a:avLst>
                </a:prstGeom>
                <a:solidFill>
                  <a:srgbClr val="FF99CC"/>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C8FFE1"/>
                    </a:solidFill>
                  </a:endParaRPr>
                </a:p>
              </xdr:txBody>
            </xdr:sp>
            <xdr:sp macro="" textlink="">
              <xdr:nvSpPr>
                <xdr:cNvPr id="140" name="Rectangle: Rounded Corners 139">
                  <a:extLst>
                    <a:ext uri="{FF2B5EF4-FFF2-40B4-BE49-F238E27FC236}">
                      <a16:creationId xmlns:a16="http://schemas.microsoft.com/office/drawing/2014/main" id="{DFCA2B23-2237-994C-646B-A0BF4F6277F9}"/>
                    </a:ext>
                  </a:extLst>
                </xdr:cNvPr>
                <xdr:cNvSpPr/>
              </xdr:nvSpPr>
              <xdr:spPr>
                <a:xfrm>
                  <a:off x="5419725" y="106499024"/>
                  <a:ext cx="640080" cy="5029200"/>
                </a:xfrm>
                <a:prstGeom prst="roundRect">
                  <a:avLst>
                    <a:gd name="adj" fmla="val 47917"/>
                  </a:avLst>
                </a:prstGeom>
                <a:solidFill>
                  <a:srgbClr val="FF99CC"/>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C8FFE1"/>
                    </a:solidFill>
                  </a:endParaRPr>
                </a:p>
              </xdr:txBody>
            </xdr:sp>
            <xdr:sp macro="" textlink="">
              <xdr:nvSpPr>
                <xdr:cNvPr id="141" name="Rectangle: Rounded Corners 140">
                  <a:extLst>
                    <a:ext uri="{FF2B5EF4-FFF2-40B4-BE49-F238E27FC236}">
                      <a16:creationId xmlns:a16="http://schemas.microsoft.com/office/drawing/2014/main" id="{8A861004-F0EA-F9A8-DD0F-CF770AF69529}"/>
                    </a:ext>
                  </a:extLst>
                </xdr:cNvPr>
                <xdr:cNvSpPr/>
              </xdr:nvSpPr>
              <xdr:spPr>
                <a:xfrm>
                  <a:off x="6200775" y="106499024"/>
                  <a:ext cx="640080" cy="5029200"/>
                </a:xfrm>
                <a:prstGeom prst="roundRect">
                  <a:avLst>
                    <a:gd name="adj" fmla="val 47917"/>
                  </a:avLst>
                </a:prstGeom>
                <a:solidFill>
                  <a:srgbClr val="FF99CC"/>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C8FFE1"/>
                    </a:solidFill>
                  </a:endParaRPr>
                </a:p>
              </xdr:txBody>
            </xdr:sp>
          </xdr:grpSp>
          <xdr:grpSp>
            <xdr:nvGrpSpPr>
              <xdr:cNvPr id="131" name="Group 130">
                <a:extLst>
                  <a:ext uri="{FF2B5EF4-FFF2-40B4-BE49-F238E27FC236}">
                    <a16:creationId xmlns:a16="http://schemas.microsoft.com/office/drawing/2014/main" id="{5BBA53B7-6E5C-2AFB-7FE1-7F39794CEC96}"/>
                  </a:ext>
                </a:extLst>
              </xdr:cNvPr>
              <xdr:cNvGrpSpPr/>
            </xdr:nvGrpSpPr>
            <xdr:grpSpPr>
              <a:xfrm>
                <a:off x="15001875" y="106064797"/>
                <a:ext cx="953589" cy="1109382"/>
                <a:chOff x="-11112" y="0"/>
                <a:chExt cx="1112519" cy="1371600"/>
              </a:xfrm>
            </xdr:grpSpPr>
            <xdr:sp macro="" textlink="">
              <xdr:nvSpPr>
                <xdr:cNvPr id="132" name="Rectangle 131">
                  <a:extLst>
                    <a:ext uri="{FF2B5EF4-FFF2-40B4-BE49-F238E27FC236}">
                      <a16:creationId xmlns:a16="http://schemas.microsoft.com/office/drawing/2014/main" id="{029EFE88-3228-FAAA-8FBF-4A626B185520}"/>
                    </a:ext>
                  </a:extLst>
                </xdr:cNvPr>
                <xdr:cNvSpPr/>
              </xdr:nvSpPr>
              <xdr:spPr>
                <a:xfrm>
                  <a:off x="-11112" y="0"/>
                  <a:ext cx="457200" cy="1371600"/>
                </a:xfrm>
                <a:prstGeom prst="rect">
                  <a:avLst/>
                </a:prstGeom>
                <a:gradFill>
                  <a:gsLst>
                    <a:gs pos="0">
                      <a:schemeClr val="bg1">
                        <a:lumMod val="95000"/>
                      </a:schemeClr>
                    </a:gs>
                    <a:gs pos="44000">
                      <a:schemeClr val="bg1">
                        <a:lumMod val="95000"/>
                      </a:schemeClr>
                    </a:gs>
                    <a:gs pos="45000">
                      <a:schemeClr val="accent6">
                        <a:lumMod val="40000"/>
                        <a:lumOff val="60000"/>
                      </a:schemeClr>
                    </a:gs>
                    <a:gs pos="100000">
                      <a:schemeClr val="accent6">
                        <a:lumMod val="60000"/>
                        <a:lumOff val="40000"/>
                      </a:schemeClr>
                    </a:gs>
                  </a:gsLst>
                  <a:lin ang="5400000" scaled="1"/>
                </a:gradFill>
                <a:ln>
                  <a:solidFill>
                    <a:schemeClr val="accent5">
                      <a:lumMod val="20000"/>
                      <a:lumOff val="80000"/>
                    </a:schemeClr>
                  </a:solidFill>
                </a:ln>
                <a:effectLst>
                  <a:glow rad="63500">
                    <a:srgbClr val="FF3C3C">
                      <a:alpha val="40000"/>
                    </a:srgbClr>
                  </a:glow>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solidFill>
                      <a:srgbClr val="C8FFE1"/>
                    </a:solidFill>
                  </a:endParaRPr>
                </a:p>
              </xdr:txBody>
            </xdr:sp>
            <xdr:sp macro="" textlink="">
              <xdr:nvSpPr>
                <xdr:cNvPr id="133" name="Rectangle 132">
                  <a:extLst>
                    <a:ext uri="{FF2B5EF4-FFF2-40B4-BE49-F238E27FC236}">
                      <a16:creationId xmlns:a16="http://schemas.microsoft.com/office/drawing/2014/main" id="{EE76AB0A-2C85-9DEE-EB96-C6024BFE76AB}"/>
                    </a:ext>
                  </a:extLst>
                </xdr:cNvPr>
                <xdr:cNvSpPr/>
              </xdr:nvSpPr>
              <xdr:spPr>
                <a:xfrm>
                  <a:off x="644207" y="0"/>
                  <a:ext cx="457200" cy="1371600"/>
                </a:xfrm>
                <a:prstGeom prst="rect">
                  <a:avLst/>
                </a:prstGeom>
                <a:gradFill>
                  <a:gsLst>
                    <a:gs pos="0">
                      <a:schemeClr val="bg1">
                        <a:lumMod val="95000"/>
                      </a:schemeClr>
                    </a:gs>
                    <a:gs pos="35000">
                      <a:schemeClr val="bg1">
                        <a:lumMod val="95000"/>
                      </a:schemeClr>
                    </a:gs>
                    <a:gs pos="36000">
                      <a:srgbClr val="F0CDFF"/>
                    </a:gs>
                    <a:gs pos="100000">
                      <a:srgbClr val="D7B9FF"/>
                    </a:gs>
                  </a:gsLst>
                  <a:lin ang="5400000" scaled="1"/>
                </a:gradFill>
                <a:ln>
                  <a:solidFill>
                    <a:schemeClr val="accent5">
                      <a:lumMod val="20000"/>
                      <a:lumOff val="80000"/>
                    </a:schemeClr>
                  </a:solidFill>
                </a:ln>
                <a:effectLst>
                  <a:glow rad="63500">
                    <a:srgbClr val="FF3C3C">
                      <a:alpha val="40000"/>
                    </a:srgbClr>
                  </a:glow>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solidFill>
                      <a:srgbClr val="C8FFE1"/>
                    </a:solidFill>
                  </a:endParaRPr>
                </a:p>
              </xdr:txBody>
            </xdr:sp>
            <xdr:cxnSp macro="">
              <xdr:nvCxnSpPr>
                <xdr:cNvPr id="134" name="Straight Connector 133">
                  <a:extLst>
                    <a:ext uri="{FF2B5EF4-FFF2-40B4-BE49-F238E27FC236}">
                      <a16:creationId xmlns:a16="http://schemas.microsoft.com/office/drawing/2014/main" id="{B10C6E12-F8FD-9E9A-8B29-FE5D620FADD9}"/>
                    </a:ext>
                  </a:extLst>
                </xdr:cNvPr>
                <xdr:cNvCxnSpPr/>
              </xdr:nvCxnSpPr>
              <xdr:spPr>
                <a:xfrm rot="600000" flipV="1">
                  <a:off x="446043" y="515148"/>
                  <a:ext cx="203729" cy="129739"/>
                </a:xfrm>
                <a:prstGeom prst="line">
                  <a:avLst/>
                </a:prstGeom>
                <a:ln w="12700">
                  <a:solidFill>
                    <a:srgbClr val="7030A0"/>
                  </a:solidFill>
                </a:ln>
              </xdr:spPr>
              <xdr:style>
                <a:lnRef idx="1">
                  <a:schemeClr val="accent1"/>
                </a:lnRef>
                <a:fillRef idx="0">
                  <a:schemeClr val="accent1"/>
                </a:fillRef>
                <a:effectRef idx="0">
                  <a:schemeClr val="accent1"/>
                </a:effectRef>
                <a:fontRef idx="minor">
                  <a:schemeClr val="tx1"/>
                </a:fontRef>
              </xdr:style>
            </xdr:cxnSp>
          </xdr:grpSp>
        </xdr:grpSp>
        <xdr:sp macro="" textlink="">
          <xdr:nvSpPr>
            <xdr:cNvPr id="129" name="Thought Bubble: Cloud 128">
              <a:extLst>
                <a:ext uri="{FF2B5EF4-FFF2-40B4-BE49-F238E27FC236}">
                  <a16:creationId xmlns:a16="http://schemas.microsoft.com/office/drawing/2014/main" id="{2F6E8942-434E-8955-D3C4-1CF7C27E844E}"/>
                </a:ext>
              </a:extLst>
            </xdr:cNvPr>
            <xdr:cNvSpPr/>
          </xdr:nvSpPr>
          <xdr:spPr>
            <a:xfrm>
              <a:off x="15144750" y="104774999"/>
              <a:ext cx="1171575" cy="514351"/>
            </a:xfrm>
            <a:prstGeom prst="cloudCallout">
              <a:avLst>
                <a:gd name="adj1" fmla="val -7012"/>
                <a:gd name="adj2" fmla="val 109061"/>
              </a:avLst>
            </a:prstGeom>
            <a:solidFill>
              <a:srgbClr val="D20000"/>
            </a:solidFill>
            <a:ln>
              <a:solidFill>
                <a:srgbClr val="C8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C8FFE1"/>
                </a:solidFill>
              </a:endParaRPr>
            </a:p>
          </xdr:txBody>
        </xdr:sp>
      </xdr:grpSp>
      <xdr:grpSp>
        <xdr:nvGrpSpPr>
          <xdr:cNvPr id="53" name="Group 52">
            <a:extLst>
              <a:ext uri="{FF2B5EF4-FFF2-40B4-BE49-F238E27FC236}">
                <a16:creationId xmlns:a16="http://schemas.microsoft.com/office/drawing/2014/main" id="{A3CCFCC6-C1B0-E7D0-3E0B-F2C988CE7C04}"/>
              </a:ext>
            </a:extLst>
          </xdr:cNvPr>
          <xdr:cNvGrpSpPr>
            <a:grpSpLocks noChangeAspect="1"/>
          </xdr:cNvGrpSpPr>
        </xdr:nvGrpSpPr>
        <xdr:grpSpPr>
          <a:xfrm>
            <a:off x="5354531" y="124752993"/>
            <a:ext cx="726229" cy="1982459"/>
            <a:chOff x="14933712" y="104774999"/>
            <a:chExt cx="1171575" cy="3409948"/>
          </a:xfrm>
        </xdr:grpSpPr>
        <xdr:grpSp>
          <xdr:nvGrpSpPr>
            <xdr:cNvPr id="114" name="Group 113">
              <a:extLst>
                <a:ext uri="{FF2B5EF4-FFF2-40B4-BE49-F238E27FC236}">
                  <a16:creationId xmlns:a16="http://schemas.microsoft.com/office/drawing/2014/main" id="{BB9D6A86-8638-DA8E-4AE5-F2203727F5E5}"/>
                </a:ext>
              </a:extLst>
            </xdr:cNvPr>
            <xdr:cNvGrpSpPr/>
          </xdr:nvGrpSpPr>
          <xdr:grpSpPr>
            <a:xfrm>
              <a:off x="14944724" y="105441747"/>
              <a:ext cx="1053296" cy="2743200"/>
              <a:chOff x="14944724" y="105441747"/>
              <a:chExt cx="1053296" cy="2743200"/>
            </a:xfrm>
          </xdr:grpSpPr>
          <xdr:grpSp>
            <xdr:nvGrpSpPr>
              <xdr:cNvPr id="116" name="Group 115">
                <a:extLst>
                  <a:ext uri="{FF2B5EF4-FFF2-40B4-BE49-F238E27FC236}">
                    <a16:creationId xmlns:a16="http://schemas.microsoft.com/office/drawing/2014/main" id="{F7255400-D03B-C0B4-B81C-5190FEA310F4}"/>
                  </a:ext>
                </a:extLst>
              </xdr:cNvPr>
              <xdr:cNvGrpSpPr>
                <a:grpSpLocks noChangeAspect="1"/>
              </xdr:cNvGrpSpPr>
            </xdr:nvGrpSpPr>
            <xdr:grpSpPr>
              <a:xfrm>
                <a:off x="14944724" y="105441747"/>
                <a:ext cx="1053296" cy="2743200"/>
                <a:chOff x="4819649" y="104755947"/>
                <a:chExt cx="2600325" cy="6772277"/>
              </a:xfrm>
              <a:solidFill>
                <a:srgbClr val="FF7171"/>
              </a:solidFill>
            </xdr:grpSpPr>
            <xdr:sp macro="" textlink="">
              <xdr:nvSpPr>
                <xdr:cNvPr id="121" name="Rectangle: Rounded Corners 120">
                  <a:extLst>
                    <a:ext uri="{FF2B5EF4-FFF2-40B4-BE49-F238E27FC236}">
                      <a16:creationId xmlns:a16="http://schemas.microsoft.com/office/drawing/2014/main" id="{F15FD5BF-C83A-855C-8CAE-11448B3E5B38}"/>
                    </a:ext>
                  </a:extLst>
                </xdr:cNvPr>
                <xdr:cNvSpPr/>
              </xdr:nvSpPr>
              <xdr:spPr>
                <a:xfrm>
                  <a:off x="4819649" y="106403773"/>
                  <a:ext cx="457200" cy="2286000"/>
                </a:xfrm>
                <a:prstGeom prst="roundRect">
                  <a:avLst>
                    <a:gd name="adj" fmla="val 47917"/>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C8FFE1"/>
                    </a:solidFill>
                  </a:endParaRPr>
                </a:p>
              </xdr:txBody>
            </xdr:sp>
            <xdr:sp macro="" textlink="">
              <xdr:nvSpPr>
                <xdr:cNvPr id="122" name="Rectangle: Rounded Corners 121">
                  <a:extLst>
                    <a:ext uri="{FF2B5EF4-FFF2-40B4-BE49-F238E27FC236}">
                      <a16:creationId xmlns:a16="http://schemas.microsoft.com/office/drawing/2014/main" id="{8FD35AE0-F3E1-F8D2-D5B8-0FCBED8658A3}"/>
                    </a:ext>
                  </a:extLst>
                </xdr:cNvPr>
                <xdr:cNvSpPr/>
              </xdr:nvSpPr>
              <xdr:spPr>
                <a:xfrm>
                  <a:off x="6962774" y="106403773"/>
                  <a:ext cx="457200" cy="2286000"/>
                </a:xfrm>
                <a:prstGeom prst="roundRect">
                  <a:avLst>
                    <a:gd name="adj" fmla="val 47917"/>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C8FFE1"/>
                    </a:solidFill>
                  </a:endParaRPr>
                </a:p>
              </xdr:txBody>
            </xdr:sp>
            <xdr:sp macro="" textlink="">
              <xdr:nvSpPr>
                <xdr:cNvPr id="123" name="Rectangle: Rounded Corners 122">
                  <a:extLst>
                    <a:ext uri="{FF2B5EF4-FFF2-40B4-BE49-F238E27FC236}">
                      <a16:creationId xmlns:a16="http://schemas.microsoft.com/office/drawing/2014/main" id="{2B05F060-B72F-4172-DC32-49F0C021183A}"/>
                    </a:ext>
                  </a:extLst>
                </xdr:cNvPr>
                <xdr:cNvSpPr/>
              </xdr:nvSpPr>
              <xdr:spPr>
                <a:xfrm rot="16200000">
                  <a:off x="5553075" y="105336972"/>
                  <a:ext cx="1133477" cy="2581278"/>
                </a:xfrm>
                <a:prstGeom prst="roundRect">
                  <a:avLst>
                    <a:gd name="adj" fmla="val 47917"/>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C8FFE1"/>
                    </a:solidFill>
                  </a:endParaRPr>
                </a:p>
              </xdr:txBody>
            </xdr:sp>
            <xdr:sp macro="" textlink="">
              <xdr:nvSpPr>
                <xdr:cNvPr id="124" name="Rectangle: Rounded Corners 123">
                  <a:extLst>
                    <a:ext uri="{FF2B5EF4-FFF2-40B4-BE49-F238E27FC236}">
                      <a16:creationId xmlns:a16="http://schemas.microsoft.com/office/drawing/2014/main" id="{B3ED81A9-C90F-60D5-573F-DE7C91A4F9E8}"/>
                    </a:ext>
                  </a:extLst>
                </xdr:cNvPr>
                <xdr:cNvSpPr/>
              </xdr:nvSpPr>
              <xdr:spPr>
                <a:xfrm rot="16200000">
                  <a:off x="5557838" y="104751184"/>
                  <a:ext cx="1133477" cy="1143003"/>
                </a:xfrm>
                <a:prstGeom prst="roundRect">
                  <a:avLst>
                    <a:gd name="adj" fmla="val 47917"/>
                  </a:avLst>
                </a:prstGeom>
                <a:solidFill>
                  <a:srgbClr val="FF0000"/>
                </a:solidFill>
                <a:ln>
                  <a:noFill/>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C8FFE1"/>
                    </a:solidFill>
                  </a:endParaRPr>
                </a:p>
              </xdr:txBody>
            </xdr:sp>
            <xdr:sp macro="" textlink="">
              <xdr:nvSpPr>
                <xdr:cNvPr id="125" name="Rectangle: Rounded Corners 124">
                  <a:extLst>
                    <a:ext uri="{FF2B5EF4-FFF2-40B4-BE49-F238E27FC236}">
                      <a16:creationId xmlns:a16="http://schemas.microsoft.com/office/drawing/2014/main" id="{5B2F8AC8-556F-96F8-4206-6427641F917A}"/>
                    </a:ext>
                  </a:extLst>
                </xdr:cNvPr>
                <xdr:cNvSpPr/>
              </xdr:nvSpPr>
              <xdr:spPr>
                <a:xfrm rot="16200000">
                  <a:off x="5210177" y="107203872"/>
                  <a:ext cx="1828799" cy="1143003"/>
                </a:xfrm>
                <a:prstGeom prst="roundRect">
                  <a:avLst>
                    <a:gd name="adj" fmla="val 47917"/>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C8FFE1"/>
                    </a:solidFill>
                  </a:endParaRPr>
                </a:p>
              </xdr:txBody>
            </xdr:sp>
            <xdr:sp macro="" textlink="">
              <xdr:nvSpPr>
                <xdr:cNvPr id="126" name="Rectangle: Rounded Corners 125">
                  <a:extLst>
                    <a:ext uri="{FF2B5EF4-FFF2-40B4-BE49-F238E27FC236}">
                      <a16:creationId xmlns:a16="http://schemas.microsoft.com/office/drawing/2014/main" id="{7B79D92E-16A4-AC7D-2357-03F41F1EAB75}"/>
                    </a:ext>
                  </a:extLst>
                </xdr:cNvPr>
                <xdr:cNvSpPr/>
              </xdr:nvSpPr>
              <xdr:spPr>
                <a:xfrm>
                  <a:off x="5419725" y="106499024"/>
                  <a:ext cx="640080" cy="5029200"/>
                </a:xfrm>
                <a:prstGeom prst="roundRect">
                  <a:avLst>
                    <a:gd name="adj" fmla="val 47917"/>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C8FFE1"/>
                    </a:solidFill>
                  </a:endParaRPr>
                </a:p>
              </xdr:txBody>
            </xdr:sp>
            <xdr:sp macro="" textlink="">
              <xdr:nvSpPr>
                <xdr:cNvPr id="127" name="Rectangle: Rounded Corners 126">
                  <a:extLst>
                    <a:ext uri="{FF2B5EF4-FFF2-40B4-BE49-F238E27FC236}">
                      <a16:creationId xmlns:a16="http://schemas.microsoft.com/office/drawing/2014/main" id="{B404FAB4-A67F-7626-95A5-644856AD59DC}"/>
                    </a:ext>
                  </a:extLst>
                </xdr:cNvPr>
                <xdr:cNvSpPr/>
              </xdr:nvSpPr>
              <xdr:spPr>
                <a:xfrm>
                  <a:off x="6200775" y="106499024"/>
                  <a:ext cx="640080" cy="5029200"/>
                </a:xfrm>
                <a:prstGeom prst="roundRect">
                  <a:avLst>
                    <a:gd name="adj" fmla="val 47917"/>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C8FFE1"/>
                    </a:solidFill>
                  </a:endParaRPr>
                </a:p>
              </xdr:txBody>
            </xdr:sp>
          </xdr:grpSp>
          <xdr:grpSp>
            <xdr:nvGrpSpPr>
              <xdr:cNvPr id="117" name="Group 116">
                <a:extLst>
                  <a:ext uri="{FF2B5EF4-FFF2-40B4-BE49-F238E27FC236}">
                    <a16:creationId xmlns:a16="http://schemas.microsoft.com/office/drawing/2014/main" id="{F61AF54C-33AC-E09D-DA60-3CEC45C2AE7F}"/>
                  </a:ext>
                </a:extLst>
              </xdr:cNvPr>
              <xdr:cNvGrpSpPr/>
            </xdr:nvGrpSpPr>
            <xdr:grpSpPr>
              <a:xfrm>
                <a:off x="15001875" y="106064797"/>
                <a:ext cx="953589" cy="1109382"/>
                <a:chOff x="-11112" y="0"/>
                <a:chExt cx="1112519" cy="1371600"/>
              </a:xfrm>
            </xdr:grpSpPr>
            <xdr:sp macro="" textlink="">
              <xdr:nvSpPr>
                <xdr:cNvPr id="118" name="Rectangle 117">
                  <a:extLst>
                    <a:ext uri="{FF2B5EF4-FFF2-40B4-BE49-F238E27FC236}">
                      <a16:creationId xmlns:a16="http://schemas.microsoft.com/office/drawing/2014/main" id="{B2A4A7A9-B36F-8D81-676C-E21522946DB0}"/>
                    </a:ext>
                  </a:extLst>
                </xdr:cNvPr>
                <xdr:cNvSpPr/>
              </xdr:nvSpPr>
              <xdr:spPr>
                <a:xfrm>
                  <a:off x="-11112" y="0"/>
                  <a:ext cx="457200" cy="1371600"/>
                </a:xfrm>
                <a:prstGeom prst="rect">
                  <a:avLst/>
                </a:prstGeom>
                <a:gradFill>
                  <a:gsLst>
                    <a:gs pos="0">
                      <a:schemeClr val="bg1">
                        <a:lumMod val="95000"/>
                      </a:schemeClr>
                    </a:gs>
                    <a:gs pos="89000">
                      <a:schemeClr val="bg1">
                        <a:lumMod val="95000"/>
                      </a:schemeClr>
                    </a:gs>
                    <a:gs pos="90000">
                      <a:schemeClr val="accent6">
                        <a:lumMod val="40000"/>
                        <a:lumOff val="60000"/>
                      </a:schemeClr>
                    </a:gs>
                    <a:gs pos="100000">
                      <a:schemeClr val="accent6">
                        <a:lumMod val="60000"/>
                        <a:lumOff val="40000"/>
                      </a:schemeClr>
                    </a:gs>
                  </a:gsLst>
                  <a:lin ang="5400000" scaled="1"/>
                </a:gradFill>
                <a:ln>
                  <a:solidFill>
                    <a:schemeClr val="accent5">
                      <a:lumMod val="20000"/>
                      <a:lumOff val="80000"/>
                    </a:schemeClr>
                  </a:solidFill>
                </a:ln>
                <a:effectLst>
                  <a:glow rad="63500">
                    <a:srgbClr val="FF3C3C">
                      <a:alpha val="40000"/>
                    </a:srgbClr>
                  </a:glow>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solidFill>
                      <a:srgbClr val="C8FFE1"/>
                    </a:solidFill>
                  </a:endParaRPr>
                </a:p>
              </xdr:txBody>
            </xdr:sp>
            <xdr:sp macro="" textlink="">
              <xdr:nvSpPr>
                <xdr:cNvPr id="119" name="Rectangle 118">
                  <a:extLst>
                    <a:ext uri="{FF2B5EF4-FFF2-40B4-BE49-F238E27FC236}">
                      <a16:creationId xmlns:a16="http://schemas.microsoft.com/office/drawing/2014/main" id="{1B52BD78-A6AF-07A2-7253-5A886CDB454F}"/>
                    </a:ext>
                  </a:extLst>
                </xdr:cNvPr>
                <xdr:cNvSpPr/>
              </xdr:nvSpPr>
              <xdr:spPr>
                <a:xfrm>
                  <a:off x="644207" y="0"/>
                  <a:ext cx="457200" cy="1371600"/>
                </a:xfrm>
                <a:prstGeom prst="rect">
                  <a:avLst/>
                </a:prstGeom>
                <a:gradFill>
                  <a:gsLst>
                    <a:gs pos="0">
                      <a:schemeClr val="bg1">
                        <a:lumMod val="95000"/>
                      </a:schemeClr>
                    </a:gs>
                    <a:gs pos="69000">
                      <a:schemeClr val="bg1">
                        <a:lumMod val="95000"/>
                      </a:schemeClr>
                    </a:gs>
                    <a:gs pos="70000">
                      <a:srgbClr val="F0CDFF"/>
                    </a:gs>
                    <a:gs pos="100000">
                      <a:srgbClr val="D7B9FF"/>
                    </a:gs>
                  </a:gsLst>
                  <a:lin ang="5400000" scaled="1"/>
                </a:gradFill>
                <a:ln>
                  <a:solidFill>
                    <a:schemeClr val="accent5">
                      <a:lumMod val="20000"/>
                      <a:lumOff val="80000"/>
                    </a:schemeClr>
                  </a:solidFill>
                </a:ln>
                <a:effectLst>
                  <a:glow rad="63500">
                    <a:srgbClr val="FF3C3C">
                      <a:alpha val="40000"/>
                    </a:srgbClr>
                  </a:glow>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solidFill>
                      <a:srgbClr val="C8FFE1"/>
                    </a:solidFill>
                  </a:endParaRPr>
                </a:p>
              </xdr:txBody>
            </xdr:sp>
            <xdr:cxnSp macro="">
              <xdr:nvCxnSpPr>
                <xdr:cNvPr id="120" name="Straight Connector 119">
                  <a:extLst>
                    <a:ext uri="{FF2B5EF4-FFF2-40B4-BE49-F238E27FC236}">
                      <a16:creationId xmlns:a16="http://schemas.microsoft.com/office/drawing/2014/main" id="{A74ADFFE-B1BF-4844-3B6F-0BC965EACD11}"/>
                    </a:ext>
                  </a:extLst>
                </xdr:cNvPr>
                <xdr:cNvCxnSpPr/>
              </xdr:nvCxnSpPr>
              <xdr:spPr>
                <a:xfrm rot="20700000" flipV="1">
                  <a:off x="422466" y="1008713"/>
                  <a:ext cx="240771" cy="194458"/>
                </a:xfrm>
                <a:prstGeom prst="line">
                  <a:avLst/>
                </a:prstGeom>
                <a:ln w="12700">
                  <a:solidFill>
                    <a:srgbClr val="C80000"/>
                  </a:solidFill>
                </a:ln>
              </xdr:spPr>
              <xdr:style>
                <a:lnRef idx="1">
                  <a:schemeClr val="accent1"/>
                </a:lnRef>
                <a:fillRef idx="0">
                  <a:schemeClr val="accent1"/>
                </a:fillRef>
                <a:effectRef idx="0">
                  <a:schemeClr val="accent1"/>
                </a:effectRef>
                <a:fontRef idx="minor">
                  <a:schemeClr val="tx1"/>
                </a:fontRef>
              </xdr:style>
            </xdr:cxnSp>
          </xdr:grpSp>
        </xdr:grpSp>
        <xdr:sp macro="" textlink="">
          <xdr:nvSpPr>
            <xdr:cNvPr id="115" name="Thought Bubble: Cloud 114">
              <a:extLst>
                <a:ext uri="{FF2B5EF4-FFF2-40B4-BE49-F238E27FC236}">
                  <a16:creationId xmlns:a16="http://schemas.microsoft.com/office/drawing/2014/main" id="{F08B7F8B-FB0C-B6AA-24A7-39D3F9EF6A67}"/>
                </a:ext>
              </a:extLst>
            </xdr:cNvPr>
            <xdr:cNvSpPr/>
          </xdr:nvSpPr>
          <xdr:spPr>
            <a:xfrm>
              <a:off x="14933712" y="104774999"/>
              <a:ext cx="1171575" cy="514351"/>
            </a:xfrm>
            <a:prstGeom prst="cloudCallout">
              <a:avLst>
                <a:gd name="adj1" fmla="val 4530"/>
                <a:gd name="adj2" fmla="val 103965"/>
              </a:avLst>
            </a:prstGeom>
            <a:solidFill>
              <a:srgbClr val="D20000"/>
            </a:solidFill>
            <a:ln>
              <a:solidFill>
                <a:srgbClr val="C8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C8FFE1"/>
                </a:solidFill>
              </a:endParaRPr>
            </a:p>
          </xdr:txBody>
        </xdr:sp>
      </xdr:grpSp>
      <xdr:grpSp>
        <xdr:nvGrpSpPr>
          <xdr:cNvPr id="54" name="Group 53">
            <a:extLst>
              <a:ext uri="{FF2B5EF4-FFF2-40B4-BE49-F238E27FC236}">
                <a16:creationId xmlns:a16="http://schemas.microsoft.com/office/drawing/2014/main" id="{6CCCD8B4-100F-75A0-ADDF-7440AA3AA87B}"/>
              </a:ext>
            </a:extLst>
          </xdr:cNvPr>
          <xdr:cNvGrpSpPr>
            <a:grpSpLocks noChangeAspect="1"/>
          </xdr:cNvGrpSpPr>
        </xdr:nvGrpSpPr>
        <xdr:grpSpPr>
          <a:xfrm>
            <a:off x="2049478" y="124745527"/>
            <a:ext cx="811344" cy="1991452"/>
            <a:chOff x="13365162" y="104788106"/>
            <a:chExt cx="1308883" cy="3425416"/>
          </a:xfrm>
        </xdr:grpSpPr>
        <xdr:grpSp>
          <xdr:nvGrpSpPr>
            <xdr:cNvPr id="100" name="Group 99">
              <a:extLst>
                <a:ext uri="{FF2B5EF4-FFF2-40B4-BE49-F238E27FC236}">
                  <a16:creationId xmlns:a16="http://schemas.microsoft.com/office/drawing/2014/main" id="{37F15F17-9D18-043D-9845-7145055CEE5C}"/>
                </a:ext>
              </a:extLst>
            </xdr:cNvPr>
            <xdr:cNvGrpSpPr/>
          </xdr:nvGrpSpPr>
          <xdr:grpSpPr>
            <a:xfrm>
              <a:off x="13620749" y="105470322"/>
              <a:ext cx="1053296" cy="2743200"/>
              <a:chOff x="13620749" y="105470322"/>
              <a:chExt cx="1053296" cy="2743200"/>
            </a:xfrm>
          </xdr:grpSpPr>
          <xdr:grpSp>
            <xdr:nvGrpSpPr>
              <xdr:cNvPr id="102" name="Group 101">
                <a:extLst>
                  <a:ext uri="{FF2B5EF4-FFF2-40B4-BE49-F238E27FC236}">
                    <a16:creationId xmlns:a16="http://schemas.microsoft.com/office/drawing/2014/main" id="{5932F70D-93DB-9781-6947-D4667F68D835}"/>
                  </a:ext>
                </a:extLst>
              </xdr:cNvPr>
              <xdr:cNvGrpSpPr>
                <a:grpSpLocks noChangeAspect="1"/>
              </xdr:cNvGrpSpPr>
            </xdr:nvGrpSpPr>
            <xdr:grpSpPr>
              <a:xfrm>
                <a:off x="13620749" y="105470322"/>
                <a:ext cx="1053296" cy="2743200"/>
                <a:chOff x="4819649" y="104755947"/>
                <a:chExt cx="2600325" cy="6772277"/>
              </a:xfrm>
              <a:solidFill>
                <a:srgbClr val="00B0F0"/>
              </a:solidFill>
            </xdr:grpSpPr>
            <xdr:sp macro="" textlink="">
              <xdr:nvSpPr>
                <xdr:cNvPr id="107" name="Rectangle: Rounded Corners 106">
                  <a:extLst>
                    <a:ext uri="{FF2B5EF4-FFF2-40B4-BE49-F238E27FC236}">
                      <a16:creationId xmlns:a16="http://schemas.microsoft.com/office/drawing/2014/main" id="{4F57AEE9-C22A-7612-16DD-7A050C13AABF}"/>
                    </a:ext>
                  </a:extLst>
                </xdr:cNvPr>
                <xdr:cNvSpPr/>
              </xdr:nvSpPr>
              <xdr:spPr>
                <a:xfrm>
                  <a:off x="4819649" y="106403773"/>
                  <a:ext cx="457200" cy="2286000"/>
                </a:xfrm>
                <a:prstGeom prst="roundRect">
                  <a:avLst>
                    <a:gd name="adj" fmla="val 47917"/>
                  </a:avLst>
                </a:prstGeom>
                <a:solidFill>
                  <a:srgbClr val="CCCC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C8FFE1"/>
                    </a:solidFill>
                  </a:endParaRPr>
                </a:p>
              </xdr:txBody>
            </xdr:sp>
            <xdr:sp macro="" textlink="">
              <xdr:nvSpPr>
                <xdr:cNvPr id="108" name="Rectangle: Rounded Corners 107">
                  <a:extLst>
                    <a:ext uri="{FF2B5EF4-FFF2-40B4-BE49-F238E27FC236}">
                      <a16:creationId xmlns:a16="http://schemas.microsoft.com/office/drawing/2014/main" id="{5C610B89-B8EB-0622-BE9B-1545CE313228}"/>
                    </a:ext>
                  </a:extLst>
                </xdr:cNvPr>
                <xdr:cNvSpPr/>
              </xdr:nvSpPr>
              <xdr:spPr>
                <a:xfrm>
                  <a:off x="6962774" y="106403773"/>
                  <a:ext cx="457200" cy="2286000"/>
                </a:xfrm>
                <a:prstGeom prst="roundRect">
                  <a:avLst>
                    <a:gd name="adj" fmla="val 47917"/>
                  </a:avLst>
                </a:prstGeom>
                <a:solidFill>
                  <a:srgbClr val="CCCC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C8FFE1"/>
                    </a:solidFill>
                  </a:endParaRPr>
                </a:p>
              </xdr:txBody>
            </xdr:sp>
            <xdr:sp macro="" textlink="">
              <xdr:nvSpPr>
                <xdr:cNvPr id="109" name="Rectangle: Rounded Corners 108">
                  <a:extLst>
                    <a:ext uri="{FF2B5EF4-FFF2-40B4-BE49-F238E27FC236}">
                      <a16:creationId xmlns:a16="http://schemas.microsoft.com/office/drawing/2014/main" id="{5605E227-C388-8A50-2A01-2B3821C8362A}"/>
                    </a:ext>
                  </a:extLst>
                </xdr:cNvPr>
                <xdr:cNvSpPr/>
              </xdr:nvSpPr>
              <xdr:spPr>
                <a:xfrm rot="16200000">
                  <a:off x="5553075" y="105336972"/>
                  <a:ext cx="1133477" cy="2581278"/>
                </a:xfrm>
                <a:prstGeom prst="roundRect">
                  <a:avLst>
                    <a:gd name="adj" fmla="val 47917"/>
                  </a:avLst>
                </a:prstGeom>
                <a:solidFill>
                  <a:srgbClr val="CCCC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C8FFE1"/>
                    </a:solidFill>
                  </a:endParaRPr>
                </a:p>
              </xdr:txBody>
            </xdr:sp>
            <xdr:sp macro="" textlink="">
              <xdr:nvSpPr>
                <xdr:cNvPr id="110" name="Rectangle: Rounded Corners 109">
                  <a:extLst>
                    <a:ext uri="{FF2B5EF4-FFF2-40B4-BE49-F238E27FC236}">
                      <a16:creationId xmlns:a16="http://schemas.microsoft.com/office/drawing/2014/main" id="{B02583C9-23FA-632E-2682-423E040703FD}"/>
                    </a:ext>
                  </a:extLst>
                </xdr:cNvPr>
                <xdr:cNvSpPr/>
              </xdr:nvSpPr>
              <xdr:spPr>
                <a:xfrm rot="16200000">
                  <a:off x="5557838" y="104751184"/>
                  <a:ext cx="1133477" cy="1143003"/>
                </a:xfrm>
                <a:prstGeom prst="roundRect">
                  <a:avLst>
                    <a:gd name="adj" fmla="val 47917"/>
                  </a:avLst>
                </a:prstGeom>
                <a:solidFill>
                  <a:srgbClr val="CCCCFF"/>
                </a:solidFill>
                <a:ln>
                  <a:noFill/>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C8FFE1"/>
                    </a:solidFill>
                  </a:endParaRPr>
                </a:p>
              </xdr:txBody>
            </xdr:sp>
            <xdr:sp macro="" textlink="">
              <xdr:nvSpPr>
                <xdr:cNvPr id="111" name="Rectangle: Rounded Corners 110">
                  <a:extLst>
                    <a:ext uri="{FF2B5EF4-FFF2-40B4-BE49-F238E27FC236}">
                      <a16:creationId xmlns:a16="http://schemas.microsoft.com/office/drawing/2014/main" id="{1EBB0F2E-0C59-9C0F-12A7-683DB896D69C}"/>
                    </a:ext>
                  </a:extLst>
                </xdr:cNvPr>
                <xdr:cNvSpPr/>
              </xdr:nvSpPr>
              <xdr:spPr>
                <a:xfrm rot="16200000">
                  <a:off x="5210177" y="107203872"/>
                  <a:ext cx="1828799" cy="1143003"/>
                </a:xfrm>
                <a:prstGeom prst="roundRect">
                  <a:avLst>
                    <a:gd name="adj" fmla="val 47917"/>
                  </a:avLst>
                </a:prstGeom>
                <a:solidFill>
                  <a:srgbClr val="CCCC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C8FFE1"/>
                    </a:solidFill>
                  </a:endParaRPr>
                </a:p>
              </xdr:txBody>
            </xdr:sp>
            <xdr:sp macro="" textlink="">
              <xdr:nvSpPr>
                <xdr:cNvPr id="112" name="Rectangle: Rounded Corners 111">
                  <a:extLst>
                    <a:ext uri="{FF2B5EF4-FFF2-40B4-BE49-F238E27FC236}">
                      <a16:creationId xmlns:a16="http://schemas.microsoft.com/office/drawing/2014/main" id="{F09750A6-EA02-1148-8101-C251D9787369}"/>
                    </a:ext>
                  </a:extLst>
                </xdr:cNvPr>
                <xdr:cNvSpPr/>
              </xdr:nvSpPr>
              <xdr:spPr>
                <a:xfrm>
                  <a:off x="5419725" y="106499024"/>
                  <a:ext cx="640080" cy="5029200"/>
                </a:xfrm>
                <a:prstGeom prst="roundRect">
                  <a:avLst>
                    <a:gd name="adj" fmla="val 47917"/>
                  </a:avLst>
                </a:prstGeom>
                <a:solidFill>
                  <a:srgbClr val="CCCC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C8FFE1"/>
                    </a:solidFill>
                  </a:endParaRPr>
                </a:p>
              </xdr:txBody>
            </xdr:sp>
            <xdr:sp macro="" textlink="">
              <xdr:nvSpPr>
                <xdr:cNvPr id="113" name="Rectangle: Rounded Corners 112">
                  <a:extLst>
                    <a:ext uri="{FF2B5EF4-FFF2-40B4-BE49-F238E27FC236}">
                      <a16:creationId xmlns:a16="http://schemas.microsoft.com/office/drawing/2014/main" id="{C6A2E8EB-7881-2C23-7142-6464772168C7}"/>
                    </a:ext>
                  </a:extLst>
                </xdr:cNvPr>
                <xdr:cNvSpPr/>
              </xdr:nvSpPr>
              <xdr:spPr>
                <a:xfrm>
                  <a:off x="6200775" y="106499024"/>
                  <a:ext cx="640080" cy="5029200"/>
                </a:xfrm>
                <a:prstGeom prst="roundRect">
                  <a:avLst>
                    <a:gd name="adj" fmla="val 47917"/>
                  </a:avLst>
                </a:prstGeom>
                <a:solidFill>
                  <a:srgbClr val="CCCC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C8FFE1"/>
                    </a:solidFill>
                  </a:endParaRPr>
                </a:p>
              </xdr:txBody>
            </xdr:sp>
          </xdr:grpSp>
          <xdr:grpSp>
            <xdr:nvGrpSpPr>
              <xdr:cNvPr id="103" name="Group 102">
                <a:extLst>
                  <a:ext uri="{FF2B5EF4-FFF2-40B4-BE49-F238E27FC236}">
                    <a16:creationId xmlns:a16="http://schemas.microsoft.com/office/drawing/2014/main" id="{AB666C8C-1BF5-3247-D2AF-F0F394586321}"/>
                  </a:ext>
                </a:extLst>
              </xdr:cNvPr>
              <xdr:cNvGrpSpPr/>
            </xdr:nvGrpSpPr>
            <xdr:grpSpPr>
              <a:xfrm>
                <a:off x="13679805" y="106093372"/>
                <a:ext cx="953589" cy="1109382"/>
                <a:chOff x="0" y="0"/>
                <a:chExt cx="1112520" cy="1371600"/>
              </a:xfrm>
            </xdr:grpSpPr>
            <xdr:sp macro="" textlink="">
              <xdr:nvSpPr>
                <xdr:cNvPr id="104" name="Rectangle 103">
                  <a:extLst>
                    <a:ext uri="{FF2B5EF4-FFF2-40B4-BE49-F238E27FC236}">
                      <a16:creationId xmlns:a16="http://schemas.microsoft.com/office/drawing/2014/main" id="{C7A32370-F4F6-A3DC-85D1-46F3A2185AB9}"/>
                    </a:ext>
                  </a:extLst>
                </xdr:cNvPr>
                <xdr:cNvSpPr/>
              </xdr:nvSpPr>
              <xdr:spPr>
                <a:xfrm>
                  <a:off x="0" y="0"/>
                  <a:ext cx="457200" cy="1371600"/>
                </a:xfrm>
                <a:prstGeom prst="rect">
                  <a:avLst/>
                </a:prstGeom>
                <a:gradFill>
                  <a:gsLst>
                    <a:gs pos="0">
                      <a:schemeClr val="bg1">
                        <a:lumMod val="95000"/>
                      </a:schemeClr>
                    </a:gs>
                    <a:gs pos="35000">
                      <a:schemeClr val="bg1">
                        <a:lumMod val="95000"/>
                      </a:schemeClr>
                    </a:gs>
                    <a:gs pos="37000">
                      <a:schemeClr val="accent6">
                        <a:lumMod val="40000"/>
                        <a:lumOff val="60000"/>
                      </a:schemeClr>
                    </a:gs>
                    <a:gs pos="100000">
                      <a:schemeClr val="accent6">
                        <a:lumMod val="60000"/>
                        <a:lumOff val="40000"/>
                      </a:schemeClr>
                    </a:gs>
                  </a:gsLst>
                  <a:lin ang="5400000" scaled="1"/>
                </a:gradFill>
                <a:ln>
                  <a:solidFill>
                    <a:schemeClr val="accent5">
                      <a:lumMod val="20000"/>
                      <a:lumOff val="80000"/>
                    </a:schemeClr>
                  </a:solidFill>
                </a:ln>
                <a:effectLst>
                  <a:glow rad="63500">
                    <a:schemeClr val="accent5">
                      <a:satMod val="175000"/>
                      <a:alpha val="40000"/>
                    </a:schemeClr>
                  </a:glow>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solidFill>
                      <a:srgbClr val="C8FFE1"/>
                    </a:solidFill>
                  </a:endParaRPr>
                </a:p>
              </xdr:txBody>
            </xdr:sp>
            <xdr:sp macro="" textlink="">
              <xdr:nvSpPr>
                <xdr:cNvPr id="105" name="Rectangle 104">
                  <a:extLst>
                    <a:ext uri="{FF2B5EF4-FFF2-40B4-BE49-F238E27FC236}">
                      <a16:creationId xmlns:a16="http://schemas.microsoft.com/office/drawing/2014/main" id="{2476E1E0-E0FE-A3A7-495F-745367D247C7}"/>
                    </a:ext>
                  </a:extLst>
                </xdr:cNvPr>
                <xdr:cNvSpPr/>
              </xdr:nvSpPr>
              <xdr:spPr>
                <a:xfrm>
                  <a:off x="655320" y="0"/>
                  <a:ext cx="457200" cy="1371600"/>
                </a:xfrm>
                <a:prstGeom prst="rect">
                  <a:avLst/>
                </a:prstGeom>
                <a:gradFill>
                  <a:gsLst>
                    <a:gs pos="0">
                      <a:schemeClr val="bg1">
                        <a:lumMod val="95000"/>
                      </a:schemeClr>
                    </a:gs>
                    <a:gs pos="44000">
                      <a:schemeClr val="bg1">
                        <a:lumMod val="95000"/>
                      </a:schemeClr>
                    </a:gs>
                    <a:gs pos="45000">
                      <a:srgbClr val="F0CDFF"/>
                    </a:gs>
                    <a:gs pos="100000">
                      <a:srgbClr val="D7B9FF"/>
                    </a:gs>
                  </a:gsLst>
                  <a:lin ang="5400000" scaled="1"/>
                </a:gradFill>
                <a:ln>
                  <a:solidFill>
                    <a:schemeClr val="accent5">
                      <a:lumMod val="20000"/>
                      <a:lumOff val="80000"/>
                    </a:schemeClr>
                  </a:solidFill>
                </a:ln>
                <a:effectLst>
                  <a:glow rad="63500">
                    <a:schemeClr val="accent5">
                      <a:satMod val="175000"/>
                      <a:alpha val="40000"/>
                    </a:schemeClr>
                  </a:glow>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solidFill>
                      <a:srgbClr val="C8FFE1"/>
                    </a:solidFill>
                  </a:endParaRPr>
                </a:p>
              </xdr:txBody>
            </xdr:sp>
            <xdr:cxnSp macro="">
              <xdr:nvCxnSpPr>
                <xdr:cNvPr id="106" name="Straight Connector 105">
                  <a:extLst>
                    <a:ext uri="{FF2B5EF4-FFF2-40B4-BE49-F238E27FC236}">
                      <a16:creationId xmlns:a16="http://schemas.microsoft.com/office/drawing/2014/main" id="{AEC0191E-9650-9D17-91B1-EE21F4C83775}"/>
                    </a:ext>
                  </a:extLst>
                </xdr:cNvPr>
                <xdr:cNvCxnSpPr/>
              </xdr:nvCxnSpPr>
              <xdr:spPr>
                <a:xfrm rot="21000000" flipH="1" flipV="1">
                  <a:off x="457297" y="501127"/>
                  <a:ext cx="185208" cy="129741"/>
                </a:xfrm>
                <a:prstGeom prst="line">
                  <a:avLst/>
                </a:prstGeom>
                <a:ln w="12700">
                  <a:solidFill>
                    <a:srgbClr val="7030A0"/>
                  </a:solidFill>
                </a:ln>
              </xdr:spPr>
              <xdr:style>
                <a:lnRef idx="1">
                  <a:schemeClr val="accent1"/>
                </a:lnRef>
                <a:fillRef idx="0">
                  <a:schemeClr val="accent1"/>
                </a:fillRef>
                <a:effectRef idx="0">
                  <a:schemeClr val="accent1"/>
                </a:effectRef>
                <a:fontRef idx="minor">
                  <a:schemeClr val="tx1"/>
                </a:fontRef>
              </xdr:style>
            </xdr:cxnSp>
          </xdr:grpSp>
        </xdr:grpSp>
        <xdr:sp macro="" textlink="">
          <xdr:nvSpPr>
            <xdr:cNvPr id="101" name="Thought Bubble: Cloud 100">
              <a:extLst>
                <a:ext uri="{FF2B5EF4-FFF2-40B4-BE49-F238E27FC236}">
                  <a16:creationId xmlns:a16="http://schemas.microsoft.com/office/drawing/2014/main" id="{2C3F2E64-57B3-3367-73CF-776EB4582061}"/>
                </a:ext>
              </a:extLst>
            </xdr:cNvPr>
            <xdr:cNvSpPr/>
          </xdr:nvSpPr>
          <xdr:spPr>
            <a:xfrm flipH="1">
              <a:off x="13365162" y="104788106"/>
              <a:ext cx="1171576" cy="514351"/>
            </a:xfrm>
            <a:prstGeom prst="cloudCallout">
              <a:avLst>
                <a:gd name="adj1" fmla="val -9451"/>
                <a:gd name="adj2" fmla="val 107209"/>
              </a:avLst>
            </a:prstGeom>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C8FFE1"/>
                </a:solidFill>
              </a:endParaRPr>
            </a:p>
          </xdr:txBody>
        </xdr:sp>
      </xdr:grpSp>
      <xdr:grpSp>
        <xdr:nvGrpSpPr>
          <xdr:cNvPr id="55" name="Group 54">
            <a:extLst>
              <a:ext uri="{FF2B5EF4-FFF2-40B4-BE49-F238E27FC236}">
                <a16:creationId xmlns:a16="http://schemas.microsoft.com/office/drawing/2014/main" id="{B37EFEDF-5743-F776-6929-0459A8C7296B}"/>
              </a:ext>
            </a:extLst>
          </xdr:cNvPr>
          <xdr:cNvGrpSpPr>
            <a:grpSpLocks noChangeAspect="1"/>
          </xdr:cNvGrpSpPr>
        </xdr:nvGrpSpPr>
        <xdr:grpSpPr>
          <a:xfrm>
            <a:off x="114300" y="124752992"/>
            <a:ext cx="726228" cy="1983839"/>
            <a:chOff x="13527313" y="104801201"/>
            <a:chExt cx="1171575" cy="3412321"/>
          </a:xfrm>
        </xdr:grpSpPr>
        <xdr:grpSp>
          <xdr:nvGrpSpPr>
            <xdr:cNvPr id="86" name="Group 85">
              <a:extLst>
                <a:ext uri="{FF2B5EF4-FFF2-40B4-BE49-F238E27FC236}">
                  <a16:creationId xmlns:a16="http://schemas.microsoft.com/office/drawing/2014/main" id="{DDC0DC9C-6545-C13E-B0C9-F2D3D640CE94}"/>
                </a:ext>
              </a:extLst>
            </xdr:cNvPr>
            <xdr:cNvGrpSpPr/>
          </xdr:nvGrpSpPr>
          <xdr:grpSpPr>
            <a:xfrm>
              <a:off x="13620749" y="105470322"/>
              <a:ext cx="1053296" cy="2743200"/>
              <a:chOff x="13620749" y="105470322"/>
              <a:chExt cx="1053296" cy="2743200"/>
            </a:xfrm>
          </xdr:grpSpPr>
          <xdr:grpSp>
            <xdr:nvGrpSpPr>
              <xdr:cNvPr id="88" name="Group 87">
                <a:extLst>
                  <a:ext uri="{FF2B5EF4-FFF2-40B4-BE49-F238E27FC236}">
                    <a16:creationId xmlns:a16="http://schemas.microsoft.com/office/drawing/2014/main" id="{5223A204-B24B-F578-5625-026E2A7C3DD5}"/>
                  </a:ext>
                </a:extLst>
              </xdr:cNvPr>
              <xdr:cNvGrpSpPr>
                <a:grpSpLocks noChangeAspect="1"/>
              </xdr:cNvGrpSpPr>
            </xdr:nvGrpSpPr>
            <xdr:grpSpPr>
              <a:xfrm>
                <a:off x="13620749" y="105470322"/>
                <a:ext cx="1053296" cy="2743200"/>
                <a:chOff x="4819649" y="104755947"/>
                <a:chExt cx="2600325" cy="6772277"/>
              </a:xfrm>
              <a:solidFill>
                <a:srgbClr val="00B0F0"/>
              </a:solidFill>
            </xdr:grpSpPr>
            <xdr:sp macro="" textlink="">
              <xdr:nvSpPr>
                <xdr:cNvPr id="93" name="Rectangle: Rounded Corners 92">
                  <a:extLst>
                    <a:ext uri="{FF2B5EF4-FFF2-40B4-BE49-F238E27FC236}">
                      <a16:creationId xmlns:a16="http://schemas.microsoft.com/office/drawing/2014/main" id="{F0412DF8-4D38-B9AC-042B-3C6CE5E86A55}"/>
                    </a:ext>
                  </a:extLst>
                </xdr:cNvPr>
                <xdr:cNvSpPr/>
              </xdr:nvSpPr>
              <xdr:spPr>
                <a:xfrm>
                  <a:off x="4819649" y="106403773"/>
                  <a:ext cx="457200" cy="2286000"/>
                </a:xfrm>
                <a:prstGeom prst="roundRect">
                  <a:avLst>
                    <a:gd name="adj" fmla="val 47917"/>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C8FFE1"/>
                    </a:solidFill>
                  </a:endParaRPr>
                </a:p>
              </xdr:txBody>
            </xdr:sp>
            <xdr:sp macro="" textlink="">
              <xdr:nvSpPr>
                <xdr:cNvPr id="94" name="Rectangle: Rounded Corners 93">
                  <a:extLst>
                    <a:ext uri="{FF2B5EF4-FFF2-40B4-BE49-F238E27FC236}">
                      <a16:creationId xmlns:a16="http://schemas.microsoft.com/office/drawing/2014/main" id="{03DCA6A8-3238-1F5B-7204-BD3DE95D4C00}"/>
                    </a:ext>
                  </a:extLst>
                </xdr:cNvPr>
                <xdr:cNvSpPr/>
              </xdr:nvSpPr>
              <xdr:spPr>
                <a:xfrm>
                  <a:off x="6962774" y="106403773"/>
                  <a:ext cx="457200" cy="2286000"/>
                </a:xfrm>
                <a:prstGeom prst="roundRect">
                  <a:avLst>
                    <a:gd name="adj" fmla="val 47917"/>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C8FFE1"/>
                    </a:solidFill>
                  </a:endParaRPr>
                </a:p>
              </xdr:txBody>
            </xdr:sp>
            <xdr:sp macro="" textlink="">
              <xdr:nvSpPr>
                <xdr:cNvPr id="95" name="Rectangle: Rounded Corners 94">
                  <a:extLst>
                    <a:ext uri="{FF2B5EF4-FFF2-40B4-BE49-F238E27FC236}">
                      <a16:creationId xmlns:a16="http://schemas.microsoft.com/office/drawing/2014/main" id="{D4719FDE-964D-F87F-FEFC-AC19AB0F6826}"/>
                    </a:ext>
                  </a:extLst>
                </xdr:cNvPr>
                <xdr:cNvSpPr/>
              </xdr:nvSpPr>
              <xdr:spPr>
                <a:xfrm rot="16200000">
                  <a:off x="5553075" y="105336972"/>
                  <a:ext cx="1133477" cy="2581278"/>
                </a:xfrm>
                <a:prstGeom prst="roundRect">
                  <a:avLst>
                    <a:gd name="adj" fmla="val 47917"/>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C8FFE1"/>
                    </a:solidFill>
                  </a:endParaRPr>
                </a:p>
              </xdr:txBody>
            </xdr:sp>
            <xdr:sp macro="" textlink="">
              <xdr:nvSpPr>
                <xdr:cNvPr id="96" name="Rectangle: Rounded Corners 95">
                  <a:extLst>
                    <a:ext uri="{FF2B5EF4-FFF2-40B4-BE49-F238E27FC236}">
                      <a16:creationId xmlns:a16="http://schemas.microsoft.com/office/drawing/2014/main" id="{75BD926A-2708-56E4-7394-166067AB17D0}"/>
                    </a:ext>
                  </a:extLst>
                </xdr:cNvPr>
                <xdr:cNvSpPr/>
              </xdr:nvSpPr>
              <xdr:spPr>
                <a:xfrm rot="16200000">
                  <a:off x="5557838" y="104751184"/>
                  <a:ext cx="1133477" cy="1143003"/>
                </a:xfrm>
                <a:prstGeom prst="roundRect">
                  <a:avLst>
                    <a:gd name="adj" fmla="val 47917"/>
                  </a:avLst>
                </a:prstGeom>
                <a:solidFill>
                  <a:srgbClr val="0070C0"/>
                </a:solidFill>
                <a:ln>
                  <a:noFill/>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C8FFE1"/>
                    </a:solidFill>
                  </a:endParaRPr>
                </a:p>
              </xdr:txBody>
            </xdr:sp>
            <xdr:sp macro="" textlink="">
              <xdr:nvSpPr>
                <xdr:cNvPr id="97" name="Rectangle: Rounded Corners 96">
                  <a:extLst>
                    <a:ext uri="{FF2B5EF4-FFF2-40B4-BE49-F238E27FC236}">
                      <a16:creationId xmlns:a16="http://schemas.microsoft.com/office/drawing/2014/main" id="{DBDA6378-7153-207D-675C-AAAE28CD882A}"/>
                    </a:ext>
                  </a:extLst>
                </xdr:cNvPr>
                <xdr:cNvSpPr/>
              </xdr:nvSpPr>
              <xdr:spPr>
                <a:xfrm rot="16200000">
                  <a:off x="5210177" y="107203872"/>
                  <a:ext cx="1828799" cy="1143003"/>
                </a:xfrm>
                <a:prstGeom prst="roundRect">
                  <a:avLst>
                    <a:gd name="adj" fmla="val 47917"/>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C8FFE1"/>
                    </a:solidFill>
                  </a:endParaRPr>
                </a:p>
              </xdr:txBody>
            </xdr:sp>
            <xdr:sp macro="" textlink="">
              <xdr:nvSpPr>
                <xdr:cNvPr id="98" name="Rectangle: Rounded Corners 97">
                  <a:extLst>
                    <a:ext uri="{FF2B5EF4-FFF2-40B4-BE49-F238E27FC236}">
                      <a16:creationId xmlns:a16="http://schemas.microsoft.com/office/drawing/2014/main" id="{D7CF4BDB-B9B1-B1AA-6E3D-D906690ACC4D}"/>
                    </a:ext>
                  </a:extLst>
                </xdr:cNvPr>
                <xdr:cNvSpPr/>
              </xdr:nvSpPr>
              <xdr:spPr>
                <a:xfrm>
                  <a:off x="5419725" y="106499024"/>
                  <a:ext cx="640080" cy="5029200"/>
                </a:xfrm>
                <a:prstGeom prst="roundRect">
                  <a:avLst>
                    <a:gd name="adj" fmla="val 47917"/>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C8FFE1"/>
                    </a:solidFill>
                  </a:endParaRPr>
                </a:p>
              </xdr:txBody>
            </xdr:sp>
            <xdr:sp macro="" textlink="">
              <xdr:nvSpPr>
                <xdr:cNvPr id="99" name="Rectangle: Rounded Corners 98">
                  <a:extLst>
                    <a:ext uri="{FF2B5EF4-FFF2-40B4-BE49-F238E27FC236}">
                      <a16:creationId xmlns:a16="http://schemas.microsoft.com/office/drawing/2014/main" id="{987195E1-41E6-B9A8-84DF-C97EADEC4E57}"/>
                    </a:ext>
                  </a:extLst>
                </xdr:cNvPr>
                <xdr:cNvSpPr/>
              </xdr:nvSpPr>
              <xdr:spPr>
                <a:xfrm>
                  <a:off x="6200775" y="106499024"/>
                  <a:ext cx="640080" cy="5029200"/>
                </a:xfrm>
                <a:prstGeom prst="roundRect">
                  <a:avLst>
                    <a:gd name="adj" fmla="val 47917"/>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C8FFE1"/>
                    </a:solidFill>
                  </a:endParaRPr>
                </a:p>
              </xdr:txBody>
            </xdr:sp>
          </xdr:grpSp>
          <xdr:grpSp>
            <xdr:nvGrpSpPr>
              <xdr:cNvPr id="89" name="Group 88">
                <a:extLst>
                  <a:ext uri="{FF2B5EF4-FFF2-40B4-BE49-F238E27FC236}">
                    <a16:creationId xmlns:a16="http://schemas.microsoft.com/office/drawing/2014/main" id="{FEB5B84E-20A2-F88F-F14D-D5D19104C148}"/>
                  </a:ext>
                </a:extLst>
              </xdr:cNvPr>
              <xdr:cNvGrpSpPr/>
            </xdr:nvGrpSpPr>
            <xdr:grpSpPr>
              <a:xfrm>
                <a:off x="13679805" y="106093372"/>
                <a:ext cx="953589" cy="1109382"/>
                <a:chOff x="0" y="0"/>
                <a:chExt cx="1112520" cy="1371600"/>
              </a:xfrm>
            </xdr:grpSpPr>
            <xdr:sp macro="" textlink="">
              <xdr:nvSpPr>
                <xdr:cNvPr id="90" name="Rectangle 89">
                  <a:extLst>
                    <a:ext uri="{FF2B5EF4-FFF2-40B4-BE49-F238E27FC236}">
                      <a16:creationId xmlns:a16="http://schemas.microsoft.com/office/drawing/2014/main" id="{998ECEFD-2450-6E2D-B4DE-2BE2C80034D1}"/>
                    </a:ext>
                  </a:extLst>
                </xdr:cNvPr>
                <xdr:cNvSpPr/>
              </xdr:nvSpPr>
              <xdr:spPr>
                <a:xfrm>
                  <a:off x="0" y="0"/>
                  <a:ext cx="457200" cy="1371600"/>
                </a:xfrm>
                <a:prstGeom prst="rect">
                  <a:avLst/>
                </a:prstGeom>
                <a:gradFill>
                  <a:gsLst>
                    <a:gs pos="0">
                      <a:schemeClr val="bg1">
                        <a:lumMod val="95000"/>
                      </a:schemeClr>
                    </a:gs>
                    <a:gs pos="69000">
                      <a:schemeClr val="bg1">
                        <a:lumMod val="95000"/>
                      </a:schemeClr>
                    </a:gs>
                    <a:gs pos="70000">
                      <a:schemeClr val="accent6">
                        <a:lumMod val="40000"/>
                        <a:lumOff val="60000"/>
                      </a:schemeClr>
                    </a:gs>
                    <a:gs pos="100000">
                      <a:schemeClr val="accent6">
                        <a:lumMod val="60000"/>
                        <a:lumOff val="40000"/>
                      </a:schemeClr>
                    </a:gs>
                  </a:gsLst>
                  <a:lin ang="5400000" scaled="1"/>
                </a:gradFill>
                <a:ln>
                  <a:solidFill>
                    <a:schemeClr val="accent5">
                      <a:lumMod val="20000"/>
                      <a:lumOff val="80000"/>
                    </a:schemeClr>
                  </a:solidFill>
                </a:ln>
                <a:effectLst>
                  <a:glow rad="63500">
                    <a:schemeClr val="accent5">
                      <a:satMod val="175000"/>
                      <a:alpha val="40000"/>
                    </a:schemeClr>
                  </a:glow>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solidFill>
                      <a:srgbClr val="C8FFE1"/>
                    </a:solidFill>
                  </a:endParaRPr>
                </a:p>
              </xdr:txBody>
            </xdr:sp>
            <xdr:sp macro="" textlink="">
              <xdr:nvSpPr>
                <xdr:cNvPr id="91" name="Rectangle 90">
                  <a:extLst>
                    <a:ext uri="{FF2B5EF4-FFF2-40B4-BE49-F238E27FC236}">
                      <a16:creationId xmlns:a16="http://schemas.microsoft.com/office/drawing/2014/main" id="{285F2DA3-CE93-BF4A-3E42-F0750731C64B}"/>
                    </a:ext>
                  </a:extLst>
                </xdr:cNvPr>
                <xdr:cNvSpPr/>
              </xdr:nvSpPr>
              <xdr:spPr>
                <a:xfrm>
                  <a:off x="655320" y="0"/>
                  <a:ext cx="457200" cy="1371600"/>
                </a:xfrm>
                <a:prstGeom prst="rect">
                  <a:avLst/>
                </a:prstGeom>
                <a:gradFill>
                  <a:gsLst>
                    <a:gs pos="0">
                      <a:schemeClr val="bg1">
                        <a:lumMod val="95000"/>
                      </a:schemeClr>
                    </a:gs>
                    <a:gs pos="89000">
                      <a:schemeClr val="bg1">
                        <a:lumMod val="95000"/>
                      </a:schemeClr>
                    </a:gs>
                    <a:gs pos="90000">
                      <a:srgbClr val="F0CDFF"/>
                    </a:gs>
                    <a:gs pos="100000">
                      <a:srgbClr val="D7B9FF"/>
                    </a:gs>
                  </a:gsLst>
                  <a:lin ang="5400000" scaled="1"/>
                </a:gradFill>
                <a:ln>
                  <a:solidFill>
                    <a:schemeClr val="accent5">
                      <a:lumMod val="20000"/>
                      <a:lumOff val="80000"/>
                    </a:schemeClr>
                  </a:solidFill>
                </a:ln>
                <a:effectLst>
                  <a:glow rad="63500">
                    <a:schemeClr val="accent5">
                      <a:satMod val="175000"/>
                      <a:alpha val="40000"/>
                    </a:schemeClr>
                  </a:glow>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solidFill>
                      <a:srgbClr val="C8FFE1"/>
                    </a:solidFill>
                  </a:endParaRPr>
                </a:p>
              </xdr:txBody>
            </xdr:sp>
            <xdr:cxnSp macro="">
              <xdr:nvCxnSpPr>
                <xdr:cNvPr id="92" name="Straight Connector 91">
                  <a:extLst>
                    <a:ext uri="{FF2B5EF4-FFF2-40B4-BE49-F238E27FC236}">
                      <a16:creationId xmlns:a16="http://schemas.microsoft.com/office/drawing/2014/main" id="{AFF45A70-C05D-FD4A-1258-F446C5B55C96}"/>
                    </a:ext>
                  </a:extLst>
                </xdr:cNvPr>
                <xdr:cNvCxnSpPr/>
              </xdr:nvCxnSpPr>
              <xdr:spPr>
                <a:xfrm rot="900000" flipH="1" flipV="1">
                  <a:off x="433060" y="1005572"/>
                  <a:ext cx="240771" cy="194458"/>
                </a:xfrm>
                <a:prstGeom prst="line">
                  <a:avLst/>
                </a:prstGeom>
                <a:ln w="12700">
                  <a:solidFill>
                    <a:srgbClr val="002060"/>
                  </a:solidFill>
                </a:ln>
              </xdr:spPr>
              <xdr:style>
                <a:lnRef idx="1">
                  <a:schemeClr val="accent1"/>
                </a:lnRef>
                <a:fillRef idx="0">
                  <a:schemeClr val="accent1"/>
                </a:fillRef>
                <a:effectRef idx="0">
                  <a:schemeClr val="accent1"/>
                </a:effectRef>
                <a:fontRef idx="minor">
                  <a:schemeClr val="tx1"/>
                </a:fontRef>
              </xdr:style>
            </xdr:cxnSp>
          </xdr:grpSp>
        </xdr:grpSp>
        <xdr:sp macro="" textlink="">
          <xdr:nvSpPr>
            <xdr:cNvPr id="87" name="Thought Bubble: Cloud 86">
              <a:extLst>
                <a:ext uri="{FF2B5EF4-FFF2-40B4-BE49-F238E27FC236}">
                  <a16:creationId xmlns:a16="http://schemas.microsoft.com/office/drawing/2014/main" id="{E3BC73F3-A5FD-5FA4-6E91-9F6471A1071D}"/>
                </a:ext>
              </a:extLst>
            </xdr:cNvPr>
            <xdr:cNvSpPr/>
          </xdr:nvSpPr>
          <xdr:spPr>
            <a:xfrm flipH="1">
              <a:off x="13527313" y="104801201"/>
              <a:ext cx="1171575" cy="514351"/>
            </a:xfrm>
            <a:prstGeom prst="cloudCallout">
              <a:avLst>
                <a:gd name="adj1" fmla="val 6288"/>
                <a:gd name="adj2" fmla="val 117402"/>
              </a:avLst>
            </a:prstGeom>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C8FFE1"/>
                </a:solidFill>
              </a:endParaRPr>
            </a:p>
          </xdr:txBody>
        </xdr:sp>
      </xdr:grpSp>
      <xdr:grpSp>
        <xdr:nvGrpSpPr>
          <xdr:cNvPr id="56" name="Group 55">
            <a:extLst>
              <a:ext uri="{FF2B5EF4-FFF2-40B4-BE49-F238E27FC236}">
                <a16:creationId xmlns:a16="http://schemas.microsoft.com/office/drawing/2014/main" id="{68E26E7E-8DEA-5E49-33F8-47A0EECFAB26}"/>
              </a:ext>
            </a:extLst>
          </xdr:cNvPr>
          <xdr:cNvGrpSpPr>
            <a:grpSpLocks noChangeAspect="1"/>
          </xdr:cNvGrpSpPr>
        </xdr:nvGrpSpPr>
        <xdr:grpSpPr>
          <a:xfrm>
            <a:off x="1056792" y="124745419"/>
            <a:ext cx="774162" cy="1991452"/>
            <a:chOff x="13425142" y="104788106"/>
            <a:chExt cx="1248903" cy="3425416"/>
          </a:xfrm>
        </xdr:grpSpPr>
        <xdr:grpSp>
          <xdr:nvGrpSpPr>
            <xdr:cNvPr id="72" name="Group 71">
              <a:extLst>
                <a:ext uri="{FF2B5EF4-FFF2-40B4-BE49-F238E27FC236}">
                  <a16:creationId xmlns:a16="http://schemas.microsoft.com/office/drawing/2014/main" id="{B53E415D-4F67-02FE-8CD5-A3FB3CF26B8C}"/>
                </a:ext>
              </a:extLst>
            </xdr:cNvPr>
            <xdr:cNvGrpSpPr/>
          </xdr:nvGrpSpPr>
          <xdr:grpSpPr>
            <a:xfrm>
              <a:off x="13620749" y="105470322"/>
              <a:ext cx="1053296" cy="2743200"/>
              <a:chOff x="13620749" y="105470322"/>
              <a:chExt cx="1053296" cy="2743200"/>
            </a:xfrm>
          </xdr:grpSpPr>
          <xdr:grpSp>
            <xdr:nvGrpSpPr>
              <xdr:cNvPr id="74" name="Group 73">
                <a:extLst>
                  <a:ext uri="{FF2B5EF4-FFF2-40B4-BE49-F238E27FC236}">
                    <a16:creationId xmlns:a16="http://schemas.microsoft.com/office/drawing/2014/main" id="{EDBCDC4B-24CC-8CFA-46BE-D4EF11A79BB3}"/>
                  </a:ext>
                </a:extLst>
              </xdr:cNvPr>
              <xdr:cNvGrpSpPr>
                <a:grpSpLocks noChangeAspect="1"/>
              </xdr:cNvGrpSpPr>
            </xdr:nvGrpSpPr>
            <xdr:grpSpPr>
              <a:xfrm>
                <a:off x="13620749" y="105470322"/>
                <a:ext cx="1053296" cy="2743200"/>
                <a:chOff x="4819649" y="104755947"/>
                <a:chExt cx="2600325" cy="6772277"/>
              </a:xfrm>
              <a:solidFill>
                <a:srgbClr val="00B0F0"/>
              </a:solidFill>
            </xdr:grpSpPr>
            <xdr:sp macro="" textlink="">
              <xdr:nvSpPr>
                <xdr:cNvPr id="79" name="Rectangle: Rounded Corners 78">
                  <a:extLst>
                    <a:ext uri="{FF2B5EF4-FFF2-40B4-BE49-F238E27FC236}">
                      <a16:creationId xmlns:a16="http://schemas.microsoft.com/office/drawing/2014/main" id="{98A9CDE2-BF81-56E7-BB43-04DA0560CCC6}"/>
                    </a:ext>
                  </a:extLst>
                </xdr:cNvPr>
                <xdr:cNvSpPr/>
              </xdr:nvSpPr>
              <xdr:spPr>
                <a:xfrm>
                  <a:off x="4819649" y="106403773"/>
                  <a:ext cx="457200" cy="2286000"/>
                </a:xfrm>
                <a:prstGeom prst="roundRect">
                  <a:avLst>
                    <a:gd name="adj" fmla="val 47917"/>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C8FFE1"/>
                    </a:solidFill>
                  </a:endParaRPr>
                </a:p>
              </xdr:txBody>
            </xdr:sp>
            <xdr:sp macro="" textlink="">
              <xdr:nvSpPr>
                <xdr:cNvPr id="80" name="Rectangle: Rounded Corners 79">
                  <a:extLst>
                    <a:ext uri="{FF2B5EF4-FFF2-40B4-BE49-F238E27FC236}">
                      <a16:creationId xmlns:a16="http://schemas.microsoft.com/office/drawing/2014/main" id="{3FA48848-8271-D045-F576-0D2DB7588809}"/>
                    </a:ext>
                  </a:extLst>
                </xdr:cNvPr>
                <xdr:cNvSpPr/>
              </xdr:nvSpPr>
              <xdr:spPr>
                <a:xfrm>
                  <a:off x="6962774" y="106403773"/>
                  <a:ext cx="457200" cy="2286000"/>
                </a:xfrm>
                <a:prstGeom prst="roundRect">
                  <a:avLst>
                    <a:gd name="adj" fmla="val 47917"/>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C8FFE1"/>
                    </a:solidFill>
                  </a:endParaRPr>
                </a:p>
              </xdr:txBody>
            </xdr:sp>
            <xdr:sp macro="" textlink="">
              <xdr:nvSpPr>
                <xdr:cNvPr id="81" name="Rectangle: Rounded Corners 80">
                  <a:extLst>
                    <a:ext uri="{FF2B5EF4-FFF2-40B4-BE49-F238E27FC236}">
                      <a16:creationId xmlns:a16="http://schemas.microsoft.com/office/drawing/2014/main" id="{4D2DE200-C723-6F5A-F8FC-57245E38E396}"/>
                    </a:ext>
                  </a:extLst>
                </xdr:cNvPr>
                <xdr:cNvSpPr/>
              </xdr:nvSpPr>
              <xdr:spPr>
                <a:xfrm rot="16200000">
                  <a:off x="5553075" y="105336972"/>
                  <a:ext cx="1133477" cy="2581278"/>
                </a:xfrm>
                <a:prstGeom prst="roundRect">
                  <a:avLst>
                    <a:gd name="adj" fmla="val 47917"/>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C8FFE1"/>
                    </a:solidFill>
                  </a:endParaRPr>
                </a:p>
              </xdr:txBody>
            </xdr:sp>
            <xdr:sp macro="" textlink="">
              <xdr:nvSpPr>
                <xdr:cNvPr id="82" name="Rectangle: Rounded Corners 81">
                  <a:extLst>
                    <a:ext uri="{FF2B5EF4-FFF2-40B4-BE49-F238E27FC236}">
                      <a16:creationId xmlns:a16="http://schemas.microsoft.com/office/drawing/2014/main" id="{9A9085EC-937B-27D2-2299-47A3935224DC}"/>
                    </a:ext>
                  </a:extLst>
                </xdr:cNvPr>
                <xdr:cNvSpPr/>
              </xdr:nvSpPr>
              <xdr:spPr>
                <a:xfrm rot="16200000">
                  <a:off x="5557838" y="104751184"/>
                  <a:ext cx="1133477" cy="1143003"/>
                </a:xfrm>
                <a:prstGeom prst="roundRect">
                  <a:avLst>
                    <a:gd name="adj" fmla="val 47917"/>
                  </a:avLst>
                </a:prstGeom>
                <a:grpFill/>
                <a:ln>
                  <a:noFill/>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C8FFE1"/>
                    </a:solidFill>
                  </a:endParaRPr>
                </a:p>
              </xdr:txBody>
            </xdr:sp>
            <xdr:sp macro="" textlink="">
              <xdr:nvSpPr>
                <xdr:cNvPr id="83" name="Rectangle: Rounded Corners 82">
                  <a:extLst>
                    <a:ext uri="{FF2B5EF4-FFF2-40B4-BE49-F238E27FC236}">
                      <a16:creationId xmlns:a16="http://schemas.microsoft.com/office/drawing/2014/main" id="{21F34423-EC4E-2BE7-B56F-03FA140B396E}"/>
                    </a:ext>
                  </a:extLst>
                </xdr:cNvPr>
                <xdr:cNvSpPr/>
              </xdr:nvSpPr>
              <xdr:spPr>
                <a:xfrm rot="16200000">
                  <a:off x="5210177" y="107203872"/>
                  <a:ext cx="1828799" cy="1143003"/>
                </a:xfrm>
                <a:prstGeom prst="roundRect">
                  <a:avLst>
                    <a:gd name="adj" fmla="val 47917"/>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C8FFE1"/>
                    </a:solidFill>
                  </a:endParaRPr>
                </a:p>
              </xdr:txBody>
            </xdr:sp>
            <xdr:sp macro="" textlink="">
              <xdr:nvSpPr>
                <xdr:cNvPr id="84" name="Rectangle: Rounded Corners 83">
                  <a:extLst>
                    <a:ext uri="{FF2B5EF4-FFF2-40B4-BE49-F238E27FC236}">
                      <a16:creationId xmlns:a16="http://schemas.microsoft.com/office/drawing/2014/main" id="{52CF9C4C-69ED-BA6A-38DE-9EB959D02DB6}"/>
                    </a:ext>
                  </a:extLst>
                </xdr:cNvPr>
                <xdr:cNvSpPr/>
              </xdr:nvSpPr>
              <xdr:spPr>
                <a:xfrm>
                  <a:off x="5419725" y="106499024"/>
                  <a:ext cx="640080" cy="5029200"/>
                </a:xfrm>
                <a:prstGeom prst="roundRect">
                  <a:avLst>
                    <a:gd name="adj" fmla="val 47917"/>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C8FFE1"/>
                    </a:solidFill>
                  </a:endParaRPr>
                </a:p>
              </xdr:txBody>
            </xdr:sp>
            <xdr:sp macro="" textlink="">
              <xdr:nvSpPr>
                <xdr:cNvPr id="85" name="Rectangle: Rounded Corners 84">
                  <a:extLst>
                    <a:ext uri="{FF2B5EF4-FFF2-40B4-BE49-F238E27FC236}">
                      <a16:creationId xmlns:a16="http://schemas.microsoft.com/office/drawing/2014/main" id="{C7204455-59CD-6808-1103-3CC84B530DA6}"/>
                    </a:ext>
                  </a:extLst>
                </xdr:cNvPr>
                <xdr:cNvSpPr/>
              </xdr:nvSpPr>
              <xdr:spPr>
                <a:xfrm>
                  <a:off x="6200775" y="106499024"/>
                  <a:ext cx="640080" cy="5029200"/>
                </a:xfrm>
                <a:prstGeom prst="roundRect">
                  <a:avLst>
                    <a:gd name="adj" fmla="val 47917"/>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C8FFE1"/>
                    </a:solidFill>
                  </a:endParaRPr>
                </a:p>
              </xdr:txBody>
            </xdr:sp>
          </xdr:grpSp>
          <xdr:grpSp>
            <xdr:nvGrpSpPr>
              <xdr:cNvPr id="75" name="Group 74">
                <a:extLst>
                  <a:ext uri="{FF2B5EF4-FFF2-40B4-BE49-F238E27FC236}">
                    <a16:creationId xmlns:a16="http://schemas.microsoft.com/office/drawing/2014/main" id="{D707A916-4444-F6A3-910B-6A9387986313}"/>
                  </a:ext>
                </a:extLst>
              </xdr:cNvPr>
              <xdr:cNvGrpSpPr/>
            </xdr:nvGrpSpPr>
            <xdr:grpSpPr>
              <a:xfrm>
                <a:off x="13679805" y="106093372"/>
                <a:ext cx="953589" cy="1109382"/>
                <a:chOff x="0" y="0"/>
                <a:chExt cx="1112520" cy="1371600"/>
              </a:xfrm>
            </xdr:grpSpPr>
            <xdr:sp macro="" textlink="">
              <xdr:nvSpPr>
                <xdr:cNvPr id="76" name="Rectangle 75">
                  <a:extLst>
                    <a:ext uri="{FF2B5EF4-FFF2-40B4-BE49-F238E27FC236}">
                      <a16:creationId xmlns:a16="http://schemas.microsoft.com/office/drawing/2014/main" id="{DD03893D-B042-4BD8-5CB0-646306600232}"/>
                    </a:ext>
                  </a:extLst>
                </xdr:cNvPr>
                <xdr:cNvSpPr/>
              </xdr:nvSpPr>
              <xdr:spPr>
                <a:xfrm>
                  <a:off x="0" y="0"/>
                  <a:ext cx="457200" cy="1371600"/>
                </a:xfrm>
                <a:prstGeom prst="rect">
                  <a:avLst/>
                </a:prstGeom>
                <a:gradFill>
                  <a:gsLst>
                    <a:gs pos="0">
                      <a:schemeClr val="bg1">
                        <a:lumMod val="95000"/>
                      </a:schemeClr>
                    </a:gs>
                    <a:gs pos="59000">
                      <a:schemeClr val="bg1">
                        <a:lumMod val="95000"/>
                      </a:schemeClr>
                    </a:gs>
                    <a:gs pos="60000">
                      <a:schemeClr val="accent6">
                        <a:lumMod val="40000"/>
                        <a:lumOff val="60000"/>
                      </a:schemeClr>
                    </a:gs>
                    <a:gs pos="100000">
                      <a:schemeClr val="accent6">
                        <a:lumMod val="60000"/>
                        <a:lumOff val="40000"/>
                      </a:schemeClr>
                    </a:gs>
                  </a:gsLst>
                  <a:lin ang="5400000" scaled="1"/>
                </a:gradFill>
                <a:ln>
                  <a:solidFill>
                    <a:schemeClr val="accent5">
                      <a:lumMod val="20000"/>
                      <a:lumOff val="80000"/>
                    </a:schemeClr>
                  </a:solidFill>
                </a:ln>
                <a:effectLst>
                  <a:glow rad="63500">
                    <a:schemeClr val="accent5">
                      <a:satMod val="175000"/>
                      <a:alpha val="40000"/>
                    </a:schemeClr>
                  </a:glow>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solidFill>
                      <a:srgbClr val="C8FFE1"/>
                    </a:solidFill>
                  </a:endParaRPr>
                </a:p>
              </xdr:txBody>
            </xdr:sp>
            <xdr:sp macro="" textlink="">
              <xdr:nvSpPr>
                <xdr:cNvPr id="77" name="Rectangle 76">
                  <a:extLst>
                    <a:ext uri="{FF2B5EF4-FFF2-40B4-BE49-F238E27FC236}">
                      <a16:creationId xmlns:a16="http://schemas.microsoft.com/office/drawing/2014/main" id="{23A37978-D7F8-ADB4-EC0A-B6FAD8C29CFE}"/>
                    </a:ext>
                  </a:extLst>
                </xdr:cNvPr>
                <xdr:cNvSpPr/>
              </xdr:nvSpPr>
              <xdr:spPr>
                <a:xfrm>
                  <a:off x="655320" y="0"/>
                  <a:ext cx="457200" cy="1371600"/>
                </a:xfrm>
                <a:prstGeom prst="rect">
                  <a:avLst/>
                </a:prstGeom>
                <a:gradFill>
                  <a:gsLst>
                    <a:gs pos="0">
                      <a:schemeClr val="bg1">
                        <a:lumMod val="95000"/>
                      </a:schemeClr>
                    </a:gs>
                    <a:gs pos="69000">
                      <a:schemeClr val="bg1">
                        <a:lumMod val="95000"/>
                      </a:schemeClr>
                    </a:gs>
                    <a:gs pos="70000">
                      <a:srgbClr val="F0CDFF"/>
                    </a:gs>
                    <a:gs pos="100000">
                      <a:srgbClr val="D7B9FF"/>
                    </a:gs>
                  </a:gsLst>
                  <a:lin ang="5400000" scaled="1"/>
                </a:gradFill>
                <a:ln>
                  <a:solidFill>
                    <a:schemeClr val="accent5">
                      <a:lumMod val="20000"/>
                      <a:lumOff val="80000"/>
                    </a:schemeClr>
                  </a:solidFill>
                </a:ln>
                <a:effectLst>
                  <a:glow rad="63500">
                    <a:schemeClr val="accent5">
                      <a:satMod val="175000"/>
                      <a:alpha val="40000"/>
                    </a:schemeClr>
                  </a:glow>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solidFill>
                      <a:srgbClr val="C8FFE1"/>
                    </a:solidFill>
                  </a:endParaRPr>
                </a:p>
              </xdr:txBody>
            </xdr:sp>
            <xdr:cxnSp macro="">
              <xdr:nvCxnSpPr>
                <xdr:cNvPr id="78" name="Straight Connector 77">
                  <a:extLst>
                    <a:ext uri="{FF2B5EF4-FFF2-40B4-BE49-F238E27FC236}">
                      <a16:creationId xmlns:a16="http://schemas.microsoft.com/office/drawing/2014/main" id="{F13A6EB1-163E-876A-F78F-0D1486F082C6}"/>
                    </a:ext>
                  </a:extLst>
                </xdr:cNvPr>
                <xdr:cNvCxnSpPr/>
              </xdr:nvCxnSpPr>
              <xdr:spPr>
                <a:xfrm flipH="1" flipV="1">
                  <a:off x="457200" y="838924"/>
                  <a:ext cx="198121" cy="129741"/>
                </a:xfrm>
                <a:prstGeom prst="line">
                  <a:avLst/>
                </a:prstGeom>
                <a:ln w="12700">
                  <a:solidFill>
                    <a:srgbClr val="002060"/>
                  </a:solidFill>
                </a:ln>
              </xdr:spPr>
              <xdr:style>
                <a:lnRef idx="1">
                  <a:schemeClr val="accent1"/>
                </a:lnRef>
                <a:fillRef idx="0">
                  <a:schemeClr val="accent1"/>
                </a:fillRef>
                <a:effectRef idx="0">
                  <a:schemeClr val="accent1"/>
                </a:effectRef>
                <a:fontRef idx="minor">
                  <a:schemeClr val="tx1"/>
                </a:fontRef>
              </xdr:style>
            </xdr:cxnSp>
          </xdr:grpSp>
        </xdr:grpSp>
        <xdr:sp macro="" textlink="">
          <xdr:nvSpPr>
            <xdr:cNvPr id="73" name="Thought Bubble: Cloud 72">
              <a:extLst>
                <a:ext uri="{FF2B5EF4-FFF2-40B4-BE49-F238E27FC236}">
                  <a16:creationId xmlns:a16="http://schemas.microsoft.com/office/drawing/2014/main" id="{A022988A-8884-BB58-3ADA-2AF1A2635E44}"/>
                </a:ext>
              </a:extLst>
            </xdr:cNvPr>
            <xdr:cNvSpPr/>
          </xdr:nvSpPr>
          <xdr:spPr>
            <a:xfrm flipH="1">
              <a:off x="13425142" y="104788106"/>
              <a:ext cx="1171578" cy="514351"/>
            </a:xfrm>
            <a:prstGeom prst="cloudCallout">
              <a:avLst>
                <a:gd name="adj1" fmla="val -3155"/>
                <a:gd name="adj2" fmla="val 112306"/>
              </a:avLst>
            </a:prstGeom>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C8FFE1"/>
                </a:solidFill>
              </a:endParaRPr>
            </a:p>
          </xdr:txBody>
        </xdr:sp>
      </xdr:grpSp>
      <xdr:grpSp>
        <xdr:nvGrpSpPr>
          <xdr:cNvPr id="57" name="Group 56">
            <a:extLst>
              <a:ext uri="{FF2B5EF4-FFF2-40B4-BE49-F238E27FC236}">
                <a16:creationId xmlns:a16="http://schemas.microsoft.com/office/drawing/2014/main" id="{C139972A-B998-4E43-A42F-73ECDEEAE937}"/>
              </a:ext>
            </a:extLst>
          </xdr:cNvPr>
          <xdr:cNvGrpSpPr>
            <a:grpSpLocks noChangeAspect="1"/>
          </xdr:cNvGrpSpPr>
        </xdr:nvGrpSpPr>
        <xdr:grpSpPr>
          <a:xfrm>
            <a:off x="4356118" y="124752993"/>
            <a:ext cx="789202" cy="1982459"/>
            <a:chOff x="14944724" y="104774999"/>
            <a:chExt cx="1273165" cy="3409948"/>
          </a:xfrm>
        </xdr:grpSpPr>
        <xdr:grpSp>
          <xdr:nvGrpSpPr>
            <xdr:cNvPr id="58" name="Group 57">
              <a:extLst>
                <a:ext uri="{FF2B5EF4-FFF2-40B4-BE49-F238E27FC236}">
                  <a16:creationId xmlns:a16="http://schemas.microsoft.com/office/drawing/2014/main" id="{F7FAA6B2-34B1-CE88-5EC9-5ED3BEC3667B}"/>
                </a:ext>
              </a:extLst>
            </xdr:cNvPr>
            <xdr:cNvGrpSpPr/>
          </xdr:nvGrpSpPr>
          <xdr:grpSpPr>
            <a:xfrm>
              <a:off x="14944724" y="105441747"/>
              <a:ext cx="1053296" cy="2743200"/>
              <a:chOff x="14944724" y="105441747"/>
              <a:chExt cx="1053296" cy="2743200"/>
            </a:xfrm>
          </xdr:grpSpPr>
          <xdr:grpSp>
            <xdr:nvGrpSpPr>
              <xdr:cNvPr id="60" name="Group 59">
                <a:extLst>
                  <a:ext uri="{FF2B5EF4-FFF2-40B4-BE49-F238E27FC236}">
                    <a16:creationId xmlns:a16="http://schemas.microsoft.com/office/drawing/2014/main" id="{E7462BB2-556C-26A8-379E-1A6BA25D6A71}"/>
                  </a:ext>
                </a:extLst>
              </xdr:cNvPr>
              <xdr:cNvGrpSpPr>
                <a:grpSpLocks noChangeAspect="1"/>
              </xdr:cNvGrpSpPr>
            </xdr:nvGrpSpPr>
            <xdr:grpSpPr>
              <a:xfrm>
                <a:off x="14944724" y="105441747"/>
                <a:ext cx="1053296" cy="2743200"/>
                <a:chOff x="4819649" y="104755947"/>
                <a:chExt cx="2600325" cy="6772277"/>
              </a:xfrm>
              <a:solidFill>
                <a:srgbClr val="FF7171"/>
              </a:solidFill>
            </xdr:grpSpPr>
            <xdr:sp macro="" textlink="">
              <xdr:nvSpPr>
                <xdr:cNvPr id="65" name="Rectangle: Rounded Corners 64">
                  <a:extLst>
                    <a:ext uri="{FF2B5EF4-FFF2-40B4-BE49-F238E27FC236}">
                      <a16:creationId xmlns:a16="http://schemas.microsoft.com/office/drawing/2014/main" id="{E1AC63A4-5DFA-B433-8D04-6F5ED729FF4A}"/>
                    </a:ext>
                  </a:extLst>
                </xdr:cNvPr>
                <xdr:cNvSpPr/>
              </xdr:nvSpPr>
              <xdr:spPr>
                <a:xfrm>
                  <a:off x="4819649" y="106403773"/>
                  <a:ext cx="457200" cy="2286000"/>
                </a:xfrm>
                <a:prstGeom prst="roundRect">
                  <a:avLst>
                    <a:gd name="adj" fmla="val 47917"/>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C8FFE1"/>
                    </a:solidFill>
                  </a:endParaRPr>
                </a:p>
              </xdr:txBody>
            </xdr:sp>
            <xdr:sp macro="" textlink="">
              <xdr:nvSpPr>
                <xdr:cNvPr id="66" name="Rectangle: Rounded Corners 65">
                  <a:extLst>
                    <a:ext uri="{FF2B5EF4-FFF2-40B4-BE49-F238E27FC236}">
                      <a16:creationId xmlns:a16="http://schemas.microsoft.com/office/drawing/2014/main" id="{52821022-AC09-2E99-E305-CCE6B92036E6}"/>
                    </a:ext>
                  </a:extLst>
                </xdr:cNvPr>
                <xdr:cNvSpPr/>
              </xdr:nvSpPr>
              <xdr:spPr>
                <a:xfrm>
                  <a:off x="6962774" y="106403773"/>
                  <a:ext cx="457200" cy="2286000"/>
                </a:xfrm>
                <a:prstGeom prst="roundRect">
                  <a:avLst>
                    <a:gd name="adj" fmla="val 47917"/>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C8FFE1"/>
                    </a:solidFill>
                  </a:endParaRPr>
                </a:p>
              </xdr:txBody>
            </xdr:sp>
            <xdr:sp macro="" textlink="">
              <xdr:nvSpPr>
                <xdr:cNvPr id="67" name="Rectangle: Rounded Corners 66">
                  <a:extLst>
                    <a:ext uri="{FF2B5EF4-FFF2-40B4-BE49-F238E27FC236}">
                      <a16:creationId xmlns:a16="http://schemas.microsoft.com/office/drawing/2014/main" id="{1EFB558C-477D-FAE7-5075-32099B12FF32}"/>
                    </a:ext>
                  </a:extLst>
                </xdr:cNvPr>
                <xdr:cNvSpPr/>
              </xdr:nvSpPr>
              <xdr:spPr>
                <a:xfrm rot="16200000">
                  <a:off x="5553075" y="105336972"/>
                  <a:ext cx="1133477" cy="2581278"/>
                </a:xfrm>
                <a:prstGeom prst="roundRect">
                  <a:avLst>
                    <a:gd name="adj" fmla="val 47917"/>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C8FFE1"/>
                    </a:solidFill>
                  </a:endParaRPr>
                </a:p>
              </xdr:txBody>
            </xdr:sp>
            <xdr:sp macro="" textlink="">
              <xdr:nvSpPr>
                <xdr:cNvPr id="68" name="Rectangle: Rounded Corners 67">
                  <a:extLst>
                    <a:ext uri="{FF2B5EF4-FFF2-40B4-BE49-F238E27FC236}">
                      <a16:creationId xmlns:a16="http://schemas.microsoft.com/office/drawing/2014/main" id="{990BF186-A0CE-28B6-2D84-6B34D05FA0F4}"/>
                    </a:ext>
                  </a:extLst>
                </xdr:cNvPr>
                <xdr:cNvSpPr/>
              </xdr:nvSpPr>
              <xdr:spPr>
                <a:xfrm rot="16200000">
                  <a:off x="5557838" y="104751184"/>
                  <a:ext cx="1133477" cy="1143003"/>
                </a:xfrm>
                <a:prstGeom prst="roundRect">
                  <a:avLst>
                    <a:gd name="adj" fmla="val 47917"/>
                  </a:avLst>
                </a:prstGeom>
                <a:grpFill/>
                <a:ln>
                  <a:noFill/>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C8FFE1"/>
                    </a:solidFill>
                  </a:endParaRPr>
                </a:p>
              </xdr:txBody>
            </xdr:sp>
            <xdr:sp macro="" textlink="">
              <xdr:nvSpPr>
                <xdr:cNvPr id="69" name="Rectangle: Rounded Corners 68">
                  <a:extLst>
                    <a:ext uri="{FF2B5EF4-FFF2-40B4-BE49-F238E27FC236}">
                      <a16:creationId xmlns:a16="http://schemas.microsoft.com/office/drawing/2014/main" id="{FB8DA900-F1EF-749C-316A-D60BB8EBE13A}"/>
                    </a:ext>
                  </a:extLst>
                </xdr:cNvPr>
                <xdr:cNvSpPr/>
              </xdr:nvSpPr>
              <xdr:spPr>
                <a:xfrm rot="16200000">
                  <a:off x="5210177" y="107203872"/>
                  <a:ext cx="1828799" cy="1143003"/>
                </a:xfrm>
                <a:prstGeom prst="roundRect">
                  <a:avLst>
                    <a:gd name="adj" fmla="val 47917"/>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C8FFE1"/>
                    </a:solidFill>
                  </a:endParaRPr>
                </a:p>
              </xdr:txBody>
            </xdr:sp>
            <xdr:sp macro="" textlink="">
              <xdr:nvSpPr>
                <xdr:cNvPr id="70" name="Rectangle: Rounded Corners 69">
                  <a:extLst>
                    <a:ext uri="{FF2B5EF4-FFF2-40B4-BE49-F238E27FC236}">
                      <a16:creationId xmlns:a16="http://schemas.microsoft.com/office/drawing/2014/main" id="{27CB8E8C-FE37-3B85-FBE6-41B388265255}"/>
                    </a:ext>
                  </a:extLst>
                </xdr:cNvPr>
                <xdr:cNvSpPr/>
              </xdr:nvSpPr>
              <xdr:spPr>
                <a:xfrm>
                  <a:off x="5419725" y="106499024"/>
                  <a:ext cx="640080" cy="5029200"/>
                </a:xfrm>
                <a:prstGeom prst="roundRect">
                  <a:avLst>
                    <a:gd name="adj" fmla="val 47917"/>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C8FFE1"/>
                    </a:solidFill>
                  </a:endParaRPr>
                </a:p>
              </xdr:txBody>
            </xdr:sp>
            <xdr:sp macro="" textlink="">
              <xdr:nvSpPr>
                <xdr:cNvPr id="71" name="Rectangle: Rounded Corners 70">
                  <a:extLst>
                    <a:ext uri="{FF2B5EF4-FFF2-40B4-BE49-F238E27FC236}">
                      <a16:creationId xmlns:a16="http://schemas.microsoft.com/office/drawing/2014/main" id="{6473187D-257A-FE8F-3874-CC154FF2375C}"/>
                    </a:ext>
                  </a:extLst>
                </xdr:cNvPr>
                <xdr:cNvSpPr/>
              </xdr:nvSpPr>
              <xdr:spPr>
                <a:xfrm>
                  <a:off x="6200775" y="106499024"/>
                  <a:ext cx="640080" cy="5029200"/>
                </a:xfrm>
                <a:prstGeom prst="roundRect">
                  <a:avLst>
                    <a:gd name="adj" fmla="val 47917"/>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C8FFE1"/>
                    </a:solidFill>
                  </a:endParaRPr>
                </a:p>
              </xdr:txBody>
            </xdr:sp>
          </xdr:grpSp>
          <xdr:grpSp>
            <xdr:nvGrpSpPr>
              <xdr:cNvPr id="61" name="Group 60">
                <a:extLst>
                  <a:ext uri="{FF2B5EF4-FFF2-40B4-BE49-F238E27FC236}">
                    <a16:creationId xmlns:a16="http://schemas.microsoft.com/office/drawing/2014/main" id="{8D2434F6-1FAF-D022-87E6-908C2E3BF4CF}"/>
                  </a:ext>
                </a:extLst>
              </xdr:cNvPr>
              <xdr:cNvGrpSpPr/>
            </xdr:nvGrpSpPr>
            <xdr:grpSpPr>
              <a:xfrm>
                <a:off x="15001875" y="106064797"/>
                <a:ext cx="953589" cy="1109382"/>
                <a:chOff x="-11112" y="0"/>
                <a:chExt cx="1112519" cy="1371600"/>
              </a:xfrm>
            </xdr:grpSpPr>
            <xdr:sp macro="" textlink="">
              <xdr:nvSpPr>
                <xdr:cNvPr id="62" name="Rectangle 61">
                  <a:extLst>
                    <a:ext uri="{FF2B5EF4-FFF2-40B4-BE49-F238E27FC236}">
                      <a16:creationId xmlns:a16="http://schemas.microsoft.com/office/drawing/2014/main" id="{D9387C13-8627-1D45-1877-F6D9116E58CA}"/>
                    </a:ext>
                  </a:extLst>
                </xdr:cNvPr>
                <xdr:cNvSpPr/>
              </xdr:nvSpPr>
              <xdr:spPr>
                <a:xfrm>
                  <a:off x="-11112" y="0"/>
                  <a:ext cx="457200" cy="1371600"/>
                </a:xfrm>
                <a:prstGeom prst="rect">
                  <a:avLst/>
                </a:prstGeom>
                <a:gradFill>
                  <a:gsLst>
                    <a:gs pos="0">
                      <a:schemeClr val="bg1">
                        <a:lumMod val="95000"/>
                      </a:schemeClr>
                    </a:gs>
                    <a:gs pos="69000">
                      <a:schemeClr val="bg1">
                        <a:lumMod val="95000"/>
                      </a:schemeClr>
                    </a:gs>
                    <a:gs pos="70000">
                      <a:schemeClr val="accent6">
                        <a:lumMod val="40000"/>
                        <a:lumOff val="60000"/>
                      </a:schemeClr>
                    </a:gs>
                    <a:gs pos="100000">
                      <a:schemeClr val="accent6">
                        <a:lumMod val="60000"/>
                        <a:lumOff val="40000"/>
                      </a:schemeClr>
                    </a:gs>
                  </a:gsLst>
                  <a:lin ang="5400000" scaled="1"/>
                </a:gradFill>
                <a:ln>
                  <a:solidFill>
                    <a:schemeClr val="accent5">
                      <a:lumMod val="20000"/>
                      <a:lumOff val="80000"/>
                    </a:schemeClr>
                  </a:solidFill>
                </a:ln>
                <a:effectLst>
                  <a:glow rad="63500">
                    <a:srgbClr val="FF3C3C">
                      <a:alpha val="40000"/>
                    </a:srgbClr>
                  </a:glow>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solidFill>
                      <a:srgbClr val="C8FFE1"/>
                    </a:solidFill>
                  </a:endParaRPr>
                </a:p>
              </xdr:txBody>
            </xdr:sp>
            <xdr:sp macro="" textlink="">
              <xdr:nvSpPr>
                <xdr:cNvPr id="63" name="Rectangle 62">
                  <a:extLst>
                    <a:ext uri="{FF2B5EF4-FFF2-40B4-BE49-F238E27FC236}">
                      <a16:creationId xmlns:a16="http://schemas.microsoft.com/office/drawing/2014/main" id="{7ECC1D16-CB7D-351D-CD77-AB4C47F35E40}"/>
                    </a:ext>
                  </a:extLst>
                </xdr:cNvPr>
                <xdr:cNvSpPr/>
              </xdr:nvSpPr>
              <xdr:spPr>
                <a:xfrm>
                  <a:off x="644207" y="0"/>
                  <a:ext cx="457200" cy="1371600"/>
                </a:xfrm>
                <a:prstGeom prst="rect">
                  <a:avLst/>
                </a:prstGeom>
                <a:gradFill>
                  <a:gsLst>
                    <a:gs pos="0">
                      <a:schemeClr val="bg1">
                        <a:lumMod val="95000"/>
                      </a:schemeClr>
                    </a:gs>
                    <a:gs pos="59000">
                      <a:schemeClr val="bg1">
                        <a:lumMod val="95000"/>
                      </a:schemeClr>
                    </a:gs>
                    <a:gs pos="60000">
                      <a:srgbClr val="F0CDFF"/>
                    </a:gs>
                    <a:gs pos="100000">
                      <a:srgbClr val="D7B9FF"/>
                    </a:gs>
                  </a:gsLst>
                  <a:lin ang="5400000" scaled="1"/>
                </a:gradFill>
                <a:ln>
                  <a:solidFill>
                    <a:schemeClr val="accent5">
                      <a:lumMod val="20000"/>
                      <a:lumOff val="80000"/>
                    </a:schemeClr>
                  </a:solidFill>
                </a:ln>
                <a:effectLst>
                  <a:glow rad="63500">
                    <a:srgbClr val="FF3C3C">
                      <a:alpha val="40000"/>
                    </a:srgbClr>
                  </a:glow>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solidFill>
                      <a:srgbClr val="C8FFE1"/>
                    </a:solidFill>
                  </a:endParaRPr>
                </a:p>
              </xdr:txBody>
            </xdr:sp>
            <xdr:cxnSp macro="">
              <xdr:nvCxnSpPr>
                <xdr:cNvPr id="64" name="Straight Connector 63">
                  <a:extLst>
                    <a:ext uri="{FF2B5EF4-FFF2-40B4-BE49-F238E27FC236}">
                      <a16:creationId xmlns:a16="http://schemas.microsoft.com/office/drawing/2014/main" id="{120ACC22-B2CF-6C2A-592E-D7C872E611AB}"/>
                    </a:ext>
                  </a:extLst>
                </xdr:cNvPr>
                <xdr:cNvCxnSpPr/>
              </xdr:nvCxnSpPr>
              <xdr:spPr>
                <a:xfrm flipV="1">
                  <a:off x="446087" y="837497"/>
                  <a:ext cx="198120" cy="129739"/>
                </a:xfrm>
                <a:prstGeom prst="line">
                  <a:avLst/>
                </a:prstGeom>
                <a:ln w="12700">
                  <a:solidFill>
                    <a:srgbClr val="C80000"/>
                  </a:solidFill>
                </a:ln>
              </xdr:spPr>
              <xdr:style>
                <a:lnRef idx="1">
                  <a:schemeClr val="accent1"/>
                </a:lnRef>
                <a:fillRef idx="0">
                  <a:schemeClr val="accent1"/>
                </a:fillRef>
                <a:effectRef idx="0">
                  <a:schemeClr val="accent1"/>
                </a:effectRef>
                <a:fontRef idx="minor">
                  <a:schemeClr val="tx1"/>
                </a:fontRef>
              </xdr:style>
            </xdr:cxnSp>
          </xdr:grpSp>
        </xdr:grpSp>
        <xdr:sp macro="" textlink="">
          <xdr:nvSpPr>
            <xdr:cNvPr id="59" name="Thought Bubble: Cloud 58">
              <a:extLst>
                <a:ext uri="{FF2B5EF4-FFF2-40B4-BE49-F238E27FC236}">
                  <a16:creationId xmlns:a16="http://schemas.microsoft.com/office/drawing/2014/main" id="{8D080C80-AE28-A445-E107-84F805FC631D}"/>
                </a:ext>
              </a:extLst>
            </xdr:cNvPr>
            <xdr:cNvSpPr/>
          </xdr:nvSpPr>
          <xdr:spPr>
            <a:xfrm>
              <a:off x="15046314" y="104774999"/>
              <a:ext cx="1171575" cy="514351"/>
            </a:xfrm>
            <a:prstGeom prst="cloudCallout">
              <a:avLst>
                <a:gd name="adj1" fmla="val -7012"/>
                <a:gd name="adj2" fmla="val 109061"/>
              </a:avLst>
            </a:prstGeom>
            <a:solidFill>
              <a:srgbClr val="D20000"/>
            </a:solidFill>
            <a:ln>
              <a:solidFill>
                <a:srgbClr val="C8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C8FFE1"/>
                </a:solidFill>
              </a:endParaRPr>
            </a:p>
          </xdr:txBody>
        </xdr:sp>
      </xdr:grpSp>
    </xdr:grpSp>
    <xdr:clientData/>
  </xdr:twoCellAnchor>
  <xdr:twoCellAnchor>
    <xdr:from>
      <xdr:col>0</xdr:col>
      <xdr:colOff>0</xdr:colOff>
      <xdr:row>507</xdr:row>
      <xdr:rowOff>22860</xdr:rowOff>
    </xdr:from>
    <xdr:to>
      <xdr:col>13</xdr:col>
      <xdr:colOff>99060</xdr:colOff>
      <xdr:row>553</xdr:row>
      <xdr:rowOff>0</xdr:rowOff>
    </xdr:to>
    <xdr:grpSp>
      <xdr:nvGrpSpPr>
        <xdr:cNvPr id="142" name="Group 141">
          <a:extLst>
            <a:ext uri="{FF2B5EF4-FFF2-40B4-BE49-F238E27FC236}">
              <a16:creationId xmlns:a16="http://schemas.microsoft.com/office/drawing/2014/main" id="{08C10CE9-450D-4EF7-A095-6BDCE0A75F10}"/>
            </a:ext>
          </a:extLst>
        </xdr:cNvPr>
        <xdr:cNvGrpSpPr/>
      </xdr:nvGrpSpPr>
      <xdr:grpSpPr>
        <a:xfrm>
          <a:off x="0" y="100054410"/>
          <a:ext cx="6385560" cy="7851140"/>
          <a:chOff x="15455900" y="60706000"/>
          <a:chExt cx="6375400" cy="7823200"/>
        </a:xfrm>
      </xdr:grpSpPr>
      <xdr:sp macro="" textlink="">
        <xdr:nvSpPr>
          <xdr:cNvPr id="143" name="Rectangle 142">
            <a:extLst>
              <a:ext uri="{FF2B5EF4-FFF2-40B4-BE49-F238E27FC236}">
                <a16:creationId xmlns:a16="http://schemas.microsoft.com/office/drawing/2014/main" id="{18B67CA4-1013-9A52-8643-433E64B0CE55}"/>
              </a:ext>
            </a:extLst>
          </xdr:cNvPr>
          <xdr:cNvSpPr/>
        </xdr:nvSpPr>
        <xdr:spPr>
          <a:xfrm>
            <a:off x="20421600" y="60706000"/>
            <a:ext cx="1409700" cy="7818120"/>
          </a:xfrm>
          <a:prstGeom prst="rect">
            <a:avLst/>
          </a:prstGeom>
          <a:solidFill>
            <a:srgbClr val="9C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44" name="Rectangle 143">
            <a:extLst>
              <a:ext uri="{FF2B5EF4-FFF2-40B4-BE49-F238E27FC236}">
                <a16:creationId xmlns:a16="http://schemas.microsoft.com/office/drawing/2014/main" id="{BFCCDE99-3E68-E5A4-3D7C-A5D5A5B1B7DB}"/>
              </a:ext>
            </a:extLst>
          </xdr:cNvPr>
          <xdr:cNvSpPr/>
        </xdr:nvSpPr>
        <xdr:spPr>
          <a:xfrm>
            <a:off x="15455900" y="60706000"/>
            <a:ext cx="1409700" cy="7818120"/>
          </a:xfrm>
          <a:prstGeom prst="rect">
            <a:avLst/>
          </a:prstGeom>
          <a:solidFill>
            <a:schemeClr val="accent5">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nvGrpSpPr>
          <xdr:cNvPr id="145" name="Group 144">
            <a:extLst>
              <a:ext uri="{FF2B5EF4-FFF2-40B4-BE49-F238E27FC236}">
                <a16:creationId xmlns:a16="http://schemas.microsoft.com/office/drawing/2014/main" id="{C6C11017-A279-15CB-C1E6-E015C15C7BE6}"/>
              </a:ext>
            </a:extLst>
          </xdr:cNvPr>
          <xdr:cNvGrpSpPr/>
        </xdr:nvGrpSpPr>
        <xdr:grpSpPr>
          <a:xfrm>
            <a:off x="16306800" y="60706000"/>
            <a:ext cx="2296879" cy="7823200"/>
            <a:chOff x="3796580" y="60718700"/>
            <a:chExt cx="2296879" cy="7823200"/>
          </a:xfrm>
        </xdr:grpSpPr>
        <xdr:sp macro="" textlink="">
          <xdr:nvSpPr>
            <xdr:cNvPr id="152" name="Freeform: Shape 151">
              <a:extLst>
                <a:ext uri="{FF2B5EF4-FFF2-40B4-BE49-F238E27FC236}">
                  <a16:creationId xmlns:a16="http://schemas.microsoft.com/office/drawing/2014/main" id="{8CBF5666-B0C4-50DF-93B2-05B369A298EE}"/>
                </a:ext>
              </a:extLst>
            </xdr:cNvPr>
            <xdr:cNvSpPr/>
          </xdr:nvSpPr>
          <xdr:spPr>
            <a:xfrm>
              <a:off x="4269020" y="60718700"/>
              <a:ext cx="1824439" cy="7823200"/>
            </a:xfrm>
            <a:custGeom>
              <a:avLst/>
              <a:gdLst>
                <a:gd name="connsiteX0" fmla="*/ 0 w 1828800"/>
                <a:gd name="connsiteY0" fmla="*/ 7823200 h 7823200"/>
                <a:gd name="connsiteX1" fmla="*/ 12700 w 1828800"/>
                <a:gd name="connsiteY1" fmla="*/ 0 h 7823200"/>
                <a:gd name="connsiteX2" fmla="*/ 228600 w 1828800"/>
                <a:gd name="connsiteY2" fmla="*/ 0 h 7823200"/>
                <a:gd name="connsiteX3" fmla="*/ 482600 w 1828800"/>
                <a:gd name="connsiteY3" fmla="*/ 25400 h 7823200"/>
                <a:gd name="connsiteX4" fmla="*/ 685800 w 1828800"/>
                <a:gd name="connsiteY4" fmla="*/ 114300 h 7823200"/>
                <a:gd name="connsiteX5" fmla="*/ 863600 w 1828800"/>
                <a:gd name="connsiteY5" fmla="*/ 241300 h 7823200"/>
                <a:gd name="connsiteX6" fmla="*/ 1041400 w 1828800"/>
                <a:gd name="connsiteY6" fmla="*/ 393700 h 7823200"/>
                <a:gd name="connsiteX7" fmla="*/ 1206500 w 1828800"/>
                <a:gd name="connsiteY7" fmla="*/ 673100 h 7823200"/>
                <a:gd name="connsiteX8" fmla="*/ 1295400 w 1828800"/>
                <a:gd name="connsiteY8" fmla="*/ 889000 h 7823200"/>
                <a:gd name="connsiteX9" fmla="*/ 1460500 w 1828800"/>
                <a:gd name="connsiteY9" fmla="*/ 1473200 h 7823200"/>
                <a:gd name="connsiteX10" fmla="*/ 1524000 w 1828800"/>
                <a:gd name="connsiteY10" fmla="*/ 1905000 h 7823200"/>
                <a:gd name="connsiteX11" fmla="*/ 1562100 w 1828800"/>
                <a:gd name="connsiteY11" fmla="*/ 2273300 h 7823200"/>
                <a:gd name="connsiteX12" fmla="*/ 1587500 w 1828800"/>
                <a:gd name="connsiteY12" fmla="*/ 2654300 h 7823200"/>
                <a:gd name="connsiteX13" fmla="*/ 1549400 w 1828800"/>
                <a:gd name="connsiteY13" fmla="*/ 2768600 h 7823200"/>
                <a:gd name="connsiteX14" fmla="*/ 1498600 w 1828800"/>
                <a:gd name="connsiteY14" fmla="*/ 2882900 h 7823200"/>
                <a:gd name="connsiteX15" fmla="*/ 1511300 w 1828800"/>
                <a:gd name="connsiteY15" fmla="*/ 3175000 h 7823200"/>
                <a:gd name="connsiteX16" fmla="*/ 1778000 w 1828800"/>
                <a:gd name="connsiteY16" fmla="*/ 3886200 h 7823200"/>
                <a:gd name="connsiteX17" fmla="*/ 1816100 w 1828800"/>
                <a:gd name="connsiteY17" fmla="*/ 4000500 h 7823200"/>
                <a:gd name="connsiteX18" fmla="*/ 1828800 w 1828800"/>
                <a:gd name="connsiteY18" fmla="*/ 4102100 h 7823200"/>
                <a:gd name="connsiteX19" fmla="*/ 1765300 w 1828800"/>
                <a:gd name="connsiteY19" fmla="*/ 4241800 h 7823200"/>
                <a:gd name="connsiteX20" fmla="*/ 1651000 w 1828800"/>
                <a:gd name="connsiteY20" fmla="*/ 4356100 h 7823200"/>
                <a:gd name="connsiteX21" fmla="*/ 1600200 w 1828800"/>
                <a:gd name="connsiteY21" fmla="*/ 4521200 h 7823200"/>
                <a:gd name="connsiteX22" fmla="*/ 1612900 w 1828800"/>
                <a:gd name="connsiteY22" fmla="*/ 4724400 h 7823200"/>
                <a:gd name="connsiteX23" fmla="*/ 1612900 w 1828800"/>
                <a:gd name="connsiteY23" fmla="*/ 4876800 h 7823200"/>
                <a:gd name="connsiteX24" fmla="*/ 1587500 w 1828800"/>
                <a:gd name="connsiteY24" fmla="*/ 4889500 h 7823200"/>
                <a:gd name="connsiteX25" fmla="*/ 1524000 w 1828800"/>
                <a:gd name="connsiteY25" fmla="*/ 4914900 h 7823200"/>
                <a:gd name="connsiteX26" fmla="*/ 1435100 w 1828800"/>
                <a:gd name="connsiteY26" fmla="*/ 4927600 h 7823200"/>
                <a:gd name="connsiteX27" fmla="*/ 1536700 w 1828800"/>
                <a:gd name="connsiteY27" fmla="*/ 4965700 h 7823200"/>
                <a:gd name="connsiteX28" fmla="*/ 1600200 w 1828800"/>
                <a:gd name="connsiteY28" fmla="*/ 5041900 h 7823200"/>
                <a:gd name="connsiteX29" fmla="*/ 1625600 w 1828800"/>
                <a:gd name="connsiteY29" fmla="*/ 5118100 h 7823200"/>
                <a:gd name="connsiteX30" fmla="*/ 1587500 w 1828800"/>
                <a:gd name="connsiteY30" fmla="*/ 5194300 h 7823200"/>
                <a:gd name="connsiteX31" fmla="*/ 1511300 w 1828800"/>
                <a:gd name="connsiteY31" fmla="*/ 5283200 h 7823200"/>
                <a:gd name="connsiteX32" fmla="*/ 1485900 w 1828800"/>
                <a:gd name="connsiteY32" fmla="*/ 5384800 h 7823200"/>
                <a:gd name="connsiteX33" fmla="*/ 1485900 w 1828800"/>
                <a:gd name="connsiteY33" fmla="*/ 5473700 h 7823200"/>
                <a:gd name="connsiteX34" fmla="*/ 1498600 w 1828800"/>
                <a:gd name="connsiteY34" fmla="*/ 5638800 h 7823200"/>
                <a:gd name="connsiteX35" fmla="*/ 1511300 w 1828800"/>
                <a:gd name="connsiteY35" fmla="*/ 5867400 h 7823200"/>
                <a:gd name="connsiteX36" fmla="*/ 1485900 w 1828800"/>
                <a:gd name="connsiteY36" fmla="*/ 6032500 h 7823200"/>
                <a:gd name="connsiteX37" fmla="*/ 1409700 w 1828800"/>
                <a:gd name="connsiteY37" fmla="*/ 6159500 h 7823200"/>
                <a:gd name="connsiteX38" fmla="*/ 1257300 w 1828800"/>
                <a:gd name="connsiteY38" fmla="*/ 6184900 h 7823200"/>
                <a:gd name="connsiteX39" fmla="*/ 1104900 w 1828800"/>
                <a:gd name="connsiteY39" fmla="*/ 6184900 h 7823200"/>
                <a:gd name="connsiteX40" fmla="*/ 927100 w 1828800"/>
                <a:gd name="connsiteY40" fmla="*/ 6146800 h 7823200"/>
                <a:gd name="connsiteX41" fmla="*/ 787400 w 1828800"/>
                <a:gd name="connsiteY41" fmla="*/ 6159500 h 7823200"/>
                <a:gd name="connsiteX42" fmla="*/ 736600 w 1828800"/>
                <a:gd name="connsiteY42" fmla="*/ 6172200 h 7823200"/>
                <a:gd name="connsiteX43" fmla="*/ 673100 w 1828800"/>
                <a:gd name="connsiteY43" fmla="*/ 6223000 h 7823200"/>
                <a:gd name="connsiteX44" fmla="*/ 584200 w 1828800"/>
                <a:gd name="connsiteY44" fmla="*/ 6591300 h 7823200"/>
                <a:gd name="connsiteX45" fmla="*/ 393700 w 1828800"/>
                <a:gd name="connsiteY45" fmla="*/ 7810500 h 7823200"/>
                <a:gd name="connsiteX46" fmla="*/ 0 w 1828800"/>
                <a:gd name="connsiteY46"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767013 w 1830513"/>
                <a:gd name="connsiteY19" fmla="*/ 4241800 h 7823200"/>
                <a:gd name="connsiteX20" fmla="*/ 1652713 w 1830513"/>
                <a:gd name="connsiteY20" fmla="*/ 4356100 h 7823200"/>
                <a:gd name="connsiteX21" fmla="*/ 1601913 w 1830513"/>
                <a:gd name="connsiteY21" fmla="*/ 4521200 h 7823200"/>
                <a:gd name="connsiteX22" fmla="*/ 1614613 w 1830513"/>
                <a:gd name="connsiteY22" fmla="*/ 4724400 h 7823200"/>
                <a:gd name="connsiteX23" fmla="*/ 1614613 w 1830513"/>
                <a:gd name="connsiteY23" fmla="*/ 4876800 h 7823200"/>
                <a:gd name="connsiteX24" fmla="*/ 1589213 w 1830513"/>
                <a:gd name="connsiteY24" fmla="*/ 4889500 h 7823200"/>
                <a:gd name="connsiteX25" fmla="*/ 1525713 w 1830513"/>
                <a:gd name="connsiteY25" fmla="*/ 4914900 h 7823200"/>
                <a:gd name="connsiteX26" fmla="*/ 1436813 w 1830513"/>
                <a:gd name="connsiteY26" fmla="*/ 4927600 h 7823200"/>
                <a:gd name="connsiteX27" fmla="*/ 1538413 w 1830513"/>
                <a:gd name="connsiteY27" fmla="*/ 4965700 h 7823200"/>
                <a:gd name="connsiteX28" fmla="*/ 1601913 w 1830513"/>
                <a:gd name="connsiteY28" fmla="*/ 5041900 h 7823200"/>
                <a:gd name="connsiteX29" fmla="*/ 1627313 w 1830513"/>
                <a:gd name="connsiteY29" fmla="*/ 5118100 h 7823200"/>
                <a:gd name="connsiteX30" fmla="*/ 1589213 w 1830513"/>
                <a:gd name="connsiteY30" fmla="*/ 5194300 h 7823200"/>
                <a:gd name="connsiteX31" fmla="*/ 1513013 w 1830513"/>
                <a:gd name="connsiteY31" fmla="*/ 5283200 h 7823200"/>
                <a:gd name="connsiteX32" fmla="*/ 1487613 w 1830513"/>
                <a:gd name="connsiteY32" fmla="*/ 5384800 h 7823200"/>
                <a:gd name="connsiteX33" fmla="*/ 1487613 w 1830513"/>
                <a:gd name="connsiteY33" fmla="*/ 5473700 h 7823200"/>
                <a:gd name="connsiteX34" fmla="*/ 1500313 w 1830513"/>
                <a:gd name="connsiteY34" fmla="*/ 5638800 h 7823200"/>
                <a:gd name="connsiteX35" fmla="*/ 1513013 w 1830513"/>
                <a:gd name="connsiteY35" fmla="*/ 5867400 h 7823200"/>
                <a:gd name="connsiteX36" fmla="*/ 1487613 w 1830513"/>
                <a:gd name="connsiteY36" fmla="*/ 6032500 h 7823200"/>
                <a:gd name="connsiteX37" fmla="*/ 1411413 w 1830513"/>
                <a:gd name="connsiteY37" fmla="*/ 6159500 h 7823200"/>
                <a:gd name="connsiteX38" fmla="*/ 1259013 w 1830513"/>
                <a:gd name="connsiteY38" fmla="*/ 6184900 h 7823200"/>
                <a:gd name="connsiteX39" fmla="*/ 1106613 w 1830513"/>
                <a:gd name="connsiteY39" fmla="*/ 6184900 h 7823200"/>
                <a:gd name="connsiteX40" fmla="*/ 928813 w 1830513"/>
                <a:gd name="connsiteY40" fmla="*/ 6146800 h 7823200"/>
                <a:gd name="connsiteX41" fmla="*/ 789113 w 1830513"/>
                <a:gd name="connsiteY41" fmla="*/ 6159500 h 7823200"/>
                <a:gd name="connsiteX42" fmla="*/ 738313 w 1830513"/>
                <a:gd name="connsiteY42" fmla="*/ 6172200 h 7823200"/>
                <a:gd name="connsiteX43" fmla="*/ 674813 w 1830513"/>
                <a:gd name="connsiteY43" fmla="*/ 6223000 h 7823200"/>
                <a:gd name="connsiteX44" fmla="*/ 585913 w 1830513"/>
                <a:gd name="connsiteY44" fmla="*/ 6591300 h 7823200"/>
                <a:gd name="connsiteX45" fmla="*/ 395413 w 1830513"/>
                <a:gd name="connsiteY45" fmla="*/ 7810500 h 7823200"/>
                <a:gd name="connsiteX46" fmla="*/ 1713 w 1830513"/>
                <a:gd name="connsiteY46"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767013 w 1830513"/>
                <a:gd name="connsiteY19" fmla="*/ 4241800 h 7823200"/>
                <a:gd name="connsiteX20" fmla="*/ 1652713 w 1830513"/>
                <a:gd name="connsiteY20" fmla="*/ 4356100 h 7823200"/>
                <a:gd name="connsiteX21" fmla="*/ 1601913 w 1830513"/>
                <a:gd name="connsiteY21" fmla="*/ 4521200 h 7823200"/>
                <a:gd name="connsiteX22" fmla="*/ 1614613 w 1830513"/>
                <a:gd name="connsiteY22" fmla="*/ 4724400 h 7823200"/>
                <a:gd name="connsiteX23" fmla="*/ 1614613 w 1830513"/>
                <a:gd name="connsiteY23" fmla="*/ 4876800 h 7823200"/>
                <a:gd name="connsiteX24" fmla="*/ 1589213 w 1830513"/>
                <a:gd name="connsiteY24" fmla="*/ 4889500 h 7823200"/>
                <a:gd name="connsiteX25" fmla="*/ 1525713 w 1830513"/>
                <a:gd name="connsiteY25" fmla="*/ 4914900 h 7823200"/>
                <a:gd name="connsiteX26" fmla="*/ 1436813 w 1830513"/>
                <a:gd name="connsiteY26" fmla="*/ 4927600 h 7823200"/>
                <a:gd name="connsiteX27" fmla="*/ 1538413 w 1830513"/>
                <a:gd name="connsiteY27" fmla="*/ 4965700 h 7823200"/>
                <a:gd name="connsiteX28" fmla="*/ 1601913 w 1830513"/>
                <a:gd name="connsiteY28" fmla="*/ 5041900 h 7823200"/>
                <a:gd name="connsiteX29" fmla="*/ 1627313 w 1830513"/>
                <a:gd name="connsiteY29" fmla="*/ 5118100 h 7823200"/>
                <a:gd name="connsiteX30" fmla="*/ 1589213 w 1830513"/>
                <a:gd name="connsiteY30" fmla="*/ 5194300 h 7823200"/>
                <a:gd name="connsiteX31" fmla="*/ 1513013 w 1830513"/>
                <a:gd name="connsiteY31" fmla="*/ 5283200 h 7823200"/>
                <a:gd name="connsiteX32" fmla="*/ 1487613 w 1830513"/>
                <a:gd name="connsiteY32" fmla="*/ 5384800 h 7823200"/>
                <a:gd name="connsiteX33" fmla="*/ 1487613 w 1830513"/>
                <a:gd name="connsiteY33" fmla="*/ 5473700 h 7823200"/>
                <a:gd name="connsiteX34" fmla="*/ 1500313 w 1830513"/>
                <a:gd name="connsiteY34" fmla="*/ 5638800 h 7823200"/>
                <a:gd name="connsiteX35" fmla="*/ 1513013 w 1830513"/>
                <a:gd name="connsiteY35" fmla="*/ 5867400 h 7823200"/>
                <a:gd name="connsiteX36" fmla="*/ 1487613 w 1830513"/>
                <a:gd name="connsiteY36" fmla="*/ 6032500 h 7823200"/>
                <a:gd name="connsiteX37" fmla="*/ 1411413 w 1830513"/>
                <a:gd name="connsiteY37" fmla="*/ 6159500 h 7823200"/>
                <a:gd name="connsiteX38" fmla="*/ 1259013 w 1830513"/>
                <a:gd name="connsiteY38" fmla="*/ 6184900 h 7823200"/>
                <a:gd name="connsiteX39" fmla="*/ 1106613 w 1830513"/>
                <a:gd name="connsiteY39" fmla="*/ 6184900 h 7823200"/>
                <a:gd name="connsiteX40" fmla="*/ 928813 w 1830513"/>
                <a:gd name="connsiteY40" fmla="*/ 6146800 h 7823200"/>
                <a:gd name="connsiteX41" fmla="*/ 789113 w 1830513"/>
                <a:gd name="connsiteY41" fmla="*/ 6159500 h 7823200"/>
                <a:gd name="connsiteX42" fmla="*/ 738313 w 1830513"/>
                <a:gd name="connsiteY42" fmla="*/ 6172200 h 7823200"/>
                <a:gd name="connsiteX43" fmla="*/ 674813 w 1830513"/>
                <a:gd name="connsiteY43" fmla="*/ 6223000 h 7823200"/>
                <a:gd name="connsiteX44" fmla="*/ 585913 w 1830513"/>
                <a:gd name="connsiteY44" fmla="*/ 6591300 h 7823200"/>
                <a:gd name="connsiteX45" fmla="*/ 395413 w 1830513"/>
                <a:gd name="connsiteY45" fmla="*/ 7810500 h 7823200"/>
                <a:gd name="connsiteX46" fmla="*/ 1713 w 1830513"/>
                <a:gd name="connsiteY46"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04010 w 1830513"/>
                <a:gd name="connsiteY19" fmla="*/ 4167524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78565 w 1830513"/>
                <a:gd name="connsiteY5" fmla="*/ 231602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78565 w 1830513"/>
                <a:gd name="connsiteY5" fmla="*/ 231602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78565 w 1830513"/>
                <a:gd name="connsiteY5" fmla="*/ 231602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09149 w 1830513"/>
                <a:gd name="connsiteY15" fmla="*/ 2984346 h 7823200"/>
                <a:gd name="connsiteX16" fmla="*/ 1513013 w 1830513"/>
                <a:gd name="connsiteY16" fmla="*/ 3175000 h 7823200"/>
                <a:gd name="connsiteX17" fmla="*/ 1779713 w 1830513"/>
                <a:gd name="connsiteY17" fmla="*/ 3886200 h 7823200"/>
                <a:gd name="connsiteX18" fmla="*/ 1817813 w 1830513"/>
                <a:gd name="connsiteY18" fmla="*/ 4000500 h 7823200"/>
                <a:gd name="connsiteX19" fmla="*/ 1830513 w 1830513"/>
                <a:gd name="connsiteY19" fmla="*/ 4102100 h 7823200"/>
                <a:gd name="connsiteX20" fmla="*/ 1823888 w 1830513"/>
                <a:gd name="connsiteY20" fmla="*/ 4180455 h 7823200"/>
                <a:gd name="connsiteX21" fmla="*/ 1767013 w 1830513"/>
                <a:gd name="connsiteY21" fmla="*/ 4241800 h 7823200"/>
                <a:gd name="connsiteX22" fmla="*/ 1652713 w 1830513"/>
                <a:gd name="connsiteY22" fmla="*/ 4356100 h 7823200"/>
                <a:gd name="connsiteX23" fmla="*/ 1601913 w 1830513"/>
                <a:gd name="connsiteY23" fmla="*/ 4521200 h 7823200"/>
                <a:gd name="connsiteX24" fmla="*/ 1614613 w 1830513"/>
                <a:gd name="connsiteY24" fmla="*/ 4724400 h 7823200"/>
                <a:gd name="connsiteX25" fmla="*/ 1614613 w 1830513"/>
                <a:gd name="connsiteY25" fmla="*/ 4876800 h 7823200"/>
                <a:gd name="connsiteX26" fmla="*/ 1589213 w 1830513"/>
                <a:gd name="connsiteY26" fmla="*/ 4889500 h 7823200"/>
                <a:gd name="connsiteX27" fmla="*/ 1525713 w 1830513"/>
                <a:gd name="connsiteY27" fmla="*/ 4914900 h 7823200"/>
                <a:gd name="connsiteX28" fmla="*/ 1436813 w 1830513"/>
                <a:gd name="connsiteY28" fmla="*/ 4927600 h 7823200"/>
                <a:gd name="connsiteX29" fmla="*/ 1538413 w 1830513"/>
                <a:gd name="connsiteY29" fmla="*/ 4965700 h 7823200"/>
                <a:gd name="connsiteX30" fmla="*/ 1601913 w 1830513"/>
                <a:gd name="connsiteY30" fmla="*/ 5041900 h 7823200"/>
                <a:gd name="connsiteX31" fmla="*/ 1627313 w 1830513"/>
                <a:gd name="connsiteY31" fmla="*/ 5118100 h 7823200"/>
                <a:gd name="connsiteX32" fmla="*/ 1589213 w 1830513"/>
                <a:gd name="connsiteY32" fmla="*/ 5194300 h 7823200"/>
                <a:gd name="connsiteX33" fmla="*/ 1513013 w 1830513"/>
                <a:gd name="connsiteY33" fmla="*/ 5283200 h 7823200"/>
                <a:gd name="connsiteX34" fmla="*/ 1487613 w 1830513"/>
                <a:gd name="connsiteY34" fmla="*/ 5384800 h 7823200"/>
                <a:gd name="connsiteX35" fmla="*/ 1487613 w 1830513"/>
                <a:gd name="connsiteY35" fmla="*/ 5473700 h 7823200"/>
                <a:gd name="connsiteX36" fmla="*/ 1500313 w 1830513"/>
                <a:gd name="connsiteY36" fmla="*/ 5638800 h 7823200"/>
                <a:gd name="connsiteX37" fmla="*/ 1513013 w 1830513"/>
                <a:gd name="connsiteY37" fmla="*/ 5867400 h 7823200"/>
                <a:gd name="connsiteX38" fmla="*/ 1487613 w 1830513"/>
                <a:gd name="connsiteY38" fmla="*/ 6032500 h 7823200"/>
                <a:gd name="connsiteX39" fmla="*/ 1411413 w 1830513"/>
                <a:gd name="connsiteY39" fmla="*/ 6159500 h 7823200"/>
                <a:gd name="connsiteX40" fmla="*/ 1259013 w 1830513"/>
                <a:gd name="connsiteY40" fmla="*/ 6184900 h 7823200"/>
                <a:gd name="connsiteX41" fmla="*/ 1106613 w 1830513"/>
                <a:gd name="connsiteY41" fmla="*/ 6184900 h 7823200"/>
                <a:gd name="connsiteX42" fmla="*/ 928813 w 1830513"/>
                <a:gd name="connsiteY42" fmla="*/ 6146800 h 7823200"/>
                <a:gd name="connsiteX43" fmla="*/ 789113 w 1830513"/>
                <a:gd name="connsiteY43" fmla="*/ 6159500 h 7823200"/>
                <a:gd name="connsiteX44" fmla="*/ 738313 w 1830513"/>
                <a:gd name="connsiteY44" fmla="*/ 6172200 h 7823200"/>
                <a:gd name="connsiteX45" fmla="*/ 674813 w 1830513"/>
                <a:gd name="connsiteY45" fmla="*/ 6223000 h 7823200"/>
                <a:gd name="connsiteX46" fmla="*/ 585913 w 1830513"/>
                <a:gd name="connsiteY46" fmla="*/ 6591300 h 7823200"/>
                <a:gd name="connsiteX47" fmla="*/ 395413 w 1830513"/>
                <a:gd name="connsiteY47" fmla="*/ 7810500 h 7823200"/>
                <a:gd name="connsiteX48" fmla="*/ 1713 w 1830513"/>
                <a:gd name="connsiteY48"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78565 w 1830513"/>
                <a:gd name="connsiteY5" fmla="*/ 231602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466079 w 1830513"/>
                <a:gd name="connsiteY15" fmla="*/ 2990811 h 7823200"/>
                <a:gd name="connsiteX16" fmla="*/ 1513013 w 1830513"/>
                <a:gd name="connsiteY16" fmla="*/ 3175000 h 7823200"/>
                <a:gd name="connsiteX17" fmla="*/ 1779713 w 1830513"/>
                <a:gd name="connsiteY17" fmla="*/ 3886200 h 7823200"/>
                <a:gd name="connsiteX18" fmla="*/ 1817813 w 1830513"/>
                <a:gd name="connsiteY18" fmla="*/ 4000500 h 7823200"/>
                <a:gd name="connsiteX19" fmla="*/ 1830513 w 1830513"/>
                <a:gd name="connsiteY19" fmla="*/ 4102100 h 7823200"/>
                <a:gd name="connsiteX20" fmla="*/ 1823888 w 1830513"/>
                <a:gd name="connsiteY20" fmla="*/ 4180455 h 7823200"/>
                <a:gd name="connsiteX21" fmla="*/ 1767013 w 1830513"/>
                <a:gd name="connsiteY21" fmla="*/ 4241800 h 7823200"/>
                <a:gd name="connsiteX22" fmla="*/ 1652713 w 1830513"/>
                <a:gd name="connsiteY22" fmla="*/ 4356100 h 7823200"/>
                <a:gd name="connsiteX23" fmla="*/ 1601913 w 1830513"/>
                <a:gd name="connsiteY23" fmla="*/ 4521200 h 7823200"/>
                <a:gd name="connsiteX24" fmla="*/ 1614613 w 1830513"/>
                <a:gd name="connsiteY24" fmla="*/ 4724400 h 7823200"/>
                <a:gd name="connsiteX25" fmla="*/ 1614613 w 1830513"/>
                <a:gd name="connsiteY25" fmla="*/ 4876800 h 7823200"/>
                <a:gd name="connsiteX26" fmla="*/ 1589213 w 1830513"/>
                <a:gd name="connsiteY26" fmla="*/ 4889500 h 7823200"/>
                <a:gd name="connsiteX27" fmla="*/ 1525713 w 1830513"/>
                <a:gd name="connsiteY27" fmla="*/ 4914900 h 7823200"/>
                <a:gd name="connsiteX28" fmla="*/ 1436813 w 1830513"/>
                <a:gd name="connsiteY28" fmla="*/ 4927600 h 7823200"/>
                <a:gd name="connsiteX29" fmla="*/ 1538413 w 1830513"/>
                <a:gd name="connsiteY29" fmla="*/ 4965700 h 7823200"/>
                <a:gd name="connsiteX30" fmla="*/ 1601913 w 1830513"/>
                <a:gd name="connsiteY30" fmla="*/ 5041900 h 7823200"/>
                <a:gd name="connsiteX31" fmla="*/ 1627313 w 1830513"/>
                <a:gd name="connsiteY31" fmla="*/ 5118100 h 7823200"/>
                <a:gd name="connsiteX32" fmla="*/ 1589213 w 1830513"/>
                <a:gd name="connsiteY32" fmla="*/ 5194300 h 7823200"/>
                <a:gd name="connsiteX33" fmla="*/ 1513013 w 1830513"/>
                <a:gd name="connsiteY33" fmla="*/ 5283200 h 7823200"/>
                <a:gd name="connsiteX34" fmla="*/ 1487613 w 1830513"/>
                <a:gd name="connsiteY34" fmla="*/ 5384800 h 7823200"/>
                <a:gd name="connsiteX35" fmla="*/ 1487613 w 1830513"/>
                <a:gd name="connsiteY35" fmla="*/ 5473700 h 7823200"/>
                <a:gd name="connsiteX36" fmla="*/ 1500313 w 1830513"/>
                <a:gd name="connsiteY36" fmla="*/ 5638800 h 7823200"/>
                <a:gd name="connsiteX37" fmla="*/ 1513013 w 1830513"/>
                <a:gd name="connsiteY37" fmla="*/ 5867400 h 7823200"/>
                <a:gd name="connsiteX38" fmla="*/ 1487613 w 1830513"/>
                <a:gd name="connsiteY38" fmla="*/ 6032500 h 7823200"/>
                <a:gd name="connsiteX39" fmla="*/ 1411413 w 1830513"/>
                <a:gd name="connsiteY39" fmla="*/ 6159500 h 7823200"/>
                <a:gd name="connsiteX40" fmla="*/ 1259013 w 1830513"/>
                <a:gd name="connsiteY40" fmla="*/ 6184900 h 7823200"/>
                <a:gd name="connsiteX41" fmla="*/ 1106613 w 1830513"/>
                <a:gd name="connsiteY41" fmla="*/ 6184900 h 7823200"/>
                <a:gd name="connsiteX42" fmla="*/ 928813 w 1830513"/>
                <a:gd name="connsiteY42" fmla="*/ 6146800 h 7823200"/>
                <a:gd name="connsiteX43" fmla="*/ 789113 w 1830513"/>
                <a:gd name="connsiteY43" fmla="*/ 6159500 h 7823200"/>
                <a:gd name="connsiteX44" fmla="*/ 738313 w 1830513"/>
                <a:gd name="connsiteY44" fmla="*/ 6172200 h 7823200"/>
                <a:gd name="connsiteX45" fmla="*/ 674813 w 1830513"/>
                <a:gd name="connsiteY45" fmla="*/ 6223000 h 7823200"/>
                <a:gd name="connsiteX46" fmla="*/ 585913 w 1830513"/>
                <a:gd name="connsiteY46" fmla="*/ 6591300 h 7823200"/>
                <a:gd name="connsiteX47" fmla="*/ 395413 w 1830513"/>
                <a:gd name="connsiteY47" fmla="*/ 7810500 h 7823200"/>
                <a:gd name="connsiteX48" fmla="*/ 1713 w 1830513"/>
                <a:gd name="connsiteY48" fmla="*/ 7823200 h 78232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Lst>
              <a:rect l="l" t="t" r="r" b="b"/>
              <a:pathLst>
                <a:path w="1830513" h="7823200">
                  <a:moveTo>
                    <a:pt x="1713" y="7823200"/>
                  </a:moveTo>
                  <a:cubicBezTo>
                    <a:pt x="5946" y="5215467"/>
                    <a:pt x="-3072" y="2607733"/>
                    <a:pt x="1161" y="0"/>
                  </a:cubicBezTo>
                  <a:lnTo>
                    <a:pt x="230313" y="0"/>
                  </a:lnTo>
                  <a:cubicBezTo>
                    <a:pt x="310838" y="4233"/>
                    <a:pt x="408113" y="6350"/>
                    <a:pt x="484313" y="25400"/>
                  </a:cubicBezTo>
                  <a:cubicBezTo>
                    <a:pt x="560513" y="44450"/>
                    <a:pt x="621804" y="79933"/>
                    <a:pt x="687513" y="114300"/>
                  </a:cubicBezTo>
                  <a:cubicBezTo>
                    <a:pt x="753222" y="148667"/>
                    <a:pt x="819298" y="185035"/>
                    <a:pt x="878565" y="231602"/>
                  </a:cubicBezTo>
                  <a:cubicBezTo>
                    <a:pt x="937832" y="278169"/>
                    <a:pt x="988172" y="320117"/>
                    <a:pt x="1043113" y="393700"/>
                  </a:cubicBezTo>
                  <a:cubicBezTo>
                    <a:pt x="1098054" y="467283"/>
                    <a:pt x="1165880" y="590550"/>
                    <a:pt x="1208213" y="673100"/>
                  </a:cubicBezTo>
                  <a:lnTo>
                    <a:pt x="1297113" y="889000"/>
                  </a:lnTo>
                  <a:cubicBezTo>
                    <a:pt x="1326746" y="960967"/>
                    <a:pt x="1424113" y="1303867"/>
                    <a:pt x="1462213" y="1473200"/>
                  </a:cubicBezTo>
                  <a:lnTo>
                    <a:pt x="1525713" y="1905000"/>
                  </a:lnTo>
                  <a:lnTo>
                    <a:pt x="1563813" y="2273300"/>
                  </a:lnTo>
                  <a:lnTo>
                    <a:pt x="1589213" y="2654300"/>
                  </a:lnTo>
                  <a:lnTo>
                    <a:pt x="1551113" y="2768600"/>
                  </a:lnTo>
                  <a:lnTo>
                    <a:pt x="1500313" y="2882900"/>
                  </a:lnTo>
                  <a:lnTo>
                    <a:pt x="1466079" y="2990811"/>
                  </a:lnTo>
                  <a:lnTo>
                    <a:pt x="1513013" y="3175000"/>
                  </a:lnTo>
                  <a:lnTo>
                    <a:pt x="1779713" y="3886200"/>
                  </a:lnTo>
                  <a:lnTo>
                    <a:pt x="1817813" y="4000500"/>
                  </a:lnTo>
                  <a:lnTo>
                    <a:pt x="1830513" y="4102100"/>
                  </a:lnTo>
                  <a:lnTo>
                    <a:pt x="1823888" y="4180455"/>
                  </a:lnTo>
                  <a:lnTo>
                    <a:pt x="1767013" y="4241800"/>
                  </a:lnTo>
                  <a:lnTo>
                    <a:pt x="1652713" y="4356100"/>
                  </a:lnTo>
                  <a:lnTo>
                    <a:pt x="1601913" y="4521200"/>
                  </a:lnTo>
                  <a:lnTo>
                    <a:pt x="1614613" y="4724400"/>
                  </a:lnTo>
                  <a:cubicBezTo>
                    <a:pt x="1616730" y="4783667"/>
                    <a:pt x="1618846" y="4849283"/>
                    <a:pt x="1614613" y="4876800"/>
                  </a:cubicBezTo>
                  <a:cubicBezTo>
                    <a:pt x="1610380" y="4904317"/>
                    <a:pt x="1604030" y="4883150"/>
                    <a:pt x="1589213" y="4889500"/>
                  </a:cubicBezTo>
                  <a:lnTo>
                    <a:pt x="1525713" y="4914900"/>
                  </a:lnTo>
                  <a:lnTo>
                    <a:pt x="1436813" y="4927600"/>
                  </a:lnTo>
                  <a:lnTo>
                    <a:pt x="1538413" y="4965700"/>
                  </a:lnTo>
                  <a:lnTo>
                    <a:pt x="1601913" y="5041900"/>
                  </a:lnTo>
                  <a:lnTo>
                    <a:pt x="1627313" y="5118100"/>
                  </a:lnTo>
                  <a:lnTo>
                    <a:pt x="1589213" y="5194300"/>
                  </a:lnTo>
                  <a:lnTo>
                    <a:pt x="1513013" y="5283200"/>
                  </a:lnTo>
                  <a:lnTo>
                    <a:pt x="1487613" y="5384800"/>
                  </a:lnTo>
                  <a:lnTo>
                    <a:pt x="1487613" y="5473700"/>
                  </a:lnTo>
                  <a:lnTo>
                    <a:pt x="1500313" y="5638800"/>
                  </a:lnTo>
                  <a:lnTo>
                    <a:pt x="1513013" y="5867400"/>
                  </a:lnTo>
                  <a:lnTo>
                    <a:pt x="1487613" y="6032500"/>
                  </a:lnTo>
                  <a:cubicBezTo>
                    <a:pt x="1470680" y="6081183"/>
                    <a:pt x="1449513" y="6134100"/>
                    <a:pt x="1411413" y="6159500"/>
                  </a:cubicBezTo>
                  <a:cubicBezTo>
                    <a:pt x="1373313" y="6184900"/>
                    <a:pt x="1309813" y="6180667"/>
                    <a:pt x="1259013" y="6184900"/>
                  </a:cubicBezTo>
                  <a:lnTo>
                    <a:pt x="1106613" y="6184900"/>
                  </a:lnTo>
                  <a:lnTo>
                    <a:pt x="928813" y="6146800"/>
                  </a:lnTo>
                  <a:lnTo>
                    <a:pt x="789113" y="6159500"/>
                  </a:lnTo>
                  <a:lnTo>
                    <a:pt x="738313" y="6172200"/>
                  </a:lnTo>
                  <a:lnTo>
                    <a:pt x="674813" y="6223000"/>
                  </a:lnTo>
                  <a:lnTo>
                    <a:pt x="585913" y="6591300"/>
                  </a:lnTo>
                  <a:lnTo>
                    <a:pt x="395413" y="7810500"/>
                  </a:lnTo>
                  <a:lnTo>
                    <a:pt x="1713" y="7823200"/>
                  </a:lnTo>
                  <a:close/>
                </a:path>
              </a:pathLst>
            </a:custGeom>
            <a:solidFill>
              <a:schemeClr val="accent5">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53" name="Freeform: Shape 152">
              <a:extLst>
                <a:ext uri="{FF2B5EF4-FFF2-40B4-BE49-F238E27FC236}">
                  <a16:creationId xmlns:a16="http://schemas.microsoft.com/office/drawing/2014/main" id="{8ABC48D0-2908-6819-5925-820D42C0897E}"/>
                </a:ext>
              </a:extLst>
            </xdr:cNvPr>
            <xdr:cNvSpPr/>
          </xdr:nvSpPr>
          <xdr:spPr>
            <a:xfrm>
              <a:off x="4167420" y="60718700"/>
              <a:ext cx="1824439" cy="7823200"/>
            </a:xfrm>
            <a:custGeom>
              <a:avLst/>
              <a:gdLst>
                <a:gd name="connsiteX0" fmla="*/ 0 w 1828800"/>
                <a:gd name="connsiteY0" fmla="*/ 7823200 h 7823200"/>
                <a:gd name="connsiteX1" fmla="*/ 12700 w 1828800"/>
                <a:gd name="connsiteY1" fmla="*/ 0 h 7823200"/>
                <a:gd name="connsiteX2" fmla="*/ 228600 w 1828800"/>
                <a:gd name="connsiteY2" fmla="*/ 0 h 7823200"/>
                <a:gd name="connsiteX3" fmla="*/ 482600 w 1828800"/>
                <a:gd name="connsiteY3" fmla="*/ 25400 h 7823200"/>
                <a:gd name="connsiteX4" fmla="*/ 685800 w 1828800"/>
                <a:gd name="connsiteY4" fmla="*/ 114300 h 7823200"/>
                <a:gd name="connsiteX5" fmla="*/ 863600 w 1828800"/>
                <a:gd name="connsiteY5" fmla="*/ 241300 h 7823200"/>
                <a:gd name="connsiteX6" fmla="*/ 1041400 w 1828800"/>
                <a:gd name="connsiteY6" fmla="*/ 393700 h 7823200"/>
                <a:gd name="connsiteX7" fmla="*/ 1206500 w 1828800"/>
                <a:gd name="connsiteY7" fmla="*/ 673100 h 7823200"/>
                <a:gd name="connsiteX8" fmla="*/ 1295400 w 1828800"/>
                <a:gd name="connsiteY8" fmla="*/ 889000 h 7823200"/>
                <a:gd name="connsiteX9" fmla="*/ 1460500 w 1828800"/>
                <a:gd name="connsiteY9" fmla="*/ 1473200 h 7823200"/>
                <a:gd name="connsiteX10" fmla="*/ 1524000 w 1828800"/>
                <a:gd name="connsiteY10" fmla="*/ 1905000 h 7823200"/>
                <a:gd name="connsiteX11" fmla="*/ 1562100 w 1828800"/>
                <a:gd name="connsiteY11" fmla="*/ 2273300 h 7823200"/>
                <a:gd name="connsiteX12" fmla="*/ 1587500 w 1828800"/>
                <a:gd name="connsiteY12" fmla="*/ 2654300 h 7823200"/>
                <a:gd name="connsiteX13" fmla="*/ 1549400 w 1828800"/>
                <a:gd name="connsiteY13" fmla="*/ 2768600 h 7823200"/>
                <a:gd name="connsiteX14" fmla="*/ 1498600 w 1828800"/>
                <a:gd name="connsiteY14" fmla="*/ 2882900 h 7823200"/>
                <a:gd name="connsiteX15" fmla="*/ 1511300 w 1828800"/>
                <a:gd name="connsiteY15" fmla="*/ 3175000 h 7823200"/>
                <a:gd name="connsiteX16" fmla="*/ 1778000 w 1828800"/>
                <a:gd name="connsiteY16" fmla="*/ 3886200 h 7823200"/>
                <a:gd name="connsiteX17" fmla="*/ 1816100 w 1828800"/>
                <a:gd name="connsiteY17" fmla="*/ 4000500 h 7823200"/>
                <a:gd name="connsiteX18" fmla="*/ 1828800 w 1828800"/>
                <a:gd name="connsiteY18" fmla="*/ 4102100 h 7823200"/>
                <a:gd name="connsiteX19" fmla="*/ 1765300 w 1828800"/>
                <a:gd name="connsiteY19" fmla="*/ 4241800 h 7823200"/>
                <a:gd name="connsiteX20" fmla="*/ 1651000 w 1828800"/>
                <a:gd name="connsiteY20" fmla="*/ 4356100 h 7823200"/>
                <a:gd name="connsiteX21" fmla="*/ 1600200 w 1828800"/>
                <a:gd name="connsiteY21" fmla="*/ 4521200 h 7823200"/>
                <a:gd name="connsiteX22" fmla="*/ 1612900 w 1828800"/>
                <a:gd name="connsiteY22" fmla="*/ 4724400 h 7823200"/>
                <a:gd name="connsiteX23" fmla="*/ 1612900 w 1828800"/>
                <a:gd name="connsiteY23" fmla="*/ 4876800 h 7823200"/>
                <a:gd name="connsiteX24" fmla="*/ 1587500 w 1828800"/>
                <a:gd name="connsiteY24" fmla="*/ 4889500 h 7823200"/>
                <a:gd name="connsiteX25" fmla="*/ 1524000 w 1828800"/>
                <a:gd name="connsiteY25" fmla="*/ 4914900 h 7823200"/>
                <a:gd name="connsiteX26" fmla="*/ 1435100 w 1828800"/>
                <a:gd name="connsiteY26" fmla="*/ 4927600 h 7823200"/>
                <a:gd name="connsiteX27" fmla="*/ 1536700 w 1828800"/>
                <a:gd name="connsiteY27" fmla="*/ 4965700 h 7823200"/>
                <a:gd name="connsiteX28" fmla="*/ 1600200 w 1828800"/>
                <a:gd name="connsiteY28" fmla="*/ 5041900 h 7823200"/>
                <a:gd name="connsiteX29" fmla="*/ 1625600 w 1828800"/>
                <a:gd name="connsiteY29" fmla="*/ 5118100 h 7823200"/>
                <a:gd name="connsiteX30" fmla="*/ 1587500 w 1828800"/>
                <a:gd name="connsiteY30" fmla="*/ 5194300 h 7823200"/>
                <a:gd name="connsiteX31" fmla="*/ 1511300 w 1828800"/>
                <a:gd name="connsiteY31" fmla="*/ 5283200 h 7823200"/>
                <a:gd name="connsiteX32" fmla="*/ 1485900 w 1828800"/>
                <a:gd name="connsiteY32" fmla="*/ 5384800 h 7823200"/>
                <a:gd name="connsiteX33" fmla="*/ 1485900 w 1828800"/>
                <a:gd name="connsiteY33" fmla="*/ 5473700 h 7823200"/>
                <a:gd name="connsiteX34" fmla="*/ 1498600 w 1828800"/>
                <a:gd name="connsiteY34" fmla="*/ 5638800 h 7823200"/>
                <a:gd name="connsiteX35" fmla="*/ 1511300 w 1828800"/>
                <a:gd name="connsiteY35" fmla="*/ 5867400 h 7823200"/>
                <a:gd name="connsiteX36" fmla="*/ 1485900 w 1828800"/>
                <a:gd name="connsiteY36" fmla="*/ 6032500 h 7823200"/>
                <a:gd name="connsiteX37" fmla="*/ 1409700 w 1828800"/>
                <a:gd name="connsiteY37" fmla="*/ 6159500 h 7823200"/>
                <a:gd name="connsiteX38" fmla="*/ 1257300 w 1828800"/>
                <a:gd name="connsiteY38" fmla="*/ 6184900 h 7823200"/>
                <a:gd name="connsiteX39" fmla="*/ 1104900 w 1828800"/>
                <a:gd name="connsiteY39" fmla="*/ 6184900 h 7823200"/>
                <a:gd name="connsiteX40" fmla="*/ 927100 w 1828800"/>
                <a:gd name="connsiteY40" fmla="*/ 6146800 h 7823200"/>
                <a:gd name="connsiteX41" fmla="*/ 787400 w 1828800"/>
                <a:gd name="connsiteY41" fmla="*/ 6159500 h 7823200"/>
                <a:gd name="connsiteX42" fmla="*/ 736600 w 1828800"/>
                <a:gd name="connsiteY42" fmla="*/ 6172200 h 7823200"/>
                <a:gd name="connsiteX43" fmla="*/ 673100 w 1828800"/>
                <a:gd name="connsiteY43" fmla="*/ 6223000 h 7823200"/>
                <a:gd name="connsiteX44" fmla="*/ 584200 w 1828800"/>
                <a:gd name="connsiteY44" fmla="*/ 6591300 h 7823200"/>
                <a:gd name="connsiteX45" fmla="*/ 393700 w 1828800"/>
                <a:gd name="connsiteY45" fmla="*/ 7810500 h 7823200"/>
                <a:gd name="connsiteX46" fmla="*/ 0 w 1828800"/>
                <a:gd name="connsiteY46"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767013 w 1830513"/>
                <a:gd name="connsiteY19" fmla="*/ 4241800 h 7823200"/>
                <a:gd name="connsiteX20" fmla="*/ 1652713 w 1830513"/>
                <a:gd name="connsiteY20" fmla="*/ 4356100 h 7823200"/>
                <a:gd name="connsiteX21" fmla="*/ 1601913 w 1830513"/>
                <a:gd name="connsiteY21" fmla="*/ 4521200 h 7823200"/>
                <a:gd name="connsiteX22" fmla="*/ 1614613 w 1830513"/>
                <a:gd name="connsiteY22" fmla="*/ 4724400 h 7823200"/>
                <a:gd name="connsiteX23" fmla="*/ 1614613 w 1830513"/>
                <a:gd name="connsiteY23" fmla="*/ 4876800 h 7823200"/>
                <a:gd name="connsiteX24" fmla="*/ 1589213 w 1830513"/>
                <a:gd name="connsiteY24" fmla="*/ 4889500 h 7823200"/>
                <a:gd name="connsiteX25" fmla="*/ 1525713 w 1830513"/>
                <a:gd name="connsiteY25" fmla="*/ 4914900 h 7823200"/>
                <a:gd name="connsiteX26" fmla="*/ 1436813 w 1830513"/>
                <a:gd name="connsiteY26" fmla="*/ 4927600 h 7823200"/>
                <a:gd name="connsiteX27" fmla="*/ 1538413 w 1830513"/>
                <a:gd name="connsiteY27" fmla="*/ 4965700 h 7823200"/>
                <a:gd name="connsiteX28" fmla="*/ 1601913 w 1830513"/>
                <a:gd name="connsiteY28" fmla="*/ 5041900 h 7823200"/>
                <a:gd name="connsiteX29" fmla="*/ 1627313 w 1830513"/>
                <a:gd name="connsiteY29" fmla="*/ 5118100 h 7823200"/>
                <a:gd name="connsiteX30" fmla="*/ 1589213 w 1830513"/>
                <a:gd name="connsiteY30" fmla="*/ 5194300 h 7823200"/>
                <a:gd name="connsiteX31" fmla="*/ 1513013 w 1830513"/>
                <a:gd name="connsiteY31" fmla="*/ 5283200 h 7823200"/>
                <a:gd name="connsiteX32" fmla="*/ 1487613 w 1830513"/>
                <a:gd name="connsiteY32" fmla="*/ 5384800 h 7823200"/>
                <a:gd name="connsiteX33" fmla="*/ 1487613 w 1830513"/>
                <a:gd name="connsiteY33" fmla="*/ 5473700 h 7823200"/>
                <a:gd name="connsiteX34" fmla="*/ 1500313 w 1830513"/>
                <a:gd name="connsiteY34" fmla="*/ 5638800 h 7823200"/>
                <a:gd name="connsiteX35" fmla="*/ 1513013 w 1830513"/>
                <a:gd name="connsiteY35" fmla="*/ 5867400 h 7823200"/>
                <a:gd name="connsiteX36" fmla="*/ 1487613 w 1830513"/>
                <a:gd name="connsiteY36" fmla="*/ 6032500 h 7823200"/>
                <a:gd name="connsiteX37" fmla="*/ 1411413 w 1830513"/>
                <a:gd name="connsiteY37" fmla="*/ 6159500 h 7823200"/>
                <a:gd name="connsiteX38" fmla="*/ 1259013 w 1830513"/>
                <a:gd name="connsiteY38" fmla="*/ 6184900 h 7823200"/>
                <a:gd name="connsiteX39" fmla="*/ 1106613 w 1830513"/>
                <a:gd name="connsiteY39" fmla="*/ 6184900 h 7823200"/>
                <a:gd name="connsiteX40" fmla="*/ 928813 w 1830513"/>
                <a:gd name="connsiteY40" fmla="*/ 6146800 h 7823200"/>
                <a:gd name="connsiteX41" fmla="*/ 789113 w 1830513"/>
                <a:gd name="connsiteY41" fmla="*/ 6159500 h 7823200"/>
                <a:gd name="connsiteX42" fmla="*/ 738313 w 1830513"/>
                <a:gd name="connsiteY42" fmla="*/ 6172200 h 7823200"/>
                <a:gd name="connsiteX43" fmla="*/ 674813 w 1830513"/>
                <a:gd name="connsiteY43" fmla="*/ 6223000 h 7823200"/>
                <a:gd name="connsiteX44" fmla="*/ 585913 w 1830513"/>
                <a:gd name="connsiteY44" fmla="*/ 6591300 h 7823200"/>
                <a:gd name="connsiteX45" fmla="*/ 395413 w 1830513"/>
                <a:gd name="connsiteY45" fmla="*/ 7810500 h 7823200"/>
                <a:gd name="connsiteX46" fmla="*/ 1713 w 1830513"/>
                <a:gd name="connsiteY46"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767013 w 1830513"/>
                <a:gd name="connsiteY19" fmla="*/ 4241800 h 7823200"/>
                <a:gd name="connsiteX20" fmla="*/ 1652713 w 1830513"/>
                <a:gd name="connsiteY20" fmla="*/ 4356100 h 7823200"/>
                <a:gd name="connsiteX21" fmla="*/ 1601913 w 1830513"/>
                <a:gd name="connsiteY21" fmla="*/ 4521200 h 7823200"/>
                <a:gd name="connsiteX22" fmla="*/ 1614613 w 1830513"/>
                <a:gd name="connsiteY22" fmla="*/ 4724400 h 7823200"/>
                <a:gd name="connsiteX23" fmla="*/ 1614613 w 1830513"/>
                <a:gd name="connsiteY23" fmla="*/ 4876800 h 7823200"/>
                <a:gd name="connsiteX24" fmla="*/ 1589213 w 1830513"/>
                <a:gd name="connsiteY24" fmla="*/ 4889500 h 7823200"/>
                <a:gd name="connsiteX25" fmla="*/ 1525713 w 1830513"/>
                <a:gd name="connsiteY25" fmla="*/ 4914900 h 7823200"/>
                <a:gd name="connsiteX26" fmla="*/ 1436813 w 1830513"/>
                <a:gd name="connsiteY26" fmla="*/ 4927600 h 7823200"/>
                <a:gd name="connsiteX27" fmla="*/ 1538413 w 1830513"/>
                <a:gd name="connsiteY27" fmla="*/ 4965700 h 7823200"/>
                <a:gd name="connsiteX28" fmla="*/ 1601913 w 1830513"/>
                <a:gd name="connsiteY28" fmla="*/ 5041900 h 7823200"/>
                <a:gd name="connsiteX29" fmla="*/ 1627313 w 1830513"/>
                <a:gd name="connsiteY29" fmla="*/ 5118100 h 7823200"/>
                <a:gd name="connsiteX30" fmla="*/ 1589213 w 1830513"/>
                <a:gd name="connsiteY30" fmla="*/ 5194300 h 7823200"/>
                <a:gd name="connsiteX31" fmla="*/ 1513013 w 1830513"/>
                <a:gd name="connsiteY31" fmla="*/ 5283200 h 7823200"/>
                <a:gd name="connsiteX32" fmla="*/ 1487613 w 1830513"/>
                <a:gd name="connsiteY32" fmla="*/ 5384800 h 7823200"/>
                <a:gd name="connsiteX33" fmla="*/ 1487613 w 1830513"/>
                <a:gd name="connsiteY33" fmla="*/ 5473700 h 7823200"/>
                <a:gd name="connsiteX34" fmla="*/ 1500313 w 1830513"/>
                <a:gd name="connsiteY34" fmla="*/ 5638800 h 7823200"/>
                <a:gd name="connsiteX35" fmla="*/ 1513013 w 1830513"/>
                <a:gd name="connsiteY35" fmla="*/ 5867400 h 7823200"/>
                <a:gd name="connsiteX36" fmla="*/ 1487613 w 1830513"/>
                <a:gd name="connsiteY36" fmla="*/ 6032500 h 7823200"/>
                <a:gd name="connsiteX37" fmla="*/ 1411413 w 1830513"/>
                <a:gd name="connsiteY37" fmla="*/ 6159500 h 7823200"/>
                <a:gd name="connsiteX38" fmla="*/ 1259013 w 1830513"/>
                <a:gd name="connsiteY38" fmla="*/ 6184900 h 7823200"/>
                <a:gd name="connsiteX39" fmla="*/ 1106613 w 1830513"/>
                <a:gd name="connsiteY39" fmla="*/ 6184900 h 7823200"/>
                <a:gd name="connsiteX40" fmla="*/ 928813 w 1830513"/>
                <a:gd name="connsiteY40" fmla="*/ 6146800 h 7823200"/>
                <a:gd name="connsiteX41" fmla="*/ 789113 w 1830513"/>
                <a:gd name="connsiteY41" fmla="*/ 6159500 h 7823200"/>
                <a:gd name="connsiteX42" fmla="*/ 738313 w 1830513"/>
                <a:gd name="connsiteY42" fmla="*/ 6172200 h 7823200"/>
                <a:gd name="connsiteX43" fmla="*/ 674813 w 1830513"/>
                <a:gd name="connsiteY43" fmla="*/ 6223000 h 7823200"/>
                <a:gd name="connsiteX44" fmla="*/ 585913 w 1830513"/>
                <a:gd name="connsiteY44" fmla="*/ 6591300 h 7823200"/>
                <a:gd name="connsiteX45" fmla="*/ 395413 w 1830513"/>
                <a:gd name="connsiteY45" fmla="*/ 7810500 h 7823200"/>
                <a:gd name="connsiteX46" fmla="*/ 1713 w 1830513"/>
                <a:gd name="connsiteY46"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04010 w 1830513"/>
                <a:gd name="connsiteY19" fmla="*/ 4167524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78565 w 1830513"/>
                <a:gd name="connsiteY5" fmla="*/ 231602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78565 w 1830513"/>
                <a:gd name="connsiteY5" fmla="*/ 231602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78565 w 1830513"/>
                <a:gd name="connsiteY5" fmla="*/ 231602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09149 w 1830513"/>
                <a:gd name="connsiteY15" fmla="*/ 2984346 h 7823200"/>
                <a:gd name="connsiteX16" fmla="*/ 1513013 w 1830513"/>
                <a:gd name="connsiteY16" fmla="*/ 3175000 h 7823200"/>
                <a:gd name="connsiteX17" fmla="*/ 1779713 w 1830513"/>
                <a:gd name="connsiteY17" fmla="*/ 3886200 h 7823200"/>
                <a:gd name="connsiteX18" fmla="*/ 1817813 w 1830513"/>
                <a:gd name="connsiteY18" fmla="*/ 4000500 h 7823200"/>
                <a:gd name="connsiteX19" fmla="*/ 1830513 w 1830513"/>
                <a:gd name="connsiteY19" fmla="*/ 4102100 h 7823200"/>
                <a:gd name="connsiteX20" fmla="*/ 1823888 w 1830513"/>
                <a:gd name="connsiteY20" fmla="*/ 4180455 h 7823200"/>
                <a:gd name="connsiteX21" fmla="*/ 1767013 w 1830513"/>
                <a:gd name="connsiteY21" fmla="*/ 4241800 h 7823200"/>
                <a:gd name="connsiteX22" fmla="*/ 1652713 w 1830513"/>
                <a:gd name="connsiteY22" fmla="*/ 4356100 h 7823200"/>
                <a:gd name="connsiteX23" fmla="*/ 1601913 w 1830513"/>
                <a:gd name="connsiteY23" fmla="*/ 4521200 h 7823200"/>
                <a:gd name="connsiteX24" fmla="*/ 1614613 w 1830513"/>
                <a:gd name="connsiteY24" fmla="*/ 4724400 h 7823200"/>
                <a:gd name="connsiteX25" fmla="*/ 1614613 w 1830513"/>
                <a:gd name="connsiteY25" fmla="*/ 4876800 h 7823200"/>
                <a:gd name="connsiteX26" fmla="*/ 1589213 w 1830513"/>
                <a:gd name="connsiteY26" fmla="*/ 4889500 h 7823200"/>
                <a:gd name="connsiteX27" fmla="*/ 1525713 w 1830513"/>
                <a:gd name="connsiteY27" fmla="*/ 4914900 h 7823200"/>
                <a:gd name="connsiteX28" fmla="*/ 1436813 w 1830513"/>
                <a:gd name="connsiteY28" fmla="*/ 4927600 h 7823200"/>
                <a:gd name="connsiteX29" fmla="*/ 1538413 w 1830513"/>
                <a:gd name="connsiteY29" fmla="*/ 4965700 h 7823200"/>
                <a:gd name="connsiteX30" fmla="*/ 1601913 w 1830513"/>
                <a:gd name="connsiteY30" fmla="*/ 5041900 h 7823200"/>
                <a:gd name="connsiteX31" fmla="*/ 1627313 w 1830513"/>
                <a:gd name="connsiteY31" fmla="*/ 5118100 h 7823200"/>
                <a:gd name="connsiteX32" fmla="*/ 1589213 w 1830513"/>
                <a:gd name="connsiteY32" fmla="*/ 5194300 h 7823200"/>
                <a:gd name="connsiteX33" fmla="*/ 1513013 w 1830513"/>
                <a:gd name="connsiteY33" fmla="*/ 5283200 h 7823200"/>
                <a:gd name="connsiteX34" fmla="*/ 1487613 w 1830513"/>
                <a:gd name="connsiteY34" fmla="*/ 5384800 h 7823200"/>
                <a:gd name="connsiteX35" fmla="*/ 1487613 w 1830513"/>
                <a:gd name="connsiteY35" fmla="*/ 5473700 h 7823200"/>
                <a:gd name="connsiteX36" fmla="*/ 1500313 w 1830513"/>
                <a:gd name="connsiteY36" fmla="*/ 5638800 h 7823200"/>
                <a:gd name="connsiteX37" fmla="*/ 1513013 w 1830513"/>
                <a:gd name="connsiteY37" fmla="*/ 5867400 h 7823200"/>
                <a:gd name="connsiteX38" fmla="*/ 1487613 w 1830513"/>
                <a:gd name="connsiteY38" fmla="*/ 6032500 h 7823200"/>
                <a:gd name="connsiteX39" fmla="*/ 1411413 w 1830513"/>
                <a:gd name="connsiteY39" fmla="*/ 6159500 h 7823200"/>
                <a:gd name="connsiteX40" fmla="*/ 1259013 w 1830513"/>
                <a:gd name="connsiteY40" fmla="*/ 6184900 h 7823200"/>
                <a:gd name="connsiteX41" fmla="*/ 1106613 w 1830513"/>
                <a:gd name="connsiteY41" fmla="*/ 6184900 h 7823200"/>
                <a:gd name="connsiteX42" fmla="*/ 928813 w 1830513"/>
                <a:gd name="connsiteY42" fmla="*/ 6146800 h 7823200"/>
                <a:gd name="connsiteX43" fmla="*/ 789113 w 1830513"/>
                <a:gd name="connsiteY43" fmla="*/ 6159500 h 7823200"/>
                <a:gd name="connsiteX44" fmla="*/ 738313 w 1830513"/>
                <a:gd name="connsiteY44" fmla="*/ 6172200 h 7823200"/>
                <a:gd name="connsiteX45" fmla="*/ 674813 w 1830513"/>
                <a:gd name="connsiteY45" fmla="*/ 6223000 h 7823200"/>
                <a:gd name="connsiteX46" fmla="*/ 585913 w 1830513"/>
                <a:gd name="connsiteY46" fmla="*/ 6591300 h 7823200"/>
                <a:gd name="connsiteX47" fmla="*/ 395413 w 1830513"/>
                <a:gd name="connsiteY47" fmla="*/ 7810500 h 7823200"/>
                <a:gd name="connsiteX48" fmla="*/ 1713 w 1830513"/>
                <a:gd name="connsiteY48"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78565 w 1830513"/>
                <a:gd name="connsiteY5" fmla="*/ 231602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466079 w 1830513"/>
                <a:gd name="connsiteY15" fmla="*/ 2990811 h 7823200"/>
                <a:gd name="connsiteX16" fmla="*/ 1513013 w 1830513"/>
                <a:gd name="connsiteY16" fmla="*/ 3175000 h 7823200"/>
                <a:gd name="connsiteX17" fmla="*/ 1779713 w 1830513"/>
                <a:gd name="connsiteY17" fmla="*/ 3886200 h 7823200"/>
                <a:gd name="connsiteX18" fmla="*/ 1817813 w 1830513"/>
                <a:gd name="connsiteY18" fmla="*/ 4000500 h 7823200"/>
                <a:gd name="connsiteX19" fmla="*/ 1830513 w 1830513"/>
                <a:gd name="connsiteY19" fmla="*/ 4102100 h 7823200"/>
                <a:gd name="connsiteX20" fmla="*/ 1823888 w 1830513"/>
                <a:gd name="connsiteY20" fmla="*/ 4180455 h 7823200"/>
                <a:gd name="connsiteX21" fmla="*/ 1767013 w 1830513"/>
                <a:gd name="connsiteY21" fmla="*/ 4241800 h 7823200"/>
                <a:gd name="connsiteX22" fmla="*/ 1652713 w 1830513"/>
                <a:gd name="connsiteY22" fmla="*/ 4356100 h 7823200"/>
                <a:gd name="connsiteX23" fmla="*/ 1601913 w 1830513"/>
                <a:gd name="connsiteY23" fmla="*/ 4521200 h 7823200"/>
                <a:gd name="connsiteX24" fmla="*/ 1614613 w 1830513"/>
                <a:gd name="connsiteY24" fmla="*/ 4724400 h 7823200"/>
                <a:gd name="connsiteX25" fmla="*/ 1614613 w 1830513"/>
                <a:gd name="connsiteY25" fmla="*/ 4876800 h 7823200"/>
                <a:gd name="connsiteX26" fmla="*/ 1589213 w 1830513"/>
                <a:gd name="connsiteY26" fmla="*/ 4889500 h 7823200"/>
                <a:gd name="connsiteX27" fmla="*/ 1525713 w 1830513"/>
                <a:gd name="connsiteY27" fmla="*/ 4914900 h 7823200"/>
                <a:gd name="connsiteX28" fmla="*/ 1436813 w 1830513"/>
                <a:gd name="connsiteY28" fmla="*/ 4927600 h 7823200"/>
                <a:gd name="connsiteX29" fmla="*/ 1538413 w 1830513"/>
                <a:gd name="connsiteY29" fmla="*/ 4965700 h 7823200"/>
                <a:gd name="connsiteX30" fmla="*/ 1601913 w 1830513"/>
                <a:gd name="connsiteY30" fmla="*/ 5041900 h 7823200"/>
                <a:gd name="connsiteX31" fmla="*/ 1627313 w 1830513"/>
                <a:gd name="connsiteY31" fmla="*/ 5118100 h 7823200"/>
                <a:gd name="connsiteX32" fmla="*/ 1589213 w 1830513"/>
                <a:gd name="connsiteY32" fmla="*/ 5194300 h 7823200"/>
                <a:gd name="connsiteX33" fmla="*/ 1513013 w 1830513"/>
                <a:gd name="connsiteY33" fmla="*/ 5283200 h 7823200"/>
                <a:gd name="connsiteX34" fmla="*/ 1487613 w 1830513"/>
                <a:gd name="connsiteY34" fmla="*/ 5384800 h 7823200"/>
                <a:gd name="connsiteX35" fmla="*/ 1487613 w 1830513"/>
                <a:gd name="connsiteY35" fmla="*/ 5473700 h 7823200"/>
                <a:gd name="connsiteX36" fmla="*/ 1500313 w 1830513"/>
                <a:gd name="connsiteY36" fmla="*/ 5638800 h 7823200"/>
                <a:gd name="connsiteX37" fmla="*/ 1513013 w 1830513"/>
                <a:gd name="connsiteY37" fmla="*/ 5867400 h 7823200"/>
                <a:gd name="connsiteX38" fmla="*/ 1487613 w 1830513"/>
                <a:gd name="connsiteY38" fmla="*/ 6032500 h 7823200"/>
                <a:gd name="connsiteX39" fmla="*/ 1411413 w 1830513"/>
                <a:gd name="connsiteY39" fmla="*/ 6159500 h 7823200"/>
                <a:gd name="connsiteX40" fmla="*/ 1259013 w 1830513"/>
                <a:gd name="connsiteY40" fmla="*/ 6184900 h 7823200"/>
                <a:gd name="connsiteX41" fmla="*/ 1106613 w 1830513"/>
                <a:gd name="connsiteY41" fmla="*/ 6184900 h 7823200"/>
                <a:gd name="connsiteX42" fmla="*/ 928813 w 1830513"/>
                <a:gd name="connsiteY42" fmla="*/ 6146800 h 7823200"/>
                <a:gd name="connsiteX43" fmla="*/ 789113 w 1830513"/>
                <a:gd name="connsiteY43" fmla="*/ 6159500 h 7823200"/>
                <a:gd name="connsiteX44" fmla="*/ 738313 w 1830513"/>
                <a:gd name="connsiteY44" fmla="*/ 6172200 h 7823200"/>
                <a:gd name="connsiteX45" fmla="*/ 674813 w 1830513"/>
                <a:gd name="connsiteY45" fmla="*/ 6223000 h 7823200"/>
                <a:gd name="connsiteX46" fmla="*/ 585913 w 1830513"/>
                <a:gd name="connsiteY46" fmla="*/ 6591300 h 7823200"/>
                <a:gd name="connsiteX47" fmla="*/ 395413 w 1830513"/>
                <a:gd name="connsiteY47" fmla="*/ 7810500 h 7823200"/>
                <a:gd name="connsiteX48" fmla="*/ 1713 w 1830513"/>
                <a:gd name="connsiteY48" fmla="*/ 7823200 h 78232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Lst>
              <a:rect l="l" t="t" r="r" b="b"/>
              <a:pathLst>
                <a:path w="1830513" h="7823200">
                  <a:moveTo>
                    <a:pt x="1713" y="7823200"/>
                  </a:moveTo>
                  <a:cubicBezTo>
                    <a:pt x="5946" y="5215467"/>
                    <a:pt x="-3072" y="2607733"/>
                    <a:pt x="1161" y="0"/>
                  </a:cubicBezTo>
                  <a:lnTo>
                    <a:pt x="230313" y="0"/>
                  </a:lnTo>
                  <a:cubicBezTo>
                    <a:pt x="310838" y="4233"/>
                    <a:pt x="408113" y="6350"/>
                    <a:pt x="484313" y="25400"/>
                  </a:cubicBezTo>
                  <a:cubicBezTo>
                    <a:pt x="560513" y="44450"/>
                    <a:pt x="621804" y="79933"/>
                    <a:pt x="687513" y="114300"/>
                  </a:cubicBezTo>
                  <a:cubicBezTo>
                    <a:pt x="753222" y="148667"/>
                    <a:pt x="819298" y="185035"/>
                    <a:pt x="878565" y="231602"/>
                  </a:cubicBezTo>
                  <a:cubicBezTo>
                    <a:pt x="937832" y="278169"/>
                    <a:pt x="988172" y="320117"/>
                    <a:pt x="1043113" y="393700"/>
                  </a:cubicBezTo>
                  <a:cubicBezTo>
                    <a:pt x="1098054" y="467283"/>
                    <a:pt x="1165880" y="590550"/>
                    <a:pt x="1208213" y="673100"/>
                  </a:cubicBezTo>
                  <a:lnTo>
                    <a:pt x="1297113" y="889000"/>
                  </a:lnTo>
                  <a:cubicBezTo>
                    <a:pt x="1326746" y="960967"/>
                    <a:pt x="1424113" y="1303867"/>
                    <a:pt x="1462213" y="1473200"/>
                  </a:cubicBezTo>
                  <a:lnTo>
                    <a:pt x="1525713" y="1905000"/>
                  </a:lnTo>
                  <a:lnTo>
                    <a:pt x="1563813" y="2273300"/>
                  </a:lnTo>
                  <a:lnTo>
                    <a:pt x="1589213" y="2654300"/>
                  </a:lnTo>
                  <a:lnTo>
                    <a:pt x="1551113" y="2768600"/>
                  </a:lnTo>
                  <a:lnTo>
                    <a:pt x="1500313" y="2882900"/>
                  </a:lnTo>
                  <a:lnTo>
                    <a:pt x="1466079" y="2990811"/>
                  </a:lnTo>
                  <a:lnTo>
                    <a:pt x="1513013" y="3175000"/>
                  </a:lnTo>
                  <a:lnTo>
                    <a:pt x="1779713" y="3886200"/>
                  </a:lnTo>
                  <a:lnTo>
                    <a:pt x="1817813" y="4000500"/>
                  </a:lnTo>
                  <a:lnTo>
                    <a:pt x="1830513" y="4102100"/>
                  </a:lnTo>
                  <a:lnTo>
                    <a:pt x="1823888" y="4180455"/>
                  </a:lnTo>
                  <a:lnTo>
                    <a:pt x="1767013" y="4241800"/>
                  </a:lnTo>
                  <a:lnTo>
                    <a:pt x="1652713" y="4356100"/>
                  </a:lnTo>
                  <a:lnTo>
                    <a:pt x="1601913" y="4521200"/>
                  </a:lnTo>
                  <a:lnTo>
                    <a:pt x="1614613" y="4724400"/>
                  </a:lnTo>
                  <a:cubicBezTo>
                    <a:pt x="1616730" y="4783667"/>
                    <a:pt x="1618846" y="4849283"/>
                    <a:pt x="1614613" y="4876800"/>
                  </a:cubicBezTo>
                  <a:cubicBezTo>
                    <a:pt x="1610380" y="4904317"/>
                    <a:pt x="1604030" y="4883150"/>
                    <a:pt x="1589213" y="4889500"/>
                  </a:cubicBezTo>
                  <a:lnTo>
                    <a:pt x="1525713" y="4914900"/>
                  </a:lnTo>
                  <a:lnTo>
                    <a:pt x="1436813" y="4927600"/>
                  </a:lnTo>
                  <a:lnTo>
                    <a:pt x="1538413" y="4965700"/>
                  </a:lnTo>
                  <a:lnTo>
                    <a:pt x="1601913" y="5041900"/>
                  </a:lnTo>
                  <a:lnTo>
                    <a:pt x="1627313" y="5118100"/>
                  </a:lnTo>
                  <a:lnTo>
                    <a:pt x="1589213" y="5194300"/>
                  </a:lnTo>
                  <a:lnTo>
                    <a:pt x="1513013" y="5283200"/>
                  </a:lnTo>
                  <a:lnTo>
                    <a:pt x="1487613" y="5384800"/>
                  </a:lnTo>
                  <a:lnTo>
                    <a:pt x="1487613" y="5473700"/>
                  </a:lnTo>
                  <a:lnTo>
                    <a:pt x="1500313" y="5638800"/>
                  </a:lnTo>
                  <a:lnTo>
                    <a:pt x="1513013" y="5867400"/>
                  </a:lnTo>
                  <a:lnTo>
                    <a:pt x="1487613" y="6032500"/>
                  </a:lnTo>
                  <a:cubicBezTo>
                    <a:pt x="1470680" y="6081183"/>
                    <a:pt x="1449513" y="6134100"/>
                    <a:pt x="1411413" y="6159500"/>
                  </a:cubicBezTo>
                  <a:cubicBezTo>
                    <a:pt x="1373313" y="6184900"/>
                    <a:pt x="1309813" y="6180667"/>
                    <a:pt x="1259013" y="6184900"/>
                  </a:cubicBezTo>
                  <a:lnTo>
                    <a:pt x="1106613" y="6184900"/>
                  </a:lnTo>
                  <a:lnTo>
                    <a:pt x="928813" y="6146800"/>
                  </a:lnTo>
                  <a:lnTo>
                    <a:pt x="789113" y="6159500"/>
                  </a:lnTo>
                  <a:lnTo>
                    <a:pt x="738313" y="6172200"/>
                  </a:lnTo>
                  <a:lnTo>
                    <a:pt x="674813" y="6223000"/>
                  </a:lnTo>
                  <a:lnTo>
                    <a:pt x="585913" y="6591300"/>
                  </a:lnTo>
                  <a:lnTo>
                    <a:pt x="395413" y="7810500"/>
                  </a:lnTo>
                  <a:lnTo>
                    <a:pt x="1713" y="7823200"/>
                  </a:lnTo>
                  <a:close/>
                </a:path>
              </a:pathLst>
            </a:custGeom>
            <a:solidFill>
              <a:schemeClr val="accent5">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54" name="Freeform: Shape 153">
              <a:extLst>
                <a:ext uri="{FF2B5EF4-FFF2-40B4-BE49-F238E27FC236}">
                  <a16:creationId xmlns:a16="http://schemas.microsoft.com/office/drawing/2014/main" id="{08E3FACE-FEC9-D49D-4FB5-DDFEABE13306}"/>
                </a:ext>
              </a:extLst>
            </xdr:cNvPr>
            <xdr:cNvSpPr/>
          </xdr:nvSpPr>
          <xdr:spPr>
            <a:xfrm>
              <a:off x="4042960" y="60718700"/>
              <a:ext cx="1824439" cy="7823200"/>
            </a:xfrm>
            <a:custGeom>
              <a:avLst/>
              <a:gdLst>
                <a:gd name="connsiteX0" fmla="*/ 0 w 1828800"/>
                <a:gd name="connsiteY0" fmla="*/ 7823200 h 7823200"/>
                <a:gd name="connsiteX1" fmla="*/ 12700 w 1828800"/>
                <a:gd name="connsiteY1" fmla="*/ 0 h 7823200"/>
                <a:gd name="connsiteX2" fmla="*/ 228600 w 1828800"/>
                <a:gd name="connsiteY2" fmla="*/ 0 h 7823200"/>
                <a:gd name="connsiteX3" fmla="*/ 482600 w 1828800"/>
                <a:gd name="connsiteY3" fmla="*/ 25400 h 7823200"/>
                <a:gd name="connsiteX4" fmla="*/ 685800 w 1828800"/>
                <a:gd name="connsiteY4" fmla="*/ 114300 h 7823200"/>
                <a:gd name="connsiteX5" fmla="*/ 863600 w 1828800"/>
                <a:gd name="connsiteY5" fmla="*/ 241300 h 7823200"/>
                <a:gd name="connsiteX6" fmla="*/ 1041400 w 1828800"/>
                <a:gd name="connsiteY6" fmla="*/ 393700 h 7823200"/>
                <a:gd name="connsiteX7" fmla="*/ 1206500 w 1828800"/>
                <a:gd name="connsiteY7" fmla="*/ 673100 h 7823200"/>
                <a:gd name="connsiteX8" fmla="*/ 1295400 w 1828800"/>
                <a:gd name="connsiteY8" fmla="*/ 889000 h 7823200"/>
                <a:gd name="connsiteX9" fmla="*/ 1460500 w 1828800"/>
                <a:gd name="connsiteY9" fmla="*/ 1473200 h 7823200"/>
                <a:gd name="connsiteX10" fmla="*/ 1524000 w 1828800"/>
                <a:gd name="connsiteY10" fmla="*/ 1905000 h 7823200"/>
                <a:gd name="connsiteX11" fmla="*/ 1562100 w 1828800"/>
                <a:gd name="connsiteY11" fmla="*/ 2273300 h 7823200"/>
                <a:gd name="connsiteX12" fmla="*/ 1587500 w 1828800"/>
                <a:gd name="connsiteY12" fmla="*/ 2654300 h 7823200"/>
                <a:gd name="connsiteX13" fmla="*/ 1549400 w 1828800"/>
                <a:gd name="connsiteY13" fmla="*/ 2768600 h 7823200"/>
                <a:gd name="connsiteX14" fmla="*/ 1498600 w 1828800"/>
                <a:gd name="connsiteY14" fmla="*/ 2882900 h 7823200"/>
                <a:gd name="connsiteX15" fmla="*/ 1511300 w 1828800"/>
                <a:gd name="connsiteY15" fmla="*/ 3175000 h 7823200"/>
                <a:gd name="connsiteX16" fmla="*/ 1778000 w 1828800"/>
                <a:gd name="connsiteY16" fmla="*/ 3886200 h 7823200"/>
                <a:gd name="connsiteX17" fmla="*/ 1816100 w 1828800"/>
                <a:gd name="connsiteY17" fmla="*/ 4000500 h 7823200"/>
                <a:gd name="connsiteX18" fmla="*/ 1828800 w 1828800"/>
                <a:gd name="connsiteY18" fmla="*/ 4102100 h 7823200"/>
                <a:gd name="connsiteX19" fmla="*/ 1765300 w 1828800"/>
                <a:gd name="connsiteY19" fmla="*/ 4241800 h 7823200"/>
                <a:gd name="connsiteX20" fmla="*/ 1651000 w 1828800"/>
                <a:gd name="connsiteY20" fmla="*/ 4356100 h 7823200"/>
                <a:gd name="connsiteX21" fmla="*/ 1600200 w 1828800"/>
                <a:gd name="connsiteY21" fmla="*/ 4521200 h 7823200"/>
                <a:gd name="connsiteX22" fmla="*/ 1612900 w 1828800"/>
                <a:gd name="connsiteY22" fmla="*/ 4724400 h 7823200"/>
                <a:gd name="connsiteX23" fmla="*/ 1612900 w 1828800"/>
                <a:gd name="connsiteY23" fmla="*/ 4876800 h 7823200"/>
                <a:gd name="connsiteX24" fmla="*/ 1587500 w 1828800"/>
                <a:gd name="connsiteY24" fmla="*/ 4889500 h 7823200"/>
                <a:gd name="connsiteX25" fmla="*/ 1524000 w 1828800"/>
                <a:gd name="connsiteY25" fmla="*/ 4914900 h 7823200"/>
                <a:gd name="connsiteX26" fmla="*/ 1435100 w 1828800"/>
                <a:gd name="connsiteY26" fmla="*/ 4927600 h 7823200"/>
                <a:gd name="connsiteX27" fmla="*/ 1536700 w 1828800"/>
                <a:gd name="connsiteY27" fmla="*/ 4965700 h 7823200"/>
                <a:gd name="connsiteX28" fmla="*/ 1600200 w 1828800"/>
                <a:gd name="connsiteY28" fmla="*/ 5041900 h 7823200"/>
                <a:gd name="connsiteX29" fmla="*/ 1625600 w 1828800"/>
                <a:gd name="connsiteY29" fmla="*/ 5118100 h 7823200"/>
                <a:gd name="connsiteX30" fmla="*/ 1587500 w 1828800"/>
                <a:gd name="connsiteY30" fmla="*/ 5194300 h 7823200"/>
                <a:gd name="connsiteX31" fmla="*/ 1511300 w 1828800"/>
                <a:gd name="connsiteY31" fmla="*/ 5283200 h 7823200"/>
                <a:gd name="connsiteX32" fmla="*/ 1485900 w 1828800"/>
                <a:gd name="connsiteY32" fmla="*/ 5384800 h 7823200"/>
                <a:gd name="connsiteX33" fmla="*/ 1485900 w 1828800"/>
                <a:gd name="connsiteY33" fmla="*/ 5473700 h 7823200"/>
                <a:gd name="connsiteX34" fmla="*/ 1498600 w 1828800"/>
                <a:gd name="connsiteY34" fmla="*/ 5638800 h 7823200"/>
                <a:gd name="connsiteX35" fmla="*/ 1511300 w 1828800"/>
                <a:gd name="connsiteY35" fmla="*/ 5867400 h 7823200"/>
                <a:gd name="connsiteX36" fmla="*/ 1485900 w 1828800"/>
                <a:gd name="connsiteY36" fmla="*/ 6032500 h 7823200"/>
                <a:gd name="connsiteX37" fmla="*/ 1409700 w 1828800"/>
                <a:gd name="connsiteY37" fmla="*/ 6159500 h 7823200"/>
                <a:gd name="connsiteX38" fmla="*/ 1257300 w 1828800"/>
                <a:gd name="connsiteY38" fmla="*/ 6184900 h 7823200"/>
                <a:gd name="connsiteX39" fmla="*/ 1104900 w 1828800"/>
                <a:gd name="connsiteY39" fmla="*/ 6184900 h 7823200"/>
                <a:gd name="connsiteX40" fmla="*/ 927100 w 1828800"/>
                <a:gd name="connsiteY40" fmla="*/ 6146800 h 7823200"/>
                <a:gd name="connsiteX41" fmla="*/ 787400 w 1828800"/>
                <a:gd name="connsiteY41" fmla="*/ 6159500 h 7823200"/>
                <a:gd name="connsiteX42" fmla="*/ 736600 w 1828800"/>
                <a:gd name="connsiteY42" fmla="*/ 6172200 h 7823200"/>
                <a:gd name="connsiteX43" fmla="*/ 673100 w 1828800"/>
                <a:gd name="connsiteY43" fmla="*/ 6223000 h 7823200"/>
                <a:gd name="connsiteX44" fmla="*/ 584200 w 1828800"/>
                <a:gd name="connsiteY44" fmla="*/ 6591300 h 7823200"/>
                <a:gd name="connsiteX45" fmla="*/ 393700 w 1828800"/>
                <a:gd name="connsiteY45" fmla="*/ 7810500 h 7823200"/>
                <a:gd name="connsiteX46" fmla="*/ 0 w 1828800"/>
                <a:gd name="connsiteY46"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767013 w 1830513"/>
                <a:gd name="connsiteY19" fmla="*/ 4241800 h 7823200"/>
                <a:gd name="connsiteX20" fmla="*/ 1652713 w 1830513"/>
                <a:gd name="connsiteY20" fmla="*/ 4356100 h 7823200"/>
                <a:gd name="connsiteX21" fmla="*/ 1601913 w 1830513"/>
                <a:gd name="connsiteY21" fmla="*/ 4521200 h 7823200"/>
                <a:gd name="connsiteX22" fmla="*/ 1614613 w 1830513"/>
                <a:gd name="connsiteY22" fmla="*/ 4724400 h 7823200"/>
                <a:gd name="connsiteX23" fmla="*/ 1614613 w 1830513"/>
                <a:gd name="connsiteY23" fmla="*/ 4876800 h 7823200"/>
                <a:gd name="connsiteX24" fmla="*/ 1589213 w 1830513"/>
                <a:gd name="connsiteY24" fmla="*/ 4889500 h 7823200"/>
                <a:gd name="connsiteX25" fmla="*/ 1525713 w 1830513"/>
                <a:gd name="connsiteY25" fmla="*/ 4914900 h 7823200"/>
                <a:gd name="connsiteX26" fmla="*/ 1436813 w 1830513"/>
                <a:gd name="connsiteY26" fmla="*/ 4927600 h 7823200"/>
                <a:gd name="connsiteX27" fmla="*/ 1538413 w 1830513"/>
                <a:gd name="connsiteY27" fmla="*/ 4965700 h 7823200"/>
                <a:gd name="connsiteX28" fmla="*/ 1601913 w 1830513"/>
                <a:gd name="connsiteY28" fmla="*/ 5041900 h 7823200"/>
                <a:gd name="connsiteX29" fmla="*/ 1627313 w 1830513"/>
                <a:gd name="connsiteY29" fmla="*/ 5118100 h 7823200"/>
                <a:gd name="connsiteX30" fmla="*/ 1589213 w 1830513"/>
                <a:gd name="connsiteY30" fmla="*/ 5194300 h 7823200"/>
                <a:gd name="connsiteX31" fmla="*/ 1513013 w 1830513"/>
                <a:gd name="connsiteY31" fmla="*/ 5283200 h 7823200"/>
                <a:gd name="connsiteX32" fmla="*/ 1487613 w 1830513"/>
                <a:gd name="connsiteY32" fmla="*/ 5384800 h 7823200"/>
                <a:gd name="connsiteX33" fmla="*/ 1487613 w 1830513"/>
                <a:gd name="connsiteY33" fmla="*/ 5473700 h 7823200"/>
                <a:gd name="connsiteX34" fmla="*/ 1500313 w 1830513"/>
                <a:gd name="connsiteY34" fmla="*/ 5638800 h 7823200"/>
                <a:gd name="connsiteX35" fmla="*/ 1513013 w 1830513"/>
                <a:gd name="connsiteY35" fmla="*/ 5867400 h 7823200"/>
                <a:gd name="connsiteX36" fmla="*/ 1487613 w 1830513"/>
                <a:gd name="connsiteY36" fmla="*/ 6032500 h 7823200"/>
                <a:gd name="connsiteX37" fmla="*/ 1411413 w 1830513"/>
                <a:gd name="connsiteY37" fmla="*/ 6159500 h 7823200"/>
                <a:gd name="connsiteX38" fmla="*/ 1259013 w 1830513"/>
                <a:gd name="connsiteY38" fmla="*/ 6184900 h 7823200"/>
                <a:gd name="connsiteX39" fmla="*/ 1106613 w 1830513"/>
                <a:gd name="connsiteY39" fmla="*/ 6184900 h 7823200"/>
                <a:gd name="connsiteX40" fmla="*/ 928813 w 1830513"/>
                <a:gd name="connsiteY40" fmla="*/ 6146800 h 7823200"/>
                <a:gd name="connsiteX41" fmla="*/ 789113 w 1830513"/>
                <a:gd name="connsiteY41" fmla="*/ 6159500 h 7823200"/>
                <a:gd name="connsiteX42" fmla="*/ 738313 w 1830513"/>
                <a:gd name="connsiteY42" fmla="*/ 6172200 h 7823200"/>
                <a:gd name="connsiteX43" fmla="*/ 674813 w 1830513"/>
                <a:gd name="connsiteY43" fmla="*/ 6223000 h 7823200"/>
                <a:gd name="connsiteX44" fmla="*/ 585913 w 1830513"/>
                <a:gd name="connsiteY44" fmla="*/ 6591300 h 7823200"/>
                <a:gd name="connsiteX45" fmla="*/ 395413 w 1830513"/>
                <a:gd name="connsiteY45" fmla="*/ 7810500 h 7823200"/>
                <a:gd name="connsiteX46" fmla="*/ 1713 w 1830513"/>
                <a:gd name="connsiteY46"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767013 w 1830513"/>
                <a:gd name="connsiteY19" fmla="*/ 4241800 h 7823200"/>
                <a:gd name="connsiteX20" fmla="*/ 1652713 w 1830513"/>
                <a:gd name="connsiteY20" fmla="*/ 4356100 h 7823200"/>
                <a:gd name="connsiteX21" fmla="*/ 1601913 w 1830513"/>
                <a:gd name="connsiteY21" fmla="*/ 4521200 h 7823200"/>
                <a:gd name="connsiteX22" fmla="*/ 1614613 w 1830513"/>
                <a:gd name="connsiteY22" fmla="*/ 4724400 h 7823200"/>
                <a:gd name="connsiteX23" fmla="*/ 1614613 w 1830513"/>
                <a:gd name="connsiteY23" fmla="*/ 4876800 h 7823200"/>
                <a:gd name="connsiteX24" fmla="*/ 1589213 w 1830513"/>
                <a:gd name="connsiteY24" fmla="*/ 4889500 h 7823200"/>
                <a:gd name="connsiteX25" fmla="*/ 1525713 w 1830513"/>
                <a:gd name="connsiteY25" fmla="*/ 4914900 h 7823200"/>
                <a:gd name="connsiteX26" fmla="*/ 1436813 w 1830513"/>
                <a:gd name="connsiteY26" fmla="*/ 4927600 h 7823200"/>
                <a:gd name="connsiteX27" fmla="*/ 1538413 w 1830513"/>
                <a:gd name="connsiteY27" fmla="*/ 4965700 h 7823200"/>
                <a:gd name="connsiteX28" fmla="*/ 1601913 w 1830513"/>
                <a:gd name="connsiteY28" fmla="*/ 5041900 h 7823200"/>
                <a:gd name="connsiteX29" fmla="*/ 1627313 w 1830513"/>
                <a:gd name="connsiteY29" fmla="*/ 5118100 h 7823200"/>
                <a:gd name="connsiteX30" fmla="*/ 1589213 w 1830513"/>
                <a:gd name="connsiteY30" fmla="*/ 5194300 h 7823200"/>
                <a:gd name="connsiteX31" fmla="*/ 1513013 w 1830513"/>
                <a:gd name="connsiteY31" fmla="*/ 5283200 h 7823200"/>
                <a:gd name="connsiteX32" fmla="*/ 1487613 w 1830513"/>
                <a:gd name="connsiteY32" fmla="*/ 5384800 h 7823200"/>
                <a:gd name="connsiteX33" fmla="*/ 1487613 w 1830513"/>
                <a:gd name="connsiteY33" fmla="*/ 5473700 h 7823200"/>
                <a:gd name="connsiteX34" fmla="*/ 1500313 w 1830513"/>
                <a:gd name="connsiteY34" fmla="*/ 5638800 h 7823200"/>
                <a:gd name="connsiteX35" fmla="*/ 1513013 w 1830513"/>
                <a:gd name="connsiteY35" fmla="*/ 5867400 h 7823200"/>
                <a:gd name="connsiteX36" fmla="*/ 1487613 w 1830513"/>
                <a:gd name="connsiteY36" fmla="*/ 6032500 h 7823200"/>
                <a:gd name="connsiteX37" fmla="*/ 1411413 w 1830513"/>
                <a:gd name="connsiteY37" fmla="*/ 6159500 h 7823200"/>
                <a:gd name="connsiteX38" fmla="*/ 1259013 w 1830513"/>
                <a:gd name="connsiteY38" fmla="*/ 6184900 h 7823200"/>
                <a:gd name="connsiteX39" fmla="*/ 1106613 w 1830513"/>
                <a:gd name="connsiteY39" fmla="*/ 6184900 h 7823200"/>
                <a:gd name="connsiteX40" fmla="*/ 928813 w 1830513"/>
                <a:gd name="connsiteY40" fmla="*/ 6146800 h 7823200"/>
                <a:gd name="connsiteX41" fmla="*/ 789113 w 1830513"/>
                <a:gd name="connsiteY41" fmla="*/ 6159500 h 7823200"/>
                <a:gd name="connsiteX42" fmla="*/ 738313 w 1830513"/>
                <a:gd name="connsiteY42" fmla="*/ 6172200 h 7823200"/>
                <a:gd name="connsiteX43" fmla="*/ 674813 w 1830513"/>
                <a:gd name="connsiteY43" fmla="*/ 6223000 h 7823200"/>
                <a:gd name="connsiteX44" fmla="*/ 585913 w 1830513"/>
                <a:gd name="connsiteY44" fmla="*/ 6591300 h 7823200"/>
                <a:gd name="connsiteX45" fmla="*/ 395413 w 1830513"/>
                <a:gd name="connsiteY45" fmla="*/ 7810500 h 7823200"/>
                <a:gd name="connsiteX46" fmla="*/ 1713 w 1830513"/>
                <a:gd name="connsiteY46"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04010 w 1830513"/>
                <a:gd name="connsiteY19" fmla="*/ 4167524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78565 w 1830513"/>
                <a:gd name="connsiteY5" fmla="*/ 231602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78565 w 1830513"/>
                <a:gd name="connsiteY5" fmla="*/ 231602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78565 w 1830513"/>
                <a:gd name="connsiteY5" fmla="*/ 231602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09149 w 1830513"/>
                <a:gd name="connsiteY15" fmla="*/ 2984346 h 7823200"/>
                <a:gd name="connsiteX16" fmla="*/ 1513013 w 1830513"/>
                <a:gd name="connsiteY16" fmla="*/ 3175000 h 7823200"/>
                <a:gd name="connsiteX17" fmla="*/ 1779713 w 1830513"/>
                <a:gd name="connsiteY17" fmla="*/ 3886200 h 7823200"/>
                <a:gd name="connsiteX18" fmla="*/ 1817813 w 1830513"/>
                <a:gd name="connsiteY18" fmla="*/ 4000500 h 7823200"/>
                <a:gd name="connsiteX19" fmla="*/ 1830513 w 1830513"/>
                <a:gd name="connsiteY19" fmla="*/ 4102100 h 7823200"/>
                <a:gd name="connsiteX20" fmla="*/ 1823888 w 1830513"/>
                <a:gd name="connsiteY20" fmla="*/ 4180455 h 7823200"/>
                <a:gd name="connsiteX21" fmla="*/ 1767013 w 1830513"/>
                <a:gd name="connsiteY21" fmla="*/ 4241800 h 7823200"/>
                <a:gd name="connsiteX22" fmla="*/ 1652713 w 1830513"/>
                <a:gd name="connsiteY22" fmla="*/ 4356100 h 7823200"/>
                <a:gd name="connsiteX23" fmla="*/ 1601913 w 1830513"/>
                <a:gd name="connsiteY23" fmla="*/ 4521200 h 7823200"/>
                <a:gd name="connsiteX24" fmla="*/ 1614613 w 1830513"/>
                <a:gd name="connsiteY24" fmla="*/ 4724400 h 7823200"/>
                <a:gd name="connsiteX25" fmla="*/ 1614613 w 1830513"/>
                <a:gd name="connsiteY25" fmla="*/ 4876800 h 7823200"/>
                <a:gd name="connsiteX26" fmla="*/ 1589213 w 1830513"/>
                <a:gd name="connsiteY26" fmla="*/ 4889500 h 7823200"/>
                <a:gd name="connsiteX27" fmla="*/ 1525713 w 1830513"/>
                <a:gd name="connsiteY27" fmla="*/ 4914900 h 7823200"/>
                <a:gd name="connsiteX28" fmla="*/ 1436813 w 1830513"/>
                <a:gd name="connsiteY28" fmla="*/ 4927600 h 7823200"/>
                <a:gd name="connsiteX29" fmla="*/ 1538413 w 1830513"/>
                <a:gd name="connsiteY29" fmla="*/ 4965700 h 7823200"/>
                <a:gd name="connsiteX30" fmla="*/ 1601913 w 1830513"/>
                <a:gd name="connsiteY30" fmla="*/ 5041900 h 7823200"/>
                <a:gd name="connsiteX31" fmla="*/ 1627313 w 1830513"/>
                <a:gd name="connsiteY31" fmla="*/ 5118100 h 7823200"/>
                <a:gd name="connsiteX32" fmla="*/ 1589213 w 1830513"/>
                <a:gd name="connsiteY32" fmla="*/ 5194300 h 7823200"/>
                <a:gd name="connsiteX33" fmla="*/ 1513013 w 1830513"/>
                <a:gd name="connsiteY33" fmla="*/ 5283200 h 7823200"/>
                <a:gd name="connsiteX34" fmla="*/ 1487613 w 1830513"/>
                <a:gd name="connsiteY34" fmla="*/ 5384800 h 7823200"/>
                <a:gd name="connsiteX35" fmla="*/ 1487613 w 1830513"/>
                <a:gd name="connsiteY35" fmla="*/ 5473700 h 7823200"/>
                <a:gd name="connsiteX36" fmla="*/ 1500313 w 1830513"/>
                <a:gd name="connsiteY36" fmla="*/ 5638800 h 7823200"/>
                <a:gd name="connsiteX37" fmla="*/ 1513013 w 1830513"/>
                <a:gd name="connsiteY37" fmla="*/ 5867400 h 7823200"/>
                <a:gd name="connsiteX38" fmla="*/ 1487613 w 1830513"/>
                <a:gd name="connsiteY38" fmla="*/ 6032500 h 7823200"/>
                <a:gd name="connsiteX39" fmla="*/ 1411413 w 1830513"/>
                <a:gd name="connsiteY39" fmla="*/ 6159500 h 7823200"/>
                <a:gd name="connsiteX40" fmla="*/ 1259013 w 1830513"/>
                <a:gd name="connsiteY40" fmla="*/ 6184900 h 7823200"/>
                <a:gd name="connsiteX41" fmla="*/ 1106613 w 1830513"/>
                <a:gd name="connsiteY41" fmla="*/ 6184900 h 7823200"/>
                <a:gd name="connsiteX42" fmla="*/ 928813 w 1830513"/>
                <a:gd name="connsiteY42" fmla="*/ 6146800 h 7823200"/>
                <a:gd name="connsiteX43" fmla="*/ 789113 w 1830513"/>
                <a:gd name="connsiteY43" fmla="*/ 6159500 h 7823200"/>
                <a:gd name="connsiteX44" fmla="*/ 738313 w 1830513"/>
                <a:gd name="connsiteY44" fmla="*/ 6172200 h 7823200"/>
                <a:gd name="connsiteX45" fmla="*/ 674813 w 1830513"/>
                <a:gd name="connsiteY45" fmla="*/ 6223000 h 7823200"/>
                <a:gd name="connsiteX46" fmla="*/ 585913 w 1830513"/>
                <a:gd name="connsiteY46" fmla="*/ 6591300 h 7823200"/>
                <a:gd name="connsiteX47" fmla="*/ 395413 w 1830513"/>
                <a:gd name="connsiteY47" fmla="*/ 7810500 h 7823200"/>
                <a:gd name="connsiteX48" fmla="*/ 1713 w 1830513"/>
                <a:gd name="connsiteY48"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78565 w 1830513"/>
                <a:gd name="connsiteY5" fmla="*/ 231602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466079 w 1830513"/>
                <a:gd name="connsiteY15" fmla="*/ 2990811 h 7823200"/>
                <a:gd name="connsiteX16" fmla="*/ 1513013 w 1830513"/>
                <a:gd name="connsiteY16" fmla="*/ 3175000 h 7823200"/>
                <a:gd name="connsiteX17" fmla="*/ 1779713 w 1830513"/>
                <a:gd name="connsiteY17" fmla="*/ 3886200 h 7823200"/>
                <a:gd name="connsiteX18" fmla="*/ 1817813 w 1830513"/>
                <a:gd name="connsiteY18" fmla="*/ 4000500 h 7823200"/>
                <a:gd name="connsiteX19" fmla="*/ 1830513 w 1830513"/>
                <a:gd name="connsiteY19" fmla="*/ 4102100 h 7823200"/>
                <a:gd name="connsiteX20" fmla="*/ 1823888 w 1830513"/>
                <a:gd name="connsiteY20" fmla="*/ 4180455 h 7823200"/>
                <a:gd name="connsiteX21" fmla="*/ 1767013 w 1830513"/>
                <a:gd name="connsiteY21" fmla="*/ 4241800 h 7823200"/>
                <a:gd name="connsiteX22" fmla="*/ 1652713 w 1830513"/>
                <a:gd name="connsiteY22" fmla="*/ 4356100 h 7823200"/>
                <a:gd name="connsiteX23" fmla="*/ 1601913 w 1830513"/>
                <a:gd name="connsiteY23" fmla="*/ 4521200 h 7823200"/>
                <a:gd name="connsiteX24" fmla="*/ 1614613 w 1830513"/>
                <a:gd name="connsiteY24" fmla="*/ 4724400 h 7823200"/>
                <a:gd name="connsiteX25" fmla="*/ 1614613 w 1830513"/>
                <a:gd name="connsiteY25" fmla="*/ 4876800 h 7823200"/>
                <a:gd name="connsiteX26" fmla="*/ 1589213 w 1830513"/>
                <a:gd name="connsiteY26" fmla="*/ 4889500 h 7823200"/>
                <a:gd name="connsiteX27" fmla="*/ 1525713 w 1830513"/>
                <a:gd name="connsiteY27" fmla="*/ 4914900 h 7823200"/>
                <a:gd name="connsiteX28" fmla="*/ 1436813 w 1830513"/>
                <a:gd name="connsiteY28" fmla="*/ 4927600 h 7823200"/>
                <a:gd name="connsiteX29" fmla="*/ 1538413 w 1830513"/>
                <a:gd name="connsiteY29" fmla="*/ 4965700 h 7823200"/>
                <a:gd name="connsiteX30" fmla="*/ 1601913 w 1830513"/>
                <a:gd name="connsiteY30" fmla="*/ 5041900 h 7823200"/>
                <a:gd name="connsiteX31" fmla="*/ 1627313 w 1830513"/>
                <a:gd name="connsiteY31" fmla="*/ 5118100 h 7823200"/>
                <a:gd name="connsiteX32" fmla="*/ 1589213 w 1830513"/>
                <a:gd name="connsiteY32" fmla="*/ 5194300 h 7823200"/>
                <a:gd name="connsiteX33" fmla="*/ 1513013 w 1830513"/>
                <a:gd name="connsiteY33" fmla="*/ 5283200 h 7823200"/>
                <a:gd name="connsiteX34" fmla="*/ 1487613 w 1830513"/>
                <a:gd name="connsiteY34" fmla="*/ 5384800 h 7823200"/>
                <a:gd name="connsiteX35" fmla="*/ 1487613 w 1830513"/>
                <a:gd name="connsiteY35" fmla="*/ 5473700 h 7823200"/>
                <a:gd name="connsiteX36" fmla="*/ 1500313 w 1830513"/>
                <a:gd name="connsiteY36" fmla="*/ 5638800 h 7823200"/>
                <a:gd name="connsiteX37" fmla="*/ 1513013 w 1830513"/>
                <a:gd name="connsiteY37" fmla="*/ 5867400 h 7823200"/>
                <a:gd name="connsiteX38" fmla="*/ 1487613 w 1830513"/>
                <a:gd name="connsiteY38" fmla="*/ 6032500 h 7823200"/>
                <a:gd name="connsiteX39" fmla="*/ 1411413 w 1830513"/>
                <a:gd name="connsiteY39" fmla="*/ 6159500 h 7823200"/>
                <a:gd name="connsiteX40" fmla="*/ 1259013 w 1830513"/>
                <a:gd name="connsiteY40" fmla="*/ 6184900 h 7823200"/>
                <a:gd name="connsiteX41" fmla="*/ 1106613 w 1830513"/>
                <a:gd name="connsiteY41" fmla="*/ 6184900 h 7823200"/>
                <a:gd name="connsiteX42" fmla="*/ 928813 w 1830513"/>
                <a:gd name="connsiteY42" fmla="*/ 6146800 h 7823200"/>
                <a:gd name="connsiteX43" fmla="*/ 789113 w 1830513"/>
                <a:gd name="connsiteY43" fmla="*/ 6159500 h 7823200"/>
                <a:gd name="connsiteX44" fmla="*/ 738313 w 1830513"/>
                <a:gd name="connsiteY44" fmla="*/ 6172200 h 7823200"/>
                <a:gd name="connsiteX45" fmla="*/ 674813 w 1830513"/>
                <a:gd name="connsiteY45" fmla="*/ 6223000 h 7823200"/>
                <a:gd name="connsiteX46" fmla="*/ 585913 w 1830513"/>
                <a:gd name="connsiteY46" fmla="*/ 6591300 h 7823200"/>
                <a:gd name="connsiteX47" fmla="*/ 395413 w 1830513"/>
                <a:gd name="connsiteY47" fmla="*/ 7810500 h 7823200"/>
                <a:gd name="connsiteX48" fmla="*/ 1713 w 1830513"/>
                <a:gd name="connsiteY48" fmla="*/ 7823200 h 78232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Lst>
              <a:rect l="l" t="t" r="r" b="b"/>
              <a:pathLst>
                <a:path w="1830513" h="7823200">
                  <a:moveTo>
                    <a:pt x="1713" y="7823200"/>
                  </a:moveTo>
                  <a:cubicBezTo>
                    <a:pt x="5946" y="5215467"/>
                    <a:pt x="-3072" y="2607733"/>
                    <a:pt x="1161" y="0"/>
                  </a:cubicBezTo>
                  <a:lnTo>
                    <a:pt x="230313" y="0"/>
                  </a:lnTo>
                  <a:cubicBezTo>
                    <a:pt x="310838" y="4233"/>
                    <a:pt x="408113" y="6350"/>
                    <a:pt x="484313" y="25400"/>
                  </a:cubicBezTo>
                  <a:cubicBezTo>
                    <a:pt x="560513" y="44450"/>
                    <a:pt x="621804" y="79933"/>
                    <a:pt x="687513" y="114300"/>
                  </a:cubicBezTo>
                  <a:cubicBezTo>
                    <a:pt x="753222" y="148667"/>
                    <a:pt x="819298" y="185035"/>
                    <a:pt x="878565" y="231602"/>
                  </a:cubicBezTo>
                  <a:cubicBezTo>
                    <a:pt x="937832" y="278169"/>
                    <a:pt x="988172" y="320117"/>
                    <a:pt x="1043113" y="393700"/>
                  </a:cubicBezTo>
                  <a:cubicBezTo>
                    <a:pt x="1098054" y="467283"/>
                    <a:pt x="1165880" y="590550"/>
                    <a:pt x="1208213" y="673100"/>
                  </a:cubicBezTo>
                  <a:lnTo>
                    <a:pt x="1297113" y="889000"/>
                  </a:lnTo>
                  <a:cubicBezTo>
                    <a:pt x="1326746" y="960967"/>
                    <a:pt x="1424113" y="1303867"/>
                    <a:pt x="1462213" y="1473200"/>
                  </a:cubicBezTo>
                  <a:lnTo>
                    <a:pt x="1525713" y="1905000"/>
                  </a:lnTo>
                  <a:lnTo>
                    <a:pt x="1563813" y="2273300"/>
                  </a:lnTo>
                  <a:lnTo>
                    <a:pt x="1589213" y="2654300"/>
                  </a:lnTo>
                  <a:lnTo>
                    <a:pt x="1551113" y="2768600"/>
                  </a:lnTo>
                  <a:lnTo>
                    <a:pt x="1500313" y="2882900"/>
                  </a:lnTo>
                  <a:lnTo>
                    <a:pt x="1466079" y="2990811"/>
                  </a:lnTo>
                  <a:lnTo>
                    <a:pt x="1513013" y="3175000"/>
                  </a:lnTo>
                  <a:lnTo>
                    <a:pt x="1779713" y="3886200"/>
                  </a:lnTo>
                  <a:lnTo>
                    <a:pt x="1817813" y="4000500"/>
                  </a:lnTo>
                  <a:lnTo>
                    <a:pt x="1830513" y="4102100"/>
                  </a:lnTo>
                  <a:lnTo>
                    <a:pt x="1823888" y="4180455"/>
                  </a:lnTo>
                  <a:lnTo>
                    <a:pt x="1767013" y="4241800"/>
                  </a:lnTo>
                  <a:lnTo>
                    <a:pt x="1652713" y="4356100"/>
                  </a:lnTo>
                  <a:lnTo>
                    <a:pt x="1601913" y="4521200"/>
                  </a:lnTo>
                  <a:lnTo>
                    <a:pt x="1614613" y="4724400"/>
                  </a:lnTo>
                  <a:cubicBezTo>
                    <a:pt x="1616730" y="4783667"/>
                    <a:pt x="1618846" y="4849283"/>
                    <a:pt x="1614613" y="4876800"/>
                  </a:cubicBezTo>
                  <a:cubicBezTo>
                    <a:pt x="1610380" y="4904317"/>
                    <a:pt x="1604030" y="4883150"/>
                    <a:pt x="1589213" y="4889500"/>
                  </a:cubicBezTo>
                  <a:lnTo>
                    <a:pt x="1525713" y="4914900"/>
                  </a:lnTo>
                  <a:lnTo>
                    <a:pt x="1436813" y="4927600"/>
                  </a:lnTo>
                  <a:lnTo>
                    <a:pt x="1538413" y="4965700"/>
                  </a:lnTo>
                  <a:lnTo>
                    <a:pt x="1601913" y="5041900"/>
                  </a:lnTo>
                  <a:lnTo>
                    <a:pt x="1627313" y="5118100"/>
                  </a:lnTo>
                  <a:lnTo>
                    <a:pt x="1589213" y="5194300"/>
                  </a:lnTo>
                  <a:lnTo>
                    <a:pt x="1513013" y="5283200"/>
                  </a:lnTo>
                  <a:lnTo>
                    <a:pt x="1487613" y="5384800"/>
                  </a:lnTo>
                  <a:lnTo>
                    <a:pt x="1487613" y="5473700"/>
                  </a:lnTo>
                  <a:lnTo>
                    <a:pt x="1500313" y="5638800"/>
                  </a:lnTo>
                  <a:lnTo>
                    <a:pt x="1513013" y="5867400"/>
                  </a:lnTo>
                  <a:lnTo>
                    <a:pt x="1487613" y="6032500"/>
                  </a:lnTo>
                  <a:cubicBezTo>
                    <a:pt x="1470680" y="6081183"/>
                    <a:pt x="1449513" y="6134100"/>
                    <a:pt x="1411413" y="6159500"/>
                  </a:cubicBezTo>
                  <a:cubicBezTo>
                    <a:pt x="1373313" y="6184900"/>
                    <a:pt x="1309813" y="6180667"/>
                    <a:pt x="1259013" y="6184900"/>
                  </a:cubicBezTo>
                  <a:lnTo>
                    <a:pt x="1106613" y="6184900"/>
                  </a:lnTo>
                  <a:lnTo>
                    <a:pt x="928813" y="6146800"/>
                  </a:lnTo>
                  <a:lnTo>
                    <a:pt x="789113" y="6159500"/>
                  </a:lnTo>
                  <a:lnTo>
                    <a:pt x="738313" y="6172200"/>
                  </a:lnTo>
                  <a:lnTo>
                    <a:pt x="674813" y="6223000"/>
                  </a:lnTo>
                  <a:lnTo>
                    <a:pt x="585913" y="6591300"/>
                  </a:lnTo>
                  <a:lnTo>
                    <a:pt x="395413" y="7810500"/>
                  </a:lnTo>
                  <a:lnTo>
                    <a:pt x="1713" y="7823200"/>
                  </a:lnTo>
                  <a:close/>
                </a:path>
              </a:pathLst>
            </a:custGeom>
            <a:solidFill>
              <a:schemeClr val="accent5">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55" name="Freeform: Shape 154">
              <a:extLst>
                <a:ext uri="{FF2B5EF4-FFF2-40B4-BE49-F238E27FC236}">
                  <a16:creationId xmlns:a16="http://schemas.microsoft.com/office/drawing/2014/main" id="{C0752B03-6E52-4CAC-5854-58C202032989}"/>
                </a:ext>
              </a:extLst>
            </xdr:cNvPr>
            <xdr:cNvSpPr/>
          </xdr:nvSpPr>
          <xdr:spPr>
            <a:xfrm>
              <a:off x="3921040" y="60718700"/>
              <a:ext cx="1824439" cy="7823200"/>
            </a:xfrm>
            <a:custGeom>
              <a:avLst/>
              <a:gdLst>
                <a:gd name="connsiteX0" fmla="*/ 0 w 1828800"/>
                <a:gd name="connsiteY0" fmla="*/ 7823200 h 7823200"/>
                <a:gd name="connsiteX1" fmla="*/ 12700 w 1828800"/>
                <a:gd name="connsiteY1" fmla="*/ 0 h 7823200"/>
                <a:gd name="connsiteX2" fmla="*/ 228600 w 1828800"/>
                <a:gd name="connsiteY2" fmla="*/ 0 h 7823200"/>
                <a:gd name="connsiteX3" fmla="*/ 482600 w 1828800"/>
                <a:gd name="connsiteY3" fmla="*/ 25400 h 7823200"/>
                <a:gd name="connsiteX4" fmla="*/ 685800 w 1828800"/>
                <a:gd name="connsiteY4" fmla="*/ 114300 h 7823200"/>
                <a:gd name="connsiteX5" fmla="*/ 863600 w 1828800"/>
                <a:gd name="connsiteY5" fmla="*/ 241300 h 7823200"/>
                <a:gd name="connsiteX6" fmla="*/ 1041400 w 1828800"/>
                <a:gd name="connsiteY6" fmla="*/ 393700 h 7823200"/>
                <a:gd name="connsiteX7" fmla="*/ 1206500 w 1828800"/>
                <a:gd name="connsiteY7" fmla="*/ 673100 h 7823200"/>
                <a:gd name="connsiteX8" fmla="*/ 1295400 w 1828800"/>
                <a:gd name="connsiteY8" fmla="*/ 889000 h 7823200"/>
                <a:gd name="connsiteX9" fmla="*/ 1460500 w 1828800"/>
                <a:gd name="connsiteY9" fmla="*/ 1473200 h 7823200"/>
                <a:gd name="connsiteX10" fmla="*/ 1524000 w 1828800"/>
                <a:gd name="connsiteY10" fmla="*/ 1905000 h 7823200"/>
                <a:gd name="connsiteX11" fmla="*/ 1562100 w 1828800"/>
                <a:gd name="connsiteY11" fmla="*/ 2273300 h 7823200"/>
                <a:gd name="connsiteX12" fmla="*/ 1587500 w 1828800"/>
                <a:gd name="connsiteY12" fmla="*/ 2654300 h 7823200"/>
                <a:gd name="connsiteX13" fmla="*/ 1549400 w 1828800"/>
                <a:gd name="connsiteY13" fmla="*/ 2768600 h 7823200"/>
                <a:gd name="connsiteX14" fmla="*/ 1498600 w 1828800"/>
                <a:gd name="connsiteY14" fmla="*/ 2882900 h 7823200"/>
                <a:gd name="connsiteX15" fmla="*/ 1511300 w 1828800"/>
                <a:gd name="connsiteY15" fmla="*/ 3175000 h 7823200"/>
                <a:gd name="connsiteX16" fmla="*/ 1778000 w 1828800"/>
                <a:gd name="connsiteY16" fmla="*/ 3886200 h 7823200"/>
                <a:gd name="connsiteX17" fmla="*/ 1816100 w 1828800"/>
                <a:gd name="connsiteY17" fmla="*/ 4000500 h 7823200"/>
                <a:gd name="connsiteX18" fmla="*/ 1828800 w 1828800"/>
                <a:gd name="connsiteY18" fmla="*/ 4102100 h 7823200"/>
                <a:gd name="connsiteX19" fmla="*/ 1765300 w 1828800"/>
                <a:gd name="connsiteY19" fmla="*/ 4241800 h 7823200"/>
                <a:gd name="connsiteX20" fmla="*/ 1651000 w 1828800"/>
                <a:gd name="connsiteY20" fmla="*/ 4356100 h 7823200"/>
                <a:gd name="connsiteX21" fmla="*/ 1600200 w 1828800"/>
                <a:gd name="connsiteY21" fmla="*/ 4521200 h 7823200"/>
                <a:gd name="connsiteX22" fmla="*/ 1612900 w 1828800"/>
                <a:gd name="connsiteY22" fmla="*/ 4724400 h 7823200"/>
                <a:gd name="connsiteX23" fmla="*/ 1612900 w 1828800"/>
                <a:gd name="connsiteY23" fmla="*/ 4876800 h 7823200"/>
                <a:gd name="connsiteX24" fmla="*/ 1587500 w 1828800"/>
                <a:gd name="connsiteY24" fmla="*/ 4889500 h 7823200"/>
                <a:gd name="connsiteX25" fmla="*/ 1524000 w 1828800"/>
                <a:gd name="connsiteY25" fmla="*/ 4914900 h 7823200"/>
                <a:gd name="connsiteX26" fmla="*/ 1435100 w 1828800"/>
                <a:gd name="connsiteY26" fmla="*/ 4927600 h 7823200"/>
                <a:gd name="connsiteX27" fmla="*/ 1536700 w 1828800"/>
                <a:gd name="connsiteY27" fmla="*/ 4965700 h 7823200"/>
                <a:gd name="connsiteX28" fmla="*/ 1600200 w 1828800"/>
                <a:gd name="connsiteY28" fmla="*/ 5041900 h 7823200"/>
                <a:gd name="connsiteX29" fmla="*/ 1625600 w 1828800"/>
                <a:gd name="connsiteY29" fmla="*/ 5118100 h 7823200"/>
                <a:gd name="connsiteX30" fmla="*/ 1587500 w 1828800"/>
                <a:gd name="connsiteY30" fmla="*/ 5194300 h 7823200"/>
                <a:gd name="connsiteX31" fmla="*/ 1511300 w 1828800"/>
                <a:gd name="connsiteY31" fmla="*/ 5283200 h 7823200"/>
                <a:gd name="connsiteX32" fmla="*/ 1485900 w 1828800"/>
                <a:gd name="connsiteY32" fmla="*/ 5384800 h 7823200"/>
                <a:gd name="connsiteX33" fmla="*/ 1485900 w 1828800"/>
                <a:gd name="connsiteY33" fmla="*/ 5473700 h 7823200"/>
                <a:gd name="connsiteX34" fmla="*/ 1498600 w 1828800"/>
                <a:gd name="connsiteY34" fmla="*/ 5638800 h 7823200"/>
                <a:gd name="connsiteX35" fmla="*/ 1511300 w 1828800"/>
                <a:gd name="connsiteY35" fmla="*/ 5867400 h 7823200"/>
                <a:gd name="connsiteX36" fmla="*/ 1485900 w 1828800"/>
                <a:gd name="connsiteY36" fmla="*/ 6032500 h 7823200"/>
                <a:gd name="connsiteX37" fmla="*/ 1409700 w 1828800"/>
                <a:gd name="connsiteY37" fmla="*/ 6159500 h 7823200"/>
                <a:gd name="connsiteX38" fmla="*/ 1257300 w 1828800"/>
                <a:gd name="connsiteY38" fmla="*/ 6184900 h 7823200"/>
                <a:gd name="connsiteX39" fmla="*/ 1104900 w 1828800"/>
                <a:gd name="connsiteY39" fmla="*/ 6184900 h 7823200"/>
                <a:gd name="connsiteX40" fmla="*/ 927100 w 1828800"/>
                <a:gd name="connsiteY40" fmla="*/ 6146800 h 7823200"/>
                <a:gd name="connsiteX41" fmla="*/ 787400 w 1828800"/>
                <a:gd name="connsiteY41" fmla="*/ 6159500 h 7823200"/>
                <a:gd name="connsiteX42" fmla="*/ 736600 w 1828800"/>
                <a:gd name="connsiteY42" fmla="*/ 6172200 h 7823200"/>
                <a:gd name="connsiteX43" fmla="*/ 673100 w 1828800"/>
                <a:gd name="connsiteY43" fmla="*/ 6223000 h 7823200"/>
                <a:gd name="connsiteX44" fmla="*/ 584200 w 1828800"/>
                <a:gd name="connsiteY44" fmla="*/ 6591300 h 7823200"/>
                <a:gd name="connsiteX45" fmla="*/ 393700 w 1828800"/>
                <a:gd name="connsiteY45" fmla="*/ 7810500 h 7823200"/>
                <a:gd name="connsiteX46" fmla="*/ 0 w 1828800"/>
                <a:gd name="connsiteY46"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767013 w 1830513"/>
                <a:gd name="connsiteY19" fmla="*/ 4241800 h 7823200"/>
                <a:gd name="connsiteX20" fmla="*/ 1652713 w 1830513"/>
                <a:gd name="connsiteY20" fmla="*/ 4356100 h 7823200"/>
                <a:gd name="connsiteX21" fmla="*/ 1601913 w 1830513"/>
                <a:gd name="connsiteY21" fmla="*/ 4521200 h 7823200"/>
                <a:gd name="connsiteX22" fmla="*/ 1614613 w 1830513"/>
                <a:gd name="connsiteY22" fmla="*/ 4724400 h 7823200"/>
                <a:gd name="connsiteX23" fmla="*/ 1614613 w 1830513"/>
                <a:gd name="connsiteY23" fmla="*/ 4876800 h 7823200"/>
                <a:gd name="connsiteX24" fmla="*/ 1589213 w 1830513"/>
                <a:gd name="connsiteY24" fmla="*/ 4889500 h 7823200"/>
                <a:gd name="connsiteX25" fmla="*/ 1525713 w 1830513"/>
                <a:gd name="connsiteY25" fmla="*/ 4914900 h 7823200"/>
                <a:gd name="connsiteX26" fmla="*/ 1436813 w 1830513"/>
                <a:gd name="connsiteY26" fmla="*/ 4927600 h 7823200"/>
                <a:gd name="connsiteX27" fmla="*/ 1538413 w 1830513"/>
                <a:gd name="connsiteY27" fmla="*/ 4965700 h 7823200"/>
                <a:gd name="connsiteX28" fmla="*/ 1601913 w 1830513"/>
                <a:gd name="connsiteY28" fmla="*/ 5041900 h 7823200"/>
                <a:gd name="connsiteX29" fmla="*/ 1627313 w 1830513"/>
                <a:gd name="connsiteY29" fmla="*/ 5118100 h 7823200"/>
                <a:gd name="connsiteX30" fmla="*/ 1589213 w 1830513"/>
                <a:gd name="connsiteY30" fmla="*/ 5194300 h 7823200"/>
                <a:gd name="connsiteX31" fmla="*/ 1513013 w 1830513"/>
                <a:gd name="connsiteY31" fmla="*/ 5283200 h 7823200"/>
                <a:gd name="connsiteX32" fmla="*/ 1487613 w 1830513"/>
                <a:gd name="connsiteY32" fmla="*/ 5384800 h 7823200"/>
                <a:gd name="connsiteX33" fmla="*/ 1487613 w 1830513"/>
                <a:gd name="connsiteY33" fmla="*/ 5473700 h 7823200"/>
                <a:gd name="connsiteX34" fmla="*/ 1500313 w 1830513"/>
                <a:gd name="connsiteY34" fmla="*/ 5638800 h 7823200"/>
                <a:gd name="connsiteX35" fmla="*/ 1513013 w 1830513"/>
                <a:gd name="connsiteY35" fmla="*/ 5867400 h 7823200"/>
                <a:gd name="connsiteX36" fmla="*/ 1487613 w 1830513"/>
                <a:gd name="connsiteY36" fmla="*/ 6032500 h 7823200"/>
                <a:gd name="connsiteX37" fmla="*/ 1411413 w 1830513"/>
                <a:gd name="connsiteY37" fmla="*/ 6159500 h 7823200"/>
                <a:gd name="connsiteX38" fmla="*/ 1259013 w 1830513"/>
                <a:gd name="connsiteY38" fmla="*/ 6184900 h 7823200"/>
                <a:gd name="connsiteX39" fmla="*/ 1106613 w 1830513"/>
                <a:gd name="connsiteY39" fmla="*/ 6184900 h 7823200"/>
                <a:gd name="connsiteX40" fmla="*/ 928813 w 1830513"/>
                <a:gd name="connsiteY40" fmla="*/ 6146800 h 7823200"/>
                <a:gd name="connsiteX41" fmla="*/ 789113 w 1830513"/>
                <a:gd name="connsiteY41" fmla="*/ 6159500 h 7823200"/>
                <a:gd name="connsiteX42" fmla="*/ 738313 w 1830513"/>
                <a:gd name="connsiteY42" fmla="*/ 6172200 h 7823200"/>
                <a:gd name="connsiteX43" fmla="*/ 674813 w 1830513"/>
                <a:gd name="connsiteY43" fmla="*/ 6223000 h 7823200"/>
                <a:gd name="connsiteX44" fmla="*/ 585913 w 1830513"/>
                <a:gd name="connsiteY44" fmla="*/ 6591300 h 7823200"/>
                <a:gd name="connsiteX45" fmla="*/ 395413 w 1830513"/>
                <a:gd name="connsiteY45" fmla="*/ 7810500 h 7823200"/>
                <a:gd name="connsiteX46" fmla="*/ 1713 w 1830513"/>
                <a:gd name="connsiteY46"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767013 w 1830513"/>
                <a:gd name="connsiteY19" fmla="*/ 4241800 h 7823200"/>
                <a:gd name="connsiteX20" fmla="*/ 1652713 w 1830513"/>
                <a:gd name="connsiteY20" fmla="*/ 4356100 h 7823200"/>
                <a:gd name="connsiteX21" fmla="*/ 1601913 w 1830513"/>
                <a:gd name="connsiteY21" fmla="*/ 4521200 h 7823200"/>
                <a:gd name="connsiteX22" fmla="*/ 1614613 w 1830513"/>
                <a:gd name="connsiteY22" fmla="*/ 4724400 h 7823200"/>
                <a:gd name="connsiteX23" fmla="*/ 1614613 w 1830513"/>
                <a:gd name="connsiteY23" fmla="*/ 4876800 h 7823200"/>
                <a:gd name="connsiteX24" fmla="*/ 1589213 w 1830513"/>
                <a:gd name="connsiteY24" fmla="*/ 4889500 h 7823200"/>
                <a:gd name="connsiteX25" fmla="*/ 1525713 w 1830513"/>
                <a:gd name="connsiteY25" fmla="*/ 4914900 h 7823200"/>
                <a:gd name="connsiteX26" fmla="*/ 1436813 w 1830513"/>
                <a:gd name="connsiteY26" fmla="*/ 4927600 h 7823200"/>
                <a:gd name="connsiteX27" fmla="*/ 1538413 w 1830513"/>
                <a:gd name="connsiteY27" fmla="*/ 4965700 h 7823200"/>
                <a:gd name="connsiteX28" fmla="*/ 1601913 w 1830513"/>
                <a:gd name="connsiteY28" fmla="*/ 5041900 h 7823200"/>
                <a:gd name="connsiteX29" fmla="*/ 1627313 w 1830513"/>
                <a:gd name="connsiteY29" fmla="*/ 5118100 h 7823200"/>
                <a:gd name="connsiteX30" fmla="*/ 1589213 w 1830513"/>
                <a:gd name="connsiteY30" fmla="*/ 5194300 h 7823200"/>
                <a:gd name="connsiteX31" fmla="*/ 1513013 w 1830513"/>
                <a:gd name="connsiteY31" fmla="*/ 5283200 h 7823200"/>
                <a:gd name="connsiteX32" fmla="*/ 1487613 w 1830513"/>
                <a:gd name="connsiteY32" fmla="*/ 5384800 h 7823200"/>
                <a:gd name="connsiteX33" fmla="*/ 1487613 w 1830513"/>
                <a:gd name="connsiteY33" fmla="*/ 5473700 h 7823200"/>
                <a:gd name="connsiteX34" fmla="*/ 1500313 w 1830513"/>
                <a:gd name="connsiteY34" fmla="*/ 5638800 h 7823200"/>
                <a:gd name="connsiteX35" fmla="*/ 1513013 w 1830513"/>
                <a:gd name="connsiteY35" fmla="*/ 5867400 h 7823200"/>
                <a:gd name="connsiteX36" fmla="*/ 1487613 w 1830513"/>
                <a:gd name="connsiteY36" fmla="*/ 6032500 h 7823200"/>
                <a:gd name="connsiteX37" fmla="*/ 1411413 w 1830513"/>
                <a:gd name="connsiteY37" fmla="*/ 6159500 h 7823200"/>
                <a:gd name="connsiteX38" fmla="*/ 1259013 w 1830513"/>
                <a:gd name="connsiteY38" fmla="*/ 6184900 h 7823200"/>
                <a:gd name="connsiteX39" fmla="*/ 1106613 w 1830513"/>
                <a:gd name="connsiteY39" fmla="*/ 6184900 h 7823200"/>
                <a:gd name="connsiteX40" fmla="*/ 928813 w 1830513"/>
                <a:gd name="connsiteY40" fmla="*/ 6146800 h 7823200"/>
                <a:gd name="connsiteX41" fmla="*/ 789113 w 1830513"/>
                <a:gd name="connsiteY41" fmla="*/ 6159500 h 7823200"/>
                <a:gd name="connsiteX42" fmla="*/ 738313 w 1830513"/>
                <a:gd name="connsiteY42" fmla="*/ 6172200 h 7823200"/>
                <a:gd name="connsiteX43" fmla="*/ 674813 w 1830513"/>
                <a:gd name="connsiteY43" fmla="*/ 6223000 h 7823200"/>
                <a:gd name="connsiteX44" fmla="*/ 585913 w 1830513"/>
                <a:gd name="connsiteY44" fmla="*/ 6591300 h 7823200"/>
                <a:gd name="connsiteX45" fmla="*/ 395413 w 1830513"/>
                <a:gd name="connsiteY45" fmla="*/ 7810500 h 7823200"/>
                <a:gd name="connsiteX46" fmla="*/ 1713 w 1830513"/>
                <a:gd name="connsiteY46"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04010 w 1830513"/>
                <a:gd name="connsiteY19" fmla="*/ 4167524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78565 w 1830513"/>
                <a:gd name="connsiteY5" fmla="*/ 231602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78565 w 1830513"/>
                <a:gd name="connsiteY5" fmla="*/ 231602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78565 w 1830513"/>
                <a:gd name="connsiteY5" fmla="*/ 231602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09149 w 1830513"/>
                <a:gd name="connsiteY15" fmla="*/ 2984346 h 7823200"/>
                <a:gd name="connsiteX16" fmla="*/ 1513013 w 1830513"/>
                <a:gd name="connsiteY16" fmla="*/ 3175000 h 7823200"/>
                <a:gd name="connsiteX17" fmla="*/ 1779713 w 1830513"/>
                <a:gd name="connsiteY17" fmla="*/ 3886200 h 7823200"/>
                <a:gd name="connsiteX18" fmla="*/ 1817813 w 1830513"/>
                <a:gd name="connsiteY18" fmla="*/ 4000500 h 7823200"/>
                <a:gd name="connsiteX19" fmla="*/ 1830513 w 1830513"/>
                <a:gd name="connsiteY19" fmla="*/ 4102100 h 7823200"/>
                <a:gd name="connsiteX20" fmla="*/ 1823888 w 1830513"/>
                <a:gd name="connsiteY20" fmla="*/ 4180455 h 7823200"/>
                <a:gd name="connsiteX21" fmla="*/ 1767013 w 1830513"/>
                <a:gd name="connsiteY21" fmla="*/ 4241800 h 7823200"/>
                <a:gd name="connsiteX22" fmla="*/ 1652713 w 1830513"/>
                <a:gd name="connsiteY22" fmla="*/ 4356100 h 7823200"/>
                <a:gd name="connsiteX23" fmla="*/ 1601913 w 1830513"/>
                <a:gd name="connsiteY23" fmla="*/ 4521200 h 7823200"/>
                <a:gd name="connsiteX24" fmla="*/ 1614613 w 1830513"/>
                <a:gd name="connsiteY24" fmla="*/ 4724400 h 7823200"/>
                <a:gd name="connsiteX25" fmla="*/ 1614613 w 1830513"/>
                <a:gd name="connsiteY25" fmla="*/ 4876800 h 7823200"/>
                <a:gd name="connsiteX26" fmla="*/ 1589213 w 1830513"/>
                <a:gd name="connsiteY26" fmla="*/ 4889500 h 7823200"/>
                <a:gd name="connsiteX27" fmla="*/ 1525713 w 1830513"/>
                <a:gd name="connsiteY27" fmla="*/ 4914900 h 7823200"/>
                <a:gd name="connsiteX28" fmla="*/ 1436813 w 1830513"/>
                <a:gd name="connsiteY28" fmla="*/ 4927600 h 7823200"/>
                <a:gd name="connsiteX29" fmla="*/ 1538413 w 1830513"/>
                <a:gd name="connsiteY29" fmla="*/ 4965700 h 7823200"/>
                <a:gd name="connsiteX30" fmla="*/ 1601913 w 1830513"/>
                <a:gd name="connsiteY30" fmla="*/ 5041900 h 7823200"/>
                <a:gd name="connsiteX31" fmla="*/ 1627313 w 1830513"/>
                <a:gd name="connsiteY31" fmla="*/ 5118100 h 7823200"/>
                <a:gd name="connsiteX32" fmla="*/ 1589213 w 1830513"/>
                <a:gd name="connsiteY32" fmla="*/ 5194300 h 7823200"/>
                <a:gd name="connsiteX33" fmla="*/ 1513013 w 1830513"/>
                <a:gd name="connsiteY33" fmla="*/ 5283200 h 7823200"/>
                <a:gd name="connsiteX34" fmla="*/ 1487613 w 1830513"/>
                <a:gd name="connsiteY34" fmla="*/ 5384800 h 7823200"/>
                <a:gd name="connsiteX35" fmla="*/ 1487613 w 1830513"/>
                <a:gd name="connsiteY35" fmla="*/ 5473700 h 7823200"/>
                <a:gd name="connsiteX36" fmla="*/ 1500313 w 1830513"/>
                <a:gd name="connsiteY36" fmla="*/ 5638800 h 7823200"/>
                <a:gd name="connsiteX37" fmla="*/ 1513013 w 1830513"/>
                <a:gd name="connsiteY37" fmla="*/ 5867400 h 7823200"/>
                <a:gd name="connsiteX38" fmla="*/ 1487613 w 1830513"/>
                <a:gd name="connsiteY38" fmla="*/ 6032500 h 7823200"/>
                <a:gd name="connsiteX39" fmla="*/ 1411413 w 1830513"/>
                <a:gd name="connsiteY39" fmla="*/ 6159500 h 7823200"/>
                <a:gd name="connsiteX40" fmla="*/ 1259013 w 1830513"/>
                <a:gd name="connsiteY40" fmla="*/ 6184900 h 7823200"/>
                <a:gd name="connsiteX41" fmla="*/ 1106613 w 1830513"/>
                <a:gd name="connsiteY41" fmla="*/ 6184900 h 7823200"/>
                <a:gd name="connsiteX42" fmla="*/ 928813 w 1830513"/>
                <a:gd name="connsiteY42" fmla="*/ 6146800 h 7823200"/>
                <a:gd name="connsiteX43" fmla="*/ 789113 w 1830513"/>
                <a:gd name="connsiteY43" fmla="*/ 6159500 h 7823200"/>
                <a:gd name="connsiteX44" fmla="*/ 738313 w 1830513"/>
                <a:gd name="connsiteY44" fmla="*/ 6172200 h 7823200"/>
                <a:gd name="connsiteX45" fmla="*/ 674813 w 1830513"/>
                <a:gd name="connsiteY45" fmla="*/ 6223000 h 7823200"/>
                <a:gd name="connsiteX46" fmla="*/ 585913 w 1830513"/>
                <a:gd name="connsiteY46" fmla="*/ 6591300 h 7823200"/>
                <a:gd name="connsiteX47" fmla="*/ 395413 w 1830513"/>
                <a:gd name="connsiteY47" fmla="*/ 7810500 h 7823200"/>
                <a:gd name="connsiteX48" fmla="*/ 1713 w 1830513"/>
                <a:gd name="connsiteY48"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78565 w 1830513"/>
                <a:gd name="connsiteY5" fmla="*/ 231602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466079 w 1830513"/>
                <a:gd name="connsiteY15" fmla="*/ 2990811 h 7823200"/>
                <a:gd name="connsiteX16" fmla="*/ 1513013 w 1830513"/>
                <a:gd name="connsiteY16" fmla="*/ 3175000 h 7823200"/>
                <a:gd name="connsiteX17" fmla="*/ 1779713 w 1830513"/>
                <a:gd name="connsiteY17" fmla="*/ 3886200 h 7823200"/>
                <a:gd name="connsiteX18" fmla="*/ 1817813 w 1830513"/>
                <a:gd name="connsiteY18" fmla="*/ 4000500 h 7823200"/>
                <a:gd name="connsiteX19" fmla="*/ 1830513 w 1830513"/>
                <a:gd name="connsiteY19" fmla="*/ 4102100 h 7823200"/>
                <a:gd name="connsiteX20" fmla="*/ 1823888 w 1830513"/>
                <a:gd name="connsiteY20" fmla="*/ 4180455 h 7823200"/>
                <a:gd name="connsiteX21" fmla="*/ 1767013 w 1830513"/>
                <a:gd name="connsiteY21" fmla="*/ 4241800 h 7823200"/>
                <a:gd name="connsiteX22" fmla="*/ 1652713 w 1830513"/>
                <a:gd name="connsiteY22" fmla="*/ 4356100 h 7823200"/>
                <a:gd name="connsiteX23" fmla="*/ 1601913 w 1830513"/>
                <a:gd name="connsiteY23" fmla="*/ 4521200 h 7823200"/>
                <a:gd name="connsiteX24" fmla="*/ 1614613 w 1830513"/>
                <a:gd name="connsiteY24" fmla="*/ 4724400 h 7823200"/>
                <a:gd name="connsiteX25" fmla="*/ 1614613 w 1830513"/>
                <a:gd name="connsiteY25" fmla="*/ 4876800 h 7823200"/>
                <a:gd name="connsiteX26" fmla="*/ 1589213 w 1830513"/>
                <a:gd name="connsiteY26" fmla="*/ 4889500 h 7823200"/>
                <a:gd name="connsiteX27" fmla="*/ 1525713 w 1830513"/>
                <a:gd name="connsiteY27" fmla="*/ 4914900 h 7823200"/>
                <a:gd name="connsiteX28" fmla="*/ 1436813 w 1830513"/>
                <a:gd name="connsiteY28" fmla="*/ 4927600 h 7823200"/>
                <a:gd name="connsiteX29" fmla="*/ 1538413 w 1830513"/>
                <a:gd name="connsiteY29" fmla="*/ 4965700 h 7823200"/>
                <a:gd name="connsiteX30" fmla="*/ 1601913 w 1830513"/>
                <a:gd name="connsiteY30" fmla="*/ 5041900 h 7823200"/>
                <a:gd name="connsiteX31" fmla="*/ 1627313 w 1830513"/>
                <a:gd name="connsiteY31" fmla="*/ 5118100 h 7823200"/>
                <a:gd name="connsiteX32" fmla="*/ 1589213 w 1830513"/>
                <a:gd name="connsiteY32" fmla="*/ 5194300 h 7823200"/>
                <a:gd name="connsiteX33" fmla="*/ 1513013 w 1830513"/>
                <a:gd name="connsiteY33" fmla="*/ 5283200 h 7823200"/>
                <a:gd name="connsiteX34" fmla="*/ 1487613 w 1830513"/>
                <a:gd name="connsiteY34" fmla="*/ 5384800 h 7823200"/>
                <a:gd name="connsiteX35" fmla="*/ 1487613 w 1830513"/>
                <a:gd name="connsiteY35" fmla="*/ 5473700 h 7823200"/>
                <a:gd name="connsiteX36" fmla="*/ 1500313 w 1830513"/>
                <a:gd name="connsiteY36" fmla="*/ 5638800 h 7823200"/>
                <a:gd name="connsiteX37" fmla="*/ 1513013 w 1830513"/>
                <a:gd name="connsiteY37" fmla="*/ 5867400 h 7823200"/>
                <a:gd name="connsiteX38" fmla="*/ 1487613 w 1830513"/>
                <a:gd name="connsiteY38" fmla="*/ 6032500 h 7823200"/>
                <a:gd name="connsiteX39" fmla="*/ 1411413 w 1830513"/>
                <a:gd name="connsiteY39" fmla="*/ 6159500 h 7823200"/>
                <a:gd name="connsiteX40" fmla="*/ 1259013 w 1830513"/>
                <a:gd name="connsiteY40" fmla="*/ 6184900 h 7823200"/>
                <a:gd name="connsiteX41" fmla="*/ 1106613 w 1830513"/>
                <a:gd name="connsiteY41" fmla="*/ 6184900 h 7823200"/>
                <a:gd name="connsiteX42" fmla="*/ 928813 w 1830513"/>
                <a:gd name="connsiteY42" fmla="*/ 6146800 h 7823200"/>
                <a:gd name="connsiteX43" fmla="*/ 789113 w 1830513"/>
                <a:gd name="connsiteY43" fmla="*/ 6159500 h 7823200"/>
                <a:gd name="connsiteX44" fmla="*/ 738313 w 1830513"/>
                <a:gd name="connsiteY44" fmla="*/ 6172200 h 7823200"/>
                <a:gd name="connsiteX45" fmla="*/ 674813 w 1830513"/>
                <a:gd name="connsiteY45" fmla="*/ 6223000 h 7823200"/>
                <a:gd name="connsiteX46" fmla="*/ 585913 w 1830513"/>
                <a:gd name="connsiteY46" fmla="*/ 6591300 h 7823200"/>
                <a:gd name="connsiteX47" fmla="*/ 395413 w 1830513"/>
                <a:gd name="connsiteY47" fmla="*/ 7810500 h 7823200"/>
                <a:gd name="connsiteX48" fmla="*/ 1713 w 1830513"/>
                <a:gd name="connsiteY48" fmla="*/ 7823200 h 78232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Lst>
              <a:rect l="l" t="t" r="r" b="b"/>
              <a:pathLst>
                <a:path w="1830513" h="7823200">
                  <a:moveTo>
                    <a:pt x="1713" y="7823200"/>
                  </a:moveTo>
                  <a:cubicBezTo>
                    <a:pt x="5946" y="5215467"/>
                    <a:pt x="-3072" y="2607733"/>
                    <a:pt x="1161" y="0"/>
                  </a:cubicBezTo>
                  <a:lnTo>
                    <a:pt x="230313" y="0"/>
                  </a:lnTo>
                  <a:cubicBezTo>
                    <a:pt x="310838" y="4233"/>
                    <a:pt x="408113" y="6350"/>
                    <a:pt x="484313" y="25400"/>
                  </a:cubicBezTo>
                  <a:cubicBezTo>
                    <a:pt x="560513" y="44450"/>
                    <a:pt x="621804" y="79933"/>
                    <a:pt x="687513" y="114300"/>
                  </a:cubicBezTo>
                  <a:cubicBezTo>
                    <a:pt x="753222" y="148667"/>
                    <a:pt x="819298" y="185035"/>
                    <a:pt x="878565" y="231602"/>
                  </a:cubicBezTo>
                  <a:cubicBezTo>
                    <a:pt x="937832" y="278169"/>
                    <a:pt x="988172" y="320117"/>
                    <a:pt x="1043113" y="393700"/>
                  </a:cubicBezTo>
                  <a:cubicBezTo>
                    <a:pt x="1098054" y="467283"/>
                    <a:pt x="1165880" y="590550"/>
                    <a:pt x="1208213" y="673100"/>
                  </a:cubicBezTo>
                  <a:lnTo>
                    <a:pt x="1297113" y="889000"/>
                  </a:lnTo>
                  <a:cubicBezTo>
                    <a:pt x="1326746" y="960967"/>
                    <a:pt x="1424113" y="1303867"/>
                    <a:pt x="1462213" y="1473200"/>
                  </a:cubicBezTo>
                  <a:lnTo>
                    <a:pt x="1525713" y="1905000"/>
                  </a:lnTo>
                  <a:lnTo>
                    <a:pt x="1563813" y="2273300"/>
                  </a:lnTo>
                  <a:lnTo>
                    <a:pt x="1589213" y="2654300"/>
                  </a:lnTo>
                  <a:lnTo>
                    <a:pt x="1551113" y="2768600"/>
                  </a:lnTo>
                  <a:lnTo>
                    <a:pt x="1500313" y="2882900"/>
                  </a:lnTo>
                  <a:lnTo>
                    <a:pt x="1466079" y="2990811"/>
                  </a:lnTo>
                  <a:lnTo>
                    <a:pt x="1513013" y="3175000"/>
                  </a:lnTo>
                  <a:lnTo>
                    <a:pt x="1779713" y="3886200"/>
                  </a:lnTo>
                  <a:lnTo>
                    <a:pt x="1817813" y="4000500"/>
                  </a:lnTo>
                  <a:lnTo>
                    <a:pt x="1830513" y="4102100"/>
                  </a:lnTo>
                  <a:lnTo>
                    <a:pt x="1823888" y="4180455"/>
                  </a:lnTo>
                  <a:lnTo>
                    <a:pt x="1767013" y="4241800"/>
                  </a:lnTo>
                  <a:lnTo>
                    <a:pt x="1652713" y="4356100"/>
                  </a:lnTo>
                  <a:lnTo>
                    <a:pt x="1601913" y="4521200"/>
                  </a:lnTo>
                  <a:lnTo>
                    <a:pt x="1614613" y="4724400"/>
                  </a:lnTo>
                  <a:cubicBezTo>
                    <a:pt x="1616730" y="4783667"/>
                    <a:pt x="1618846" y="4849283"/>
                    <a:pt x="1614613" y="4876800"/>
                  </a:cubicBezTo>
                  <a:cubicBezTo>
                    <a:pt x="1610380" y="4904317"/>
                    <a:pt x="1604030" y="4883150"/>
                    <a:pt x="1589213" y="4889500"/>
                  </a:cubicBezTo>
                  <a:lnTo>
                    <a:pt x="1525713" y="4914900"/>
                  </a:lnTo>
                  <a:lnTo>
                    <a:pt x="1436813" y="4927600"/>
                  </a:lnTo>
                  <a:lnTo>
                    <a:pt x="1538413" y="4965700"/>
                  </a:lnTo>
                  <a:lnTo>
                    <a:pt x="1601913" y="5041900"/>
                  </a:lnTo>
                  <a:lnTo>
                    <a:pt x="1627313" y="5118100"/>
                  </a:lnTo>
                  <a:lnTo>
                    <a:pt x="1589213" y="5194300"/>
                  </a:lnTo>
                  <a:lnTo>
                    <a:pt x="1513013" y="5283200"/>
                  </a:lnTo>
                  <a:lnTo>
                    <a:pt x="1487613" y="5384800"/>
                  </a:lnTo>
                  <a:lnTo>
                    <a:pt x="1487613" y="5473700"/>
                  </a:lnTo>
                  <a:lnTo>
                    <a:pt x="1500313" y="5638800"/>
                  </a:lnTo>
                  <a:lnTo>
                    <a:pt x="1513013" y="5867400"/>
                  </a:lnTo>
                  <a:lnTo>
                    <a:pt x="1487613" y="6032500"/>
                  </a:lnTo>
                  <a:cubicBezTo>
                    <a:pt x="1470680" y="6081183"/>
                    <a:pt x="1449513" y="6134100"/>
                    <a:pt x="1411413" y="6159500"/>
                  </a:cubicBezTo>
                  <a:cubicBezTo>
                    <a:pt x="1373313" y="6184900"/>
                    <a:pt x="1309813" y="6180667"/>
                    <a:pt x="1259013" y="6184900"/>
                  </a:cubicBezTo>
                  <a:lnTo>
                    <a:pt x="1106613" y="6184900"/>
                  </a:lnTo>
                  <a:lnTo>
                    <a:pt x="928813" y="6146800"/>
                  </a:lnTo>
                  <a:lnTo>
                    <a:pt x="789113" y="6159500"/>
                  </a:lnTo>
                  <a:lnTo>
                    <a:pt x="738313" y="6172200"/>
                  </a:lnTo>
                  <a:lnTo>
                    <a:pt x="674813" y="6223000"/>
                  </a:lnTo>
                  <a:lnTo>
                    <a:pt x="585913" y="6591300"/>
                  </a:lnTo>
                  <a:lnTo>
                    <a:pt x="395413" y="7810500"/>
                  </a:lnTo>
                  <a:lnTo>
                    <a:pt x="1713" y="7823200"/>
                  </a:lnTo>
                  <a:close/>
                </a:path>
              </a:pathLst>
            </a:custGeom>
            <a:solidFill>
              <a:schemeClr val="accent5">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56" name="Freeform: Shape 155">
              <a:extLst>
                <a:ext uri="{FF2B5EF4-FFF2-40B4-BE49-F238E27FC236}">
                  <a16:creationId xmlns:a16="http://schemas.microsoft.com/office/drawing/2014/main" id="{57B93534-40B2-C226-9341-1E8695F17350}"/>
                </a:ext>
              </a:extLst>
            </xdr:cNvPr>
            <xdr:cNvSpPr/>
          </xdr:nvSpPr>
          <xdr:spPr>
            <a:xfrm>
              <a:off x="3796580" y="60718700"/>
              <a:ext cx="1824439" cy="7823200"/>
            </a:xfrm>
            <a:custGeom>
              <a:avLst/>
              <a:gdLst>
                <a:gd name="connsiteX0" fmla="*/ 0 w 1828800"/>
                <a:gd name="connsiteY0" fmla="*/ 7823200 h 7823200"/>
                <a:gd name="connsiteX1" fmla="*/ 12700 w 1828800"/>
                <a:gd name="connsiteY1" fmla="*/ 0 h 7823200"/>
                <a:gd name="connsiteX2" fmla="*/ 228600 w 1828800"/>
                <a:gd name="connsiteY2" fmla="*/ 0 h 7823200"/>
                <a:gd name="connsiteX3" fmla="*/ 482600 w 1828800"/>
                <a:gd name="connsiteY3" fmla="*/ 25400 h 7823200"/>
                <a:gd name="connsiteX4" fmla="*/ 685800 w 1828800"/>
                <a:gd name="connsiteY4" fmla="*/ 114300 h 7823200"/>
                <a:gd name="connsiteX5" fmla="*/ 863600 w 1828800"/>
                <a:gd name="connsiteY5" fmla="*/ 241300 h 7823200"/>
                <a:gd name="connsiteX6" fmla="*/ 1041400 w 1828800"/>
                <a:gd name="connsiteY6" fmla="*/ 393700 h 7823200"/>
                <a:gd name="connsiteX7" fmla="*/ 1206500 w 1828800"/>
                <a:gd name="connsiteY7" fmla="*/ 673100 h 7823200"/>
                <a:gd name="connsiteX8" fmla="*/ 1295400 w 1828800"/>
                <a:gd name="connsiteY8" fmla="*/ 889000 h 7823200"/>
                <a:gd name="connsiteX9" fmla="*/ 1460500 w 1828800"/>
                <a:gd name="connsiteY9" fmla="*/ 1473200 h 7823200"/>
                <a:gd name="connsiteX10" fmla="*/ 1524000 w 1828800"/>
                <a:gd name="connsiteY10" fmla="*/ 1905000 h 7823200"/>
                <a:gd name="connsiteX11" fmla="*/ 1562100 w 1828800"/>
                <a:gd name="connsiteY11" fmla="*/ 2273300 h 7823200"/>
                <a:gd name="connsiteX12" fmla="*/ 1587500 w 1828800"/>
                <a:gd name="connsiteY12" fmla="*/ 2654300 h 7823200"/>
                <a:gd name="connsiteX13" fmla="*/ 1549400 w 1828800"/>
                <a:gd name="connsiteY13" fmla="*/ 2768600 h 7823200"/>
                <a:gd name="connsiteX14" fmla="*/ 1498600 w 1828800"/>
                <a:gd name="connsiteY14" fmla="*/ 2882900 h 7823200"/>
                <a:gd name="connsiteX15" fmla="*/ 1511300 w 1828800"/>
                <a:gd name="connsiteY15" fmla="*/ 3175000 h 7823200"/>
                <a:gd name="connsiteX16" fmla="*/ 1778000 w 1828800"/>
                <a:gd name="connsiteY16" fmla="*/ 3886200 h 7823200"/>
                <a:gd name="connsiteX17" fmla="*/ 1816100 w 1828800"/>
                <a:gd name="connsiteY17" fmla="*/ 4000500 h 7823200"/>
                <a:gd name="connsiteX18" fmla="*/ 1828800 w 1828800"/>
                <a:gd name="connsiteY18" fmla="*/ 4102100 h 7823200"/>
                <a:gd name="connsiteX19" fmla="*/ 1765300 w 1828800"/>
                <a:gd name="connsiteY19" fmla="*/ 4241800 h 7823200"/>
                <a:gd name="connsiteX20" fmla="*/ 1651000 w 1828800"/>
                <a:gd name="connsiteY20" fmla="*/ 4356100 h 7823200"/>
                <a:gd name="connsiteX21" fmla="*/ 1600200 w 1828800"/>
                <a:gd name="connsiteY21" fmla="*/ 4521200 h 7823200"/>
                <a:gd name="connsiteX22" fmla="*/ 1612900 w 1828800"/>
                <a:gd name="connsiteY22" fmla="*/ 4724400 h 7823200"/>
                <a:gd name="connsiteX23" fmla="*/ 1612900 w 1828800"/>
                <a:gd name="connsiteY23" fmla="*/ 4876800 h 7823200"/>
                <a:gd name="connsiteX24" fmla="*/ 1587500 w 1828800"/>
                <a:gd name="connsiteY24" fmla="*/ 4889500 h 7823200"/>
                <a:gd name="connsiteX25" fmla="*/ 1524000 w 1828800"/>
                <a:gd name="connsiteY25" fmla="*/ 4914900 h 7823200"/>
                <a:gd name="connsiteX26" fmla="*/ 1435100 w 1828800"/>
                <a:gd name="connsiteY26" fmla="*/ 4927600 h 7823200"/>
                <a:gd name="connsiteX27" fmla="*/ 1536700 w 1828800"/>
                <a:gd name="connsiteY27" fmla="*/ 4965700 h 7823200"/>
                <a:gd name="connsiteX28" fmla="*/ 1600200 w 1828800"/>
                <a:gd name="connsiteY28" fmla="*/ 5041900 h 7823200"/>
                <a:gd name="connsiteX29" fmla="*/ 1625600 w 1828800"/>
                <a:gd name="connsiteY29" fmla="*/ 5118100 h 7823200"/>
                <a:gd name="connsiteX30" fmla="*/ 1587500 w 1828800"/>
                <a:gd name="connsiteY30" fmla="*/ 5194300 h 7823200"/>
                <a:gd name="connsiteX31" fmla="*/ 1511300 w 1828800"/>
                <a:gd name="connsiteY31" fmla="*/ 5283200 h 7823200"/>
                <a:gd name="connsiteX32" fmla="*/ 1485900 w 1828800"/>
                <a:gd name="connsiteY32" fmla="*/ 5384800 h 7823200"/>
                <a:gd name="connsiteX33" fmla="*/ 1485900 w 1828800"/>
                <a:gd name="connsiteY33" fmla="*/ 5473700 h 7823200"/>
                <a:gd name="connsiteX34" fmla="*/ 1498600 w 1828800"/>
                <a:gd name="connsiteY34" fmla="*/ 5638800 h 7823200"/>
                <a:gd name="connsiteX35" fmla="*/ 1511300 w 1828800"/>
                <a:gd name="connsiteY35" fmla="*/ 5867400 h 7823200"/>
                <a:gd name="connsiteX36" fmla="*/ 1485900 w 1828800"/>
                <a:gd name="connsiteY36" fmla="*/ 6032500 h 7823200"/>
                <a:gd name="connsiteX37" fmla="*/ 1409700 w 1828800"/>
                <a:gd name="connsiteY37" fmla="*/ 6159500 h 7823200"/>
                <a:gd name="connsiteX38" fmla="*/ 1257300 w 1828800"/>
                <a:gd name="connsiteY38" fmla="*/ 6184900 h 7823200"/>
                <a:gd name="connsiteX39" fmla="*/ 1104900 w 1828800"/>
                <a:gd name="connsiteY39" fmla="*/ 6184900 h 7823200"/>
                <a:gd name="connsiteX40" fmla="*/ 927100 w 1828800"/>
                <a:gd name="connsiteY40" fmla="*/ 6146800 h 7823200"/>
                <a:gd name="connsiteX41" fmla="*/ 787400 w 1828800"/>
                <a:gd name="connsiteY41" fmla="*/ 6159500 h 7823200"/>
                <a:gd name="connsiteX42" fmla="*/ 736600 w 1828800"/>
                <a:gd name="connsiteY42" fmla="*/ 6172200 h 7823200"/>
                <a:gd name="connsiteX43" fmla="*/ 673100 w 1828800"/>
                <a:gd name="connsiteY43" fmla="*/ 6223000 h 7823200"/>
                <a:gd name="connsiteX44" fmla="*/ 584200 w 1828800"/>
                <a:gd name="connsiteY44" fmla="*/ 6591300 h 7823200"/>
                <a:gd name="connsiteX45" fmla="*/ 393700 w 1828800"/>
                <a:gd name="connsiteY45" fmla="*/ 7810500 h 7823200"/>
                <a:gd name="connsiteX46" fmla="*/ 0 w 1828800"/>
                <a:gd name="connsiteY46"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767013 w 1830513"/>
                <a:gd name="connsiteY19" fmla="*/ 4241800 h 7823200"/>
                <a:gd name="connsiteX20" fmla="*/ 1652713 w 1830513"/>
                <a:gd name="connsiteY20" fmla="*/ 4356100 h 7823200"/>
                <a:gd name="connsiteX21" fmla="*/ 1601913 w 1830513"/>
                <a:gd name="connsiteY21" fmla="*/ 4521200 h 7823200"/>
                <a:gd name="connsiteX22" fmla="*/ 1614613 w 1830513"/>
                <a:gd name="connsiteY22" fmla="*/ 4724400 h 7823200"/>
                <a:gd name="connsiteX23" fmla="*/ 1614613 w 1830513"/>
                <a:gd name="connsiteY23" fmla="*/ 4876800 h 7823200"/>
                <a:gd name="connsiteX24" fmla="*/ 1589213 w 1830513"/>
                <a:gd name="connsiteY24" fmla="*/ 4889500 h 7823200"/>
                <a:gd name="connsiteX25" fmla="*/ 1525713 w 1830513"/>
                <a:gd name="connsiteY25" fmla="*/ 4914900 h 7823200"/>
                <a:gd name="connsiteX26" fmla="*/ 1436813 w 1830513"/>
                <a:gd name="connsiteY26" fmla="*/ 4927600 h 7823200"/>
                <a:gd name="connsiteX27" fmla="*/ 1538413 w 1830513"/>
                <a:gd name="connsiteY27" fmla="*/ 4965700 h 7823200"/>
                <a:gd name="connsiteX28" fmla="*/ 1601913 w 1830513"/>
                <a:gd name="connsiteY28" fmla="*/ 5041900 h 7823200"/>
                <a:gd name="connsiteX29" fmla="*/ 1627313 w 1830513"/>
                <a:gd name="connsiteY29" fmla="*/ 5118100 h 7823200"/>
                <a:gd name="connsiteX30" fmla="*/ 1589213 w 1830513"/>
                <a:gd name="connsiteY30" fmla="*/ 5194300 h 7823200"/>
                <a:gd name="connsiteX31" fmla="*/ 1513013 w 1830513"/>
                <a:gd name="connsiteY31" fmla="*/ 5283200 h 7823200"/>
                <a:gd name="connsiteX32" fmla="*/ 1487613 w 1830513"/>
                <a:gd name="connsiteY32" fmla="*/ 5384800 h 7823200"/>
                <a:gd name="connsiteX33" fmla="*/ 1487613 w 1830513"/>
                <a:gd name="connsiteY33" fmla="*/ 5473700 h 7823200"/>
                <a:gd name="connsiteX34" fmla="*/ 1500313 w 1830513"/>
                <a:gd name="connsiteY34" fmla="*/ 5638800 h 7823200"/>
                <a:gd name="connsiteX35" fmla="*/ 1513013 w 1830513"/>
                <a:gd name="connsiteY35" fmla="*/ 5867400 h 7823200"/>
                <a:gd name="connsiteX36" fmla="*/ 1487613 w 1830513"/>
                <a:gd name="connsiteY36" fmla="*/ 6032500 h 7823200"/>
                <a:gd name="connsiteX37" fmla="*/ 1411413 w 1830513"/>
                <a:gd name="connsiteY37" fmla="*/ 6159500 h 7823200"/>
                <a:gd name="connsiteX38" fmla="*/ 1259013 w 1830513"/>
                <a:gd name="connsiteY38" fmla="*/ 6184900 h 7823200"/>
                <a:gd name="connsiteX39" fmla="*/ 1106613 w 1830513"/>
                <a:gd name="connsiteY39" fmla="*/ 6184900 h 7823200"/>
                <a:gd name="connsiteX40" fmla="*/ 928813 w 1830513"/>
                <a:gd name="connsiteY40" fmla="*/ 6146800 h 7823200"/>
                <a:gd name="connsiteX41" fmla="*/ 789113 w 1830513"/>
                <a:gd name="connsiteY41" fmla="*/ 6159500 h 7823200"/>
                <a:gd name="connsiteX42" fmla="*/ 738313 w 1830513"/>
                <a:gd name="connsiteY42" fmla="*/ 6172200 h 7823200"/>
                <a:gd name="connsiteX43" fmla="*/ 674813 w 1830513"/>
                <a:gd name="connsiteY43" fmla="*/ 6223000 h 7823200"/>
                <a:gd name="connsiteX44" fmla="*/ 585913 w 1830513"/>
                <a:gd name="connsiteY44" fmla="*/ 6591300 h 7823200"/>
                <a:gd name="connsiteX45" fmla="*/ 395413 w 1830513"/>
                <a:gd name="connsiteY45" fmla="*/ 7810500 h 7823200"/>
                <a:gd name="connsiteX46" fmla="*/ 1713 w 1830513"/>
                <a:gd name="connsiteY46"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767013 w 1830513"/>
                <a:gd name="connsiteY19" fmla="*/ 4241800 h 7823200"/>
                <a:gd name="connsiteX20" fmla="*/ 1652713 w 1830513"/>
                <a:gd name="connsiteY20" fmla="*/ 4356100 h 7823200"/>
                <a:gd name="connsiteX21" fmla="*/ 1601913 w 1830513"/>
                <a:gd name="connsiteY21" fmla="*/ 4521200 h 7823200"/>
                <a:gd name="connsiteX22" fmla="*/ 1614613 w 1830513"/>
                <a:gd name="connsiteY22" fmla="*/ 4724400 h 7823200"/>
                <a:gd name="connsiteX23" fmla="*/ 1614613 w 1830513"/>
                <a:gd name="connsiteY23" fmla="*/ 4876800 h 7823200"/>
                <a:gd name="connsiteX24" fmla="*/ 1589213 w 1830513"/>
                <a:gd name="connsiteY24" fmla="*/ 4889500 h 7823200"/>
                <a:gd name="connsiteX25" fmla="*/ 1525713 w 1830513"/>
                <a:gd name="connsiteY25" fmla="*/ 4914900 h 7823200"/>
                <a:gd name="connsiteX26" fmla="*/ 1436813 w 1830513"/>
                <a:gd name="connsiteY26" fmla="*/ 4927600 h 7823200"/>
                <a:gd name="connsiteX27" fmla="*/ 1538413 w 1830513"/>
                <a:gd name="connsiteY27" fmla="*/ 4965700 h 7823200"/>
                <a:gd name="connsiteX28" fmla="*/ 1601913 w 1830513"/>
                <a:gd name="connsiteY28" fmla="*/ 5041900 h 7823200"/>
                <a:gd name="connsiteX29" fmla="*/ 1627313 w 1830513"/>
                <a:gd name="connsiteY29" fmla="*/ 5118100 h 7823200"/>
                <a:gd name="connsiteX30" fmla="*/ 1589213 w 1830513"/>
                <a:gd name="connsiteY30" fmla="*/ 5194300 h 7823200"/>
                <a:gd name="connsiteX31" fmla="*/ 1513013 w 1830513"/>
                <a:gd name="connsiteY31" fmla="*/ 5283200 h 7823200"/>
                <a:gd name="connsiteX32" fmla="*/ 1487613 w 1830513"/>
                <a:gd name="connsiteY32" fmla="*/ 5384800 h 7823200"/>
                <a:gd name="connsiteX33" fmla="*/ 1487613 w 1830513"/>
                <a:gd name="connsiteY33" fmla="*/ 5473700 h 7823200"/>
                <a:gd name="connsiteX34" fmla="*/ 1500313 w 1830513"/>
                <a:gd name="connsiteY34" fmla="*/ 5638800 h 7823200"/>
                <a:gd name="connsiteX35" fmla="*/ 1513013 w 1830513"/>
                <a:gd name="connsiteY35" fmla="*/ 5867400 h 7823200"/>
                <a:gd name="connsiteX36" fmla="*/ 1487613 w 1830513"/>
                <a:gd name="connsiteY36" fmla="*/ 6032500 h 7823200"/>
                <a:gd name="connsiteX37" fmla="*/ 1411413 w 1830513"/>
                <a:gd name="connsiteY37" fmla="*/ 6159500 h 7823200"/>
                <a:gd name="connsiteX38" fmla="*/ 1259013 w 1830513"/>
                <a:gd name="connsiteY38" fmla="*/ 6184900 h 7823200"/>
                <a:gd name="connsiteX39" fmla="*/ 1106613 w 1830513"/>
                <a:gd name="connsiteY39" fmla="*/ 6184900 h 7823200"/>
                <a:gd name="connsiteX40" fmla="*/ 928813 w 1830513"/>
                <a:gd name="connsiteY40" fmla="*/ 6146800 h 7823200"/>
                <a:gd name="connsiteX41" fmla="*/ 789113 w 1830513"/>
                <a:gd name="connsiteY41" fmla="*/ 6159500 h 7823200"/>
                <a:gd name="connsiteX42" fmla="*/ 738313 w 1830513"/>
                <a:gd name="connsiteY42" fmla="*/ 6172200 h 7823200"/>
                <a:gd name="connsiteX43" fmla="*/ 674813 w 1830513"/>
                <a:gd name="connsiteY43" fmla="*/ 6223000 h 7823200"/>
                <a:gd name="connsiteX44" fmla="*/ 585913 w 1830513"/>
                <a:gd name="connsiteY44" fmla="*/ 6591300 h 7823200"/>
                <a:gd name="connsiteX45" fmla="*/ 395413 w 1830513"/>
                <a:gd name="connsiteY45" fmla="*/ 7810500 h 7823200"/>
                <a:gd name="connsiteX46" fmla="*/ 1713 w 1830513"/>
                <a:gd name="connsiteY46"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04010 w 1830513"/>
                <a:gd name="connsiteY19" fmla="*/ 4167524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78565 w 1830513"/>
                <a:gd name="connsiteY5" fmla="*/ 231602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78565 w 1830513"/>
                <a:gd name="connsiteY5" fmla="*/ 231602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78565 w 1830513"/>
                <a:gd name="connsiteY5" fmla="*/ 231602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09149 w 1830513"/>
                <a:gd name="connsiteY15" fmla="*/ 2984346 h 7823200"/>
                <a:gd name="connsiteX16" fmla="*/ 1513013 w 1830513"/>
                <a:gd name="connsiteY16" fmla="*/ 3175000 h 7823200"/>
                <a:gd name="connsiteX17" fmla="*/ 1779713 w 1830513"/>
                <a:gd name="connsiteY17" fmla="*/ 3886200 h 7823200"/>
                <a:gd name="connsiteX18" fmla="*/ 1817813 w 1830513"/>
                <a:gd name="connsiteY18" fmla="*/ 4000500 h 7823200"/>
                <a:gd name="connsiteX19" fmla="*/ 1830513 w 1830513"/>
                <a:gd name="connsiteY19" fmla="*/ 4102100 h 7823200"/>
                <a:gd name="connsiteX20" fmla="*/ 1823888 w 1830513"/>
                <a:gd name="connsiteY20" fmla="*/ 4180455 h 7823200"/>
                <a:gd name="connsiteX21" fmla="*/ 1767013 w 1830513"/>
                <a:gd name="connsiteY21" fmla="*/ 4241800 h 7823200"/>
                <a:gd name="connsiteX22" fmla="*/ 1652713 w 1830513"/>
                <a:gd name="connsiteY22" fmla="*/ 4356100 h 7823200"/>
                <a:gd name="connsiteX23" fmla="*/ 1601913 w 1830513"/>
                <a:gd name="connsiteY23" fmla="*/ 4521200 h 7823200"/>
                <a:gd name="connsiteX24" fmla="*/ 1614613 w 1830513"/>
                <a:gd name="connsiteY24" fmla="*/ 4724400 h 7823200"/>
                <a:gd name="connsiteX25" fmla="*/ 1614613 w 1830513"/>
                <a:gd name="connsiteY25" fmla="*/ 4876800 h 7823200"/>
                <a:gd name="connsiteX26" fmla="*/ 1589213 w 1830513"/>
                <a:gd name="connsiteY26" fmla="*/ 4889500 h 7823200"/>
                <a:gd name="connsiteX27" fmla="*/ 1525713 w 1830513"/>
                <a:gd name="connsiteY27" fmla="*/ 4914900 h 7823200"/>
                <a:gd name="connsiteX28" fmla="*/ 1436813 w 1830513"/>
                <a:gd name="connsiteY28" fmla="*/ 4927600 h 7823200"/>
                <a:gd name="connsiteX29" fmla="*/ 1538413 w 1830513"/>
                <a:gd name="connsiteY29" fmla="*/ 4965700 h 7823200"/>
                <a:gd name="connsiteX30" fmla="*/ 1601913 w 1830513"/>
                <a:gd name="connsiteY30" fmla="*/ 5041900 h 7823200"/>
                <a:gd name="connsiteX31" fmla="*/ 1627313 w 1830513"/>
                <a:gd name="connsiteY31" fmla="*/ 5118100 h 7823200"/>
                <a:gd name="connsiteX32" fmla="*/ 1589213 w 1830513"/>
                <a:gd name="connsiteY32" fmla="*/ 5194300 h 7823200"/>
                <a:gd name="connsiteX33" fmla="*/ 1513013 w 1830513"/>
                <a:gd name="connsiteY33" fmla="*/ 5283200 h 7823200"/>
                <a:gd name="connsiteX34" fmla="*/ 1487613 w 1830513"/>
                <a:gd name="connsiteY34" fmla="*/ 5384800 h 7823200"/>
                <a:gd name="connsiteX35" fmla="*/ 1487613 w 1830513"/>
                <a:gd name="connsiteY35" fmla="*/ 5473700 h 7823200"/>
                <a:gd name="connsiteX36" fmla="*/ 1500313 w 1830513"/>
                <a:gd name="connsiteY36" fmla="*/ 5638800 h 7823200"/>
                <a:gd name="connsiteX37" fmla="*/ 1513013 w 1830513"/>
                <a:gd name="connsiteY37" fmla="*/ 5867400 h 7823200"/>
                <a:gd name="connsiteX38" fmla="*/ 1487613 w 1830513"/>
                <a:gd name="connsiteY38" fmla="*/ 6032500 h 7823200"/>
                <a:gd name="connsiteX39" fmla="*/ 1411413 w 1830513"/>
                <a:gd name="connsiteY39" fmla="*/ 6159500 h 7823200"/>
                <a:gd name="connsiteX40" fmla="*/ 1259013 w 1830513"/>
                <a:gd name="connsiteY40" fmla="*/ 6184900 h 7823200"/>
                <a:gd name="connsiteX41" fmla="*/ 1106613 w 1830513"/>
                <a:gd name="connsiteY41" fmla="*/ 6184900 h 7823200"/>
                <a:gd name="connsiteX42" fmla="*/ 928813 w 1830513"/>
                <a:gd name="connsiteY42" fmla="*/ 6146800 h 7823200"/>
                <a:gd name="connsiteX43" fmla="*/ 789113 w 1830513"/>
                <a:gd name="connsiteY43" fmla="*/ 6159500 h 7823200"/>
                <a:gd name="connsiteX44" fmla="*/ 738313 w 1830513"/>
                <a:gd name="connsiteY44" fmla="*/ 6172200 h 7823200"/>
                <a:gd name="connsiteX45" fmla="*/ 674813 w 1830513"/>
                <a:gd name="connsiteY45" fmla="*/ 6223000 h 7823200"/>
                <a:gd name="connsiteX46" fmla="*/ 585913 w 1830513"/>
                <a:gd name="connsiteY46" fmla="*/ 6591300 h 7823200"/>
                <a:gd name="connsiteX47" fmla="*/ 395413 w 1830513"/>
                <a:gd name="connsiteY47" fmla="*/ 7810500 h 7823200"/>
                <a:gd name="connsiteX48" fmla="*/ 1713 w 1830513"/>
                <a:gd name="connsiteY48"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78565 w 1830513"/>
                <a:gd name="connsiteY5" fmla="*/ 231602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466079 w 1830513"/>
                <a:gd name="connsiteY15" fmla="*/ 2990811 h 7823200"/>
                <a:gd name="connsiteX16" fmla="*/ 1513013 w 1830513"/>
                <a:gd name="connsiteY16" fmla="*/ 3175000 h 7823200"/>
                <a:gd name="connsiteX17" fmla="*/ 1779713 w 1830513"/>
                <a:gd name="connsiteY17" fmla="*/ 3886200 h 7823200"/>
                <a:gd name="connsiteX18" fmla="*/ 1817813 w 1830513"/>
                <a:gd name="connsiteY18" fmla="*/ 4000500 h 7823200"/>
                <a:gd name="connsiteX19" fmla="*/ 1830513 w 1830513"/>
                <a:gd name="connsiteY19" fmla="*/ 4102100 h 7823200"/>
                <a:gd name="connsiteX20" fmla="*/ 1823888 w 1830513"/>
                <a:gd name="connsiteY20" fmla="*/ 4180455 h 7823200"/>
                <a:gd name="connsiteX21" fmla="*/ 1767013 w 1830513"/>
                <a:gd name="connsiteY21" fmla="*/ 4241800 h 7823200"/>
                <a:gd name="connsiteX22" fmla="*/ 1652713 w 1830513"/>
                <a:gd name="connsiteY22" fmla="*/ 4356100 h 7823200"/>
                <a:gd name="connsiteX23" fmla="*/ 1601913 w 1830513"/>
                <a:gd name="connsiteY23" fmla="*/ 4521200 h 7823200"/>
                <a:gd name="connsiteX24" fmla="*/ 1614613 w 1830513"/>
                <a:gd name="connsiteY24" fmla="*/ 4724400 h 7823200"/>
                <a:gd name="connsiteX25" fmla="*/ 1614613 w 1830513"/>
                <a:gd name="connsiteY25" fmla="*/ 4876800 h 7823200"/>
                <a:gd name="connsiteX26" fmla="*/ 1589213 w 1830513"/>
                <a:gd name="connsiteY26" fmla="*/ 4889500 h 7823200"/>
                <a:gd name="connsiteX27" fmla="*/ 1525713 w 1830513"/>
                <a:gd name="connsiteY27" fmla="*/ 4914900 h 7823200"/>
                <a:gd name="connsiteX28" fmla="*/ 1436813 w 1830513"/>
                <a:gd name="connsiteY28" fmla="*/ 4927600 h 7823200"/>
                <a:gd name="connsiteX29" fmla="*/ 1538413 w 1830513"/>
                <a:gd name="connsiteY29" fmla="*/ 4965700 h 7823200"/>
                <a:gd name="connsiteX30" fmla="*/ 1601913 w 1830513"/>
                <a:gd name="connsiteY30" fmla="*/ 5041900 h 7823200"/>
                <a:gd name="connsiteX31" fmla="*/ 1627313 w 1830513"/>
                <a:gd name="connsiteY31" fmla="*/ 5118100 h 7823200"/>
                <a:gd name="connsiteX32" fmla="*/ 1589213 w 1830513"/>
                <a:gd name="connsiteY32" fmla="*/ 5194300 h 7823200"/>
                <a:gd name="connsiteX33" fmla="*/ 1513013 w 1830513"/>
                <a:gd name="connsiteY33" fmla="*/ 5283200 h 7823200"/>
                <a:gd name="connsiteX34" fmla="*/ 1487613 w 1830513"/>
                <a:gd name="connsiteY34" fmla="*/ 5384800 h 7823200"/>
                <a:gd name="connsiteX35" fmla="*/ 1487613 w 1830513"/>
                <a:gd name="connsiteY35" fmla="*/ 5473700 h 7823200"/>
                <a:gd name="connsiteX36" fmla="*/ 1500313 w 1830513"/>
                <a:gd name="connsiteY36" fmla="*/ 5638800 h 7823200"/>
                <a:gd name="connsiteX37" fmla="*/ 1513013 w 1830513"/>
                <a:gd name="connsiteY37" fmla="*/ 5867400 h 7823200"/>
                <a:gd name="connsiteX38" fmla="*/ 1487613 w 1830513"/>
                <a:gd name="connsiteY38" fmla="*/ 6032500 h 7823200"/>
                <a:gd name="connsiteX39" fmla="*/ 1411413 w 1830513"/>
                <a:gd name="connsiteY39" fmla="*/ 6159500 h 7823200"/>
                <a:gd name="connsiteX40" fmla="*/ 1259013 w 1830513"/>
                <a:gd name="connsiteY40" fmla="*/ 6184900 h 7823200"/>
                <a:gd name="connsiteX41" fmla="*/ 1106613 w 1830513"/>
                <a:gd name="connsiteY41" fmla="*/ 6184900 h 7823200"/>
                <a:gd name="connsiteX42" fmla="*/ 928813 w 1830513"/>
                <a:gd name="connsiteY42" fmla="*/ 6146800 h 7823200"/>
                <a:gd name="connsiteX43" fmla="*/ 789113 w 1830513"/>
                <a:gd name="connsiteY43" fmla="*/ 6159500 h 7823200"/>
                <a:gd name="connsiteX44" fmla="*/ 738313 w 1830513"/>
                <a:gd name="connsiteY44" fmla="*/ 6172200 h 7823200"/>
                <a:gd name="connsiteX45" fmla="*/ 674813 w 1830513"/>
                <a:gd name="connsiteY45" fmla="*/ 6223000 h 7823200"/>
                <a:gd name="connsiteX46" fmla="*/ 585913 w 1830513"/>
                <a:gd name="connsiteY46" fmla="*/ 6591300 h 7823200"/>
                <a:gd name="connsiteX47" fmla="*/ 395413 w 1830513"/>
                <a:gd name="connsiteY47" fmla="*/ 7810500 h 7823200"/>
                <a:gd name="connsiteX48" fmla="*/ 1713 w 1830513"/>
                <a:gd name="connsiteY48" fmla="*/ 7823200 h 78232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Lst>
              <a:rect l="l" t="t" r="r" b="b"/>
              <a:pathLst>
                <a:path w="1830513" h="7823200">
                  <a:moveTo>
                    <a:pt x="1713" y="7823200"/>
                  </a:moveTo>
                  <a:cubicBezTo>
                    <a:pt x="5946" y="5215467"/>
                    <a:pt x="-3072" y="2607733"/>
                    <a:pt x="1161" y="0"/>
                  </a:cubicBezTo>
                  <a:lnTo>
                    <a:pt x="230313" y="0"/>
                  </a:lnTo>
                  <a:cubicBezTo>
                    <a:pt x="310838" y="4233"/>
                    <a:pt x="408113" y="6350"/>
                    <a:pt x="484313" y="25400"/>
                  </a:cubicBezTo>
                  <a:cubicBezTo>
                    <a:pt x="560513" y="44450"/>
                    <a:pt x="621804" y="79933"/>
                    <a:pt x="687513" y="114300"/>
                  </a:cubicBezTo>
                  <a:cubicBezTo>
                    <a:pt x="753222" y="148667"/>
                    <a:pt x="819298" y="185035"/>
                    <a:pt x="878565" y="231602"/>
                  </a:cubicBezTo>
                  <a:cubicBezTo>
                    <a:pt x="937832" y="278169"/>
                    <a:pt x="988172" y="320117"/>
                    <a:pt x="1043113" y="393700"/>
                  </a:cubicBezTo>
                  <a:cubicBezTo>
                    <a:pt x="1098054" y="467283"/>
                    <a:pt x="1165880" y="590550"/>
                    <a:pt x="1208213" y="673100"/>
                  </a:cubicBezTo>
                  <a:lnTo>
                    <a:pt x="1297113" y="889000"/>
                  </a:lnTo>
                  <a:cubicBezTo>
                    <a:pt x="1326746" y="960967"/>
                    <a:pt x="1424113" y="1303867"/>
                    <a:pt x="1462213" y="1473200"/>
                  </a:cubicBezTo>
                  <a:lnTo>
                    <a:pt x="1525713" y="1905000"/>
                  </a:lnTo>
                  <a:lnTo>
                    <a:pt x="1563813" y="2273300"/>
                  </a:lnTo>
                  <a:lnTo>
                    <a:pt x="1589213" y="2654300"/>
                  </a:lnTo>
                  <a:lnTo>
                    <a:pt x="1551113" y="2768600"/>
                  </a:lnTo>
                  <a:lnTo>
                    <a:pt x="1500313" y="2882900"/>
                  </a:lnTo>
                  <a:lnTo>
                    <a:pt x="1466079" y="2990811"/>
                  </a:lnTo>
                  <a:lnTo>
                    <a:pt x="1513013" y="3175000"/>
                  </a:lnTo>
                  <a:lnTo>
                    <a:pt x="1779713" y="3886200"/>
                  </a:lnTo>
                  <a:lnTo>
                    <a:pt x="1817813" y="4000500"/>
                  </a:lnTo>
                  <a:lnTo>
                    <a:pt x="1830513" y="4102100"/>
                  </a:lnTo>
                  <a:lnTo>
                    <a:pt x="1823888" y="4180455"/>
                  </a:lnTo>
                  <a:lnTo>
                    <a:pt x="1767013" y="4241800"/>
                  </a:lnTo>
                  <a:lnTo>
                    <a:pt x="1652713" y="4356100"/>
                  </a:lnTo>
                  <a:lnTo>
                    <a:pt x="1601913" y="4521200"/>
                  </a:lnTo>
                  <a:lnTo>
                    <a:pt x="1614613" y="4724400"/>
                  </a:lnTo>
                  <a:cubicBezTo>
                    <a:pt x="1616730" y="4783667"/>
                    <a:pt x="1618846" y="4849283"/>
                    <a:pt x="1614613" y="4876800"/>
                  </a:cubicBezTo>
                  <a:cubicBezTo>
                    <a:pt x="1610380" y="4904317"/>
                    <a:pt x="1604030" y="4883150"/>
                    <a:pt x="1589213" y="4889500"/>
                  </a:cubicBezTo>
                  <a:lnTo>
                    <a:pt x="1525713" y="4914900"/>
                  </a:lnTo>
                  <a:lnTo>
                    <a:pt x="1436813" y="4927600"/>
                  </a:lnTo>
                  <a:lnTo>
                    <a:pt x="1538413" y="4965700"/>
                  </a:lnTo>
                  <a:lnTo>
                    <a:pt x="1601913" y="5041900"/>
                  </a:lnTo>
                  <a:lnTo>
                    <a:pt x="1627313" y="5118100"/>
                  </a:lnTo>
                  <a:lnTo>
                    <a:pt x="1589213" y="5194300"/>
                  </a:lnTo>
                  <a:lnTo>
                    <a:pt x="1513013" y="5283200"/>
                  </a:lnTo>
                  <a:lnTo>
                    <a:pt x="1487613" y="5384800"/>
                  </a:lnTo>
                  <a:lnTo>
                    <a:pt x="1487613" y="5473700"/>
                  </a:lnTo>
                  <a:lnTo>
                    <a:pt x="1500313" y="5638800"/>
                  </a:lnTo>
                  <a:lnTo>
                    <a:pt x="1513013" y="5867400"/>
                  </a:lnTo>
                  <a:lnTo>
                    <a:pt x="1487613" y="6032500"/>
                  </a:lnTo>
                  <a:cubicBezTo>
                    <a:pt x="1470680" y="6081183"/>
                    <a:pt x="1449513" y="6134100"/>
                    <a:pt x="1411413" y="6159500"/>
                  </a:cubicBezTo>
                  <a:cubicBezTo>
                    <a:pt x="1373313" y="6184900"/>
                    <a:pt x="1309813" y="6180667"/>
                    <a:pt x="1259013" y="6184900"/>
                  </a:cubicBezTo>
                  <a:lnTo>
                    <a:pt x="1106613" y="6184900"/>
                  </a:lnTo>
                  <a:lnTo>
                    <a:pt x="928813" y="6146800"/>
                  </a:lnTo>
                  <a:lnTo>
                    <a:pt x="789113" y="6159500"/>
                  </a:lnTo>
                  <a:lnTo>
                    <a:pt x="738313" y="6172200"/>
                  </a:lnTo>
                  <a:lnTo>
                    <a:pt x="674813" y="6223000"/>
                  </a:lnTo>
                  <a:lnTo>
                    <a:pt x="585913" y="6591300"/>
                  </a:lnTo>
                  <a:lnTo>
                    <a:pt x="395413" y="7810500"/>
                  </a:lnTo>
                  <a:lnTo>
                    <a:pt x="1713" y="7823200"/>
                  </a:lnTo>
                  <a:close/>
                </a:path>
              </a:pathLst>
            </a:custGeom>
            <a:solidFill>
              <a:schemeClr val="accent5">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grpSp>
        <xdr:nvGrpSpPr>
          <xdr:cNvPr id="146" name="Group 145">
            <a:extLst>
              <a:ext uri="{FF2B5EF4-FFF2-40B4-BE49-F238E27FC236}">
                <a16:creationId xmlns:a16="http://schemas.microsoft.com/office/drawing/2014/main" id="{85A8028E-756B-DF8A-C026-01C4D1E16C65}"/>
              </a:ext>
            </a:extLst>
          </xdr:cNvPr>
          <xdr:cNvGrpSpPr/>
        </xdr:nvGrpSpPr>
        <xdr:grpSpPr>
          <a:xfrm>
            <a:off x="18742660" y="60706000"/>
            <a:ext cx="2256239" cy="7823200"/>
            <a:chOff x="7845340" y="60718700"/>
            <a:chExt cx="2256239" cy="7823200"/>
          </a:xfrm>
        </xdr:grpSpPr>
        <xdr:sp macro="" textlink="">
          <xdr:nvSpPr>
            <xdr:cNvPr id="147" name="Freeform: Shape 146">
              <a:extLst>
                <a:ext uri="{FF2B5EF4-FFF2-40B4-BE49-F238E27FC236}">
                  <a16:creationId xmlns:a16="http://schemas.microsoft.com/office/drawing/2014/main" id="{C6091C34-DC8F-4031-A98E-0AA1D69D4166}"/>
                </a:ext>
              </a:extLst>
            </xdr:cNvPr>
            <xdr:cNvSpPr/>
          </xdr:nvSpPr>
          <xdr:spPr>
            <a:xfrm flipH="1">
              <a:off x="7845340" y="60718700"/>
              <a:ext cx="1826979" cy="7823200"/>
            </a:xfrm>
            <a:custGeom>
              <a:avLst/>
              <a:gdLst>
                <a:gd name="connsiteX0" fmla="*/ 0 w 1828800"/>
                <a:gd name="connsiteY0" fmla="*/ 7823200 h 7823200"/>
                <a:gd name="connsiteX1" fmla="*/ 12700 w 1828800"/>
                <a:gd name="connsiteY1" fmla="*/ 0 h 7823200"/>
                <a:gd name="connsiteX2" fmla="*/ 228600 w 1828800"/>
                <a:gd name="connsiteY2" fmla="*/ 0 h 7823200"/>
                <a:gd name="connsiteX3" fmla="*/ 482600 w 1828800"/>
                <a:gd name="connsiteY3" fmla="*/ 25400 h 7823200"/>
                <a:gd name="connsiteX4" fmla="*/ 685800 w 1828800"/>
                <a:gd name="connsiteY4" fmla="*/ 114300 h 7823200"/>
                <a:gd name="connsiteX5" fmla="*/ 863600 w 1828800"/>
                <a:gd name="connsiteY5" fmla="*/ 241300 h 7823200"/>
                <a:gd name="connsiteX6" fmla="*/ 1041400 w 1828800"/>
                <a:gd name="connsiteY6" fmla="*/ 393700 h 7823200"/>
                <a:gd name="connsiteX7" fmla="*/ 1206500 w 1828800"/>
                <a:gd name="connsiteY7" fmla="*/ 673100 h 7823200"/>
                <a:gd name="connsiteX8" fmla="*/ 1295400 w 1828800"/>
                <a:gd name="connsiteY8" fmla="*/ 889000 h 7823200"/>
                <a:gd name="connsiteX9" fmla="*/ 1460500 w 1828800"/>
                <a:gd name="connsiteY9" fmla="*/ 1473200 h 7823200"/>
                <a:gd name="connsiteX10" fmla="*/ 1524000 w 1828800"/>
                <a:gd name="connsiteY10" fmla="*/ 1905000 h 7823200"/>
                <a:gd name="connsiteX11" fmla="*/ 1562100 w 1828800"/>
                <a:gd name="connsiteY11" fmla="*/ 2273300 h 7823200"/>
                <a:gd name="connsiteX12" fmla="*/ 1587500 w 1828800"/>
                <a:gd name="connsiteY12" fmla="*/ 2654300 h 7823200"/>
                <a:gd name="connsiteX13" fmla="*/ 1549400 w 1828800"/>
                <a:gd name="connsiteY13" fmla="*/ 2768600 h 7823200"/>
                <a:gd name="connsiteX14" fmla="*/ 1498600 w 1828800"/>
                <a:gd name="connsiteY14" fmla="*/ 2882900 h 7823200"/>
                <a:gd name="connsiteX15" fmla="*/ 1511300 w 1828800"/>
                <a:gd name="connsiteY15" fmla="*/ 3175000 h 7823200"/>
                <a:gd name="connsiteX16" fmla="*/ 1778000 w 1828800"/>
                <a:gd name="connsiteY16" fmla="*/ 3886200 h 7823200"/>
                <a:gd name="connsiteX17" fmla="*/ 1816100 w 1828800"/>
                <a:gd name="connsiteY17" fmla="*/ 4000500 h 7823200"/>
                <a:gd name="connsiteX18" fmla="*/ 1828800 w 1828800"/>
                <a:gd name="connsiteY18" fmla="*/ 4102100 h 7823200"/>
                <a:gd name="connsiteX19" fmla="*/ 1765300 w 1828800"/>
                <a:gd name="connsiteY19" fmla="*/ 4241800 h 7823200"/>
                <a:gd name="connsiteX20" fmla="*/ 1651000 w 1828800"/>
                <a:gd name="connsiteY20" fmla="*/ 4356100 h 7823200"/>
                <a:gd name="connsiteX21" fmla="*/ 1600200 w 1828800"/>
                <a:gd name="connsiteY21" fmla="*/ 4521200 h 7823200"/>
                <a:gd name="connsiteX22" fmla="*/ 1612900 w 1828800"/>
                <a:gd name="connsiteY22" fmla="*/ 4724400 h 7823200"/>
                <a:gd name="connsiteX23" fmla="*/ 1612900 w 1828800"/>
                <a:gd name="connsiteY23" fmla="*/ 4876800 h 7823200"/>
                <a:gd name="connsiteX24" fmla="*/ 1587500 w 1828800"/>
                <a:gd name="connsiteY24" fmla="*/ 4889500 h 7823200"/>
                <a:gd name="connsiteX25" fmla="*/ 1524000 w 1828800"/>
                <a:gd name="connsiteY25" fmla="*/ 4914900 h 7823200"/>
                <a:gd name="connsiteX26" fmla="*/ 1435100 w 1828800"/>
                <a:gd name="connsiteY26" fmla="*/ 4927600 h 7823200"/>
                <a:gd name="connsiteX27" fmla="*/ 1536700 w 1828800"/>
                <a:gd name="connsiteY27" fmla="*/ 4965700 h 7823200"/>
                <a:gd name="connsiteX28" fmla="*/ 1600200 w 1828800"/>
                <a:gd name="connsiteY28" fmla="*/ 5041900 h 7823200"/>
                <a:gd name="connsiteX29" fmla="*/ 1625600 w 1828800"/>
                <a:gd name="connsiteY29" fmla="*/ 5118100 h 7823200"/>
                <a:gd name="connsiteX30" fmla="*/ 1587500 w 1828800"/>
                <a:gd name="connsiteY30" fmla="*/ 5194300 h 7823200"/>
                <a:gd name="connsiteX31" fmla="*/ 1511300 w 1828800"/>
                <a:gd name="connsiteY31" fmla="*/ 5283200 h 7823200"/>
                <a:gd name="connsiteX32" fmla="*/ 1485900 w 1828800"/>
                <a:gd name="connsiteY32" fmla="*/ 5384800 h 7823200"/>
                <a:gd name="connsiteX33" fmla="*/ 1485900 w 1828800"/>
                <a:gd name="connsiteY33" fmla="*/ 5473700 h 7823200"/>
                <a:gd name="connsiteX34" fmla="*/ 1498600 w 1828800"/>
                <a:gd name="connsiteY34" fmla="*/ 5638800 h 7823200"/>
                <a:gd name="connsiteX35" fmla="*/ 1511300 w 1828800"/>
                <a:gd name="connsiteY35" fmla="*/ 5867400 h 7823200"/>
                <a:gd name="connsiteX36" fmla="*/ 1485900 w 1828800"/>
                <a:gd name="connsiteY36" fmla="*/ 6032500 h 7823200"/>
                <a:gd name="connsiteX37" fmla="*/ 1409700 w 1828800"/>
                <a:gd name="connsiteY37" fmla="*/ 6159500 h 7823200"/>
                <a:gd name="connsiteX38" fmla="*/ 1257300 w 1828800"/>
                <a:gd name="connsiteY38" fmla="*/ 6184900 h 7823200"/>
                <a:gd name="connsiteX39" fmla="*/ 1104900 w 1828800"/>
                <a:gd name="connsiteY39" fmla="*/ 6184900 h 7823200"/>
                <a:gd name="connsiteX40" fmla="*/ 927100 w 1828800"/>
                <a:gd name="connsiteY40" fmla="*/ 6146800 h 7823200"/>
                <a:gd name="connsiteX41" fmla="*/ 787400 w 1828800"/>
                <a:gd name="connsiteY41" fmla="*/ 6159500 h 7823200"/>
                <a:gd name="connsiteX42" fmla="*/ 736600 w 1828800"/>
                <a:gd name="connsiteY42" fmla="*/ 6172200 h 7823200"/>
                <a:gd name="connsiteX43" fmla="*/ 673100 w 1828800"/>
                <a:gd name="connsiteY43" fmla="*/ 6223000 h 7823200"/>
                <a:gd name="connsiteX44" fmla="*/ 584200 w 1828800"/>
                <a:gd name="connsiteY44" fmla="*/ 6591300 h 7823200"/>
                <a:gd name="connsiteX45" fmla="*/ 393700 w 1828800"/>
                <a:gd name="connsiteY45" fmla="*/ 7810500 h 7823200"/>
                <a:gd name="connsiteX46" fmla="*/ 0 w 1828800"/>
                <a:gd name="connsiteY46"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767013 w 1830513"/>
                <a:gd name="connsiteY19" fmla="*/ 4241800 h 7823200"/>
                <a:gd name="connsiteX20" fmla="*/ 1652713 w 1830513"/>
                <a:gd name="connsiteY20" fmla="*/ 4356100 h 7823200"/>
                <a:gd name="connsiteX21" fmla="*/ 1601913 w 1830513"/>
                <a:gd name="connsiteY21" fmla="*/ 4521200 h 7823200"/>
                <a:gd name="connsiteX22" fmla="*/ 1614613 w 1830513"/>
                <a:gd name="connsiteY22" fmla="*/ 4724400 h 7823200"/>
                <a:gd name="connsiteX23" fmla="*/ 1614613 w 1830513"/>
                <a:gd name="connsiteY23" fmla="*/ 4876800 h 7823200"/>
                <a:gd name="connsiteX24" fmla="*/ 1589213 w 1830513"/>
                <a:gd name="connsiteY24" fmla="*/ 4889500 h 7823200"/>
                <a:gd name="connsiteX25" fmla="*/ 1525713 w 1830513"/>
                <a:gd name="connsiteY25" fmla="*/ 4914900 h 7823200"/>
                <a:gd name="connsiteX26" fmla="*/ 1436813 w 1830513"/>
                <a:gd name="connsiteY26" fmla="*/ 4927600 h 7823200"/>
                <a:gd name="connsiteX27" fmla="*/ 1538413 w 1830513"/>
                <a:gd name="connsiteY27" fmla="*/ 4965700 h 7823200"/>
                <a:gd name="connsiteX28" fmla="*/ 1601913 w 1830513"/>
                <a:gd name="connsiteY28" fmla="*/ 5041900 h 7823200"/>
                <a:gd name="connsiteX29" fmla="*/ 1627313 w 1830513"/>
                <a:gd name="connsiteY29" fmla="*/ 5118100 h 7823200"/>
                <a:gd name="connsiteX30" fmla="*/ 1589213 w 1830513"/>
                <a:gd name="connsiteY30" fmla="*/ 5194300 h 7823200"/>
                <a:gd name="connsiteX31" fmla="*/ 1513013 w 1830513"/>
                <a:gd name="connsiteY31" fmla="*/ 5283200 h 7823200"/>
                <a:gd name="connsiteX32" fmla="*/ 1487613 w 1830513"/>
                <a:gd name="connsiteY32" fmla="*/ 5384800 h 7823200"/>
                <a:gd name="connsiteX33" fmla="*/ 1487613 w 1830513"/>
                <a:gd name="connsiteY33" fmla="*/ 5473700 h 7823200"/>
                <a:gd name="connsiteX34" fmla="*/ 1500313 w 1830513"/>
                <a:gd name="connsiteY34" fmla="*/ 5638800 h 7823200"/>
                <a:gd name="connsiteX35" fmla="*/ 1513013 w 1830513"/>
                <a:gd name="connsiteY35" fmla="*/ 5867400 h 7823200"/>
                <a:gd name="connsiteX36" fmla="*/ 1487613 w 1830513"/>
                <a:gd name="connsiteY36" fmla="*/ 6032500 h 7823200"/>
                <a:gd name="connsiteX37" fmla="*/ 1411413 w 1830513"/>
                <a:gd name="connsiteY37" fmla="*/ 6159500 h 7823200"/>
                <a:gd name="connsiteX38" fmla="*/ 1259013 w 1830513"/>
                <a:gd name="connsiteY38" fmla="*/ 6184900 h 7823200"/>
                <a:gd name="connsiteX39" fmla="*/ 1106613 w 1830513"/>
                <a:gd name="connsiteY39" fmla="*/ 6184900 h 7823200"/>
                <a:gd name="connsiteX40" fmla="*/ 928813 w 1830513"/>
                <a:gd name="connsiteY40" fmla="*/ 6146800 h 7823200"/>
                <a:gd name="connsiteX41" fmla="*/ 789113 w 1830513"/>
                <a:gd name="connsiteY41" fmla="*/ 6159500 h 7823200"/>
                <a:gd name="connsiteX42" fmla="*/ 738313 w 1830513"/>
                <a:gd name="connsiteY42" fmla="*/ 6172200 h 7823200"/>
                <a:gd name="connsiteX43" fmla="*/ 674813 w 1830513"/>
                <a:gd name="connsiteY43" fmla="*/ 6223000 h 7823200"/>
                <a:gd name="connsiteX44" fmla="*/ 585913 w 1830513"/>
                <a:gd name="connsiteY44" fmla="*/ 6591300 h 7823200"/>
                <a:gd name="connsiteX45" fmla="*/ 395413 w 1830513"/>
                <a:gd name="connsiteY45" fmla="*/ 7810500 h 7823200"/>
                <a:gd name="connsiteX46" fmla="*/ 1713 w 1830513"/>
                <a:gd name="connsiteY46"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767013 w 1830513"/>
                <a:gd name="connsiteY19" fmla="*/ 4241800 h 7823200"/>
                <a:gd name="connsiteX20" fmla="*/ 1652713 w 1830513"/>
                <a:gd name="connsiteY20" fmla="*/ 4356100 h 7823200"/>
                <a:gd name="connsiteX21" fmla="*/ 1601913 w 1830513"/>
                <a:gd name="connsiteY21" fmla="*/ 4521200 h 7823200"/>
                <a:gd name="connsiteX22" fmla="*/ 1614613 w 1830513"/>
                <a:gd name="connsiteY22" fmla="*/ 4724400 h 7823200"/>
                <a:gd name="connsiteX23" fmla="*/ 1614613 w 1830513"/>
                <a:gd name="connsiteY23" fmla="*/ 4876800 h 7823200"/>
                <a:gd name="connsiteX24" fmla="*/ 1589213 w 1830513"/>
                <a:gd name="connsiteY24" fmla="*/ 4889500 h 7823200"/>
                <a:gd name="connsiteX25" fmla="*/ 1525713 w 1830513"/>
                <a:gd name="connsiteY25" fmla="*/ 4914900 h 7823200"/>
                <a:gd name="connsiteX26" fmla="*/ 1436813 w 1830513"/>
                <a:gd name="connsiteY26" fmla="*/ 4927600 h 7823200"/>
                <a:gd name="connsiteX27" fmla="*/ 1538413 w 1830513"/>
                <a:gd name="connsiteY27" fmla="*/ 4965700 h 7823200"/>
                <a:gd name="connsiteX28" fmla="*/ 1601913 w 1830513"/>
                <a:gd name="connsiteY28" fmla="*/ 5041900 h 7823200"/>
                <a:gd name="connsiteX29" fmla="*/ 1627313 w 1830513"/>
                <a:gd name="connsiteY29" fmla="*/ 5118100 h 7823200"/>
                <a:gd name="connsiteX30" fmla="*/ 1589213 w 1830513"/>
                <a:gd name="connsiteY30" fmla="*/ 5194300 h 7823200"/>
                <a:gd name="connsiteX31" fmla="*/ 1513013 w 1830513"/>
                <a:gd name="connsiteY31" fmla="*/ 5283200 h 7823200"/>
                <a:gd name="connsiteX32" fmla="*/ 1487613 w 1830513"/>
                <a:gd name="connsiteY32" fmla="*/ 5384800 h 7823200"/>
                <a:gd name="connsiteX33" fmla="*/ 1487613 w 1830513"/>
                <a:gd name="connsiteY33" fmla="*/ 5473700 h 7823200"/>
                <a:gd name="connsiteX34" fmla="*/ 1500313 w 1830513"/>
                <a:gd name="connsiteY34" fmla="*/ 5638800 h 7823200"/>
                <a:gd name="connsiteX35" fmla="*/ 1513013 w 1830513"/>
                <a:gd name="connsiteY35" fmla="*/ 5867400 h 7823200"/>
                <a:gd name="connsiteX36" fmla="*/ 1487613 w 1830513"/>
                <a:gd name="connsiteY36" fmla="*/ 6032500 h 7823200"/>
                <a:gd name="connsiteX37" fmla="*/ 1411413 w 1830513"/>
                <a:gd name="connsiteY37" fmla="*/ 6159500 h 7823200"/>
                <a:gd name="connsiteX38" fmla="*/ 1259013 w 1830513"/>
                <a:gd name="connsiteY38" fmla="*/ 6184900 h 7823200"/>
                <a:gd name="connsiteX39" fmla="*/ 1106613 w 1830513"/>
                <a:gd name="connsiteY39" fmla="*/ 6184900 h 7823200"/>
                <a:gd name="connsiteX40" fmla="*/ 928813 w 1830513"/>
                <a:gd name="connsiteY40" fmla="*/ 6146800 h 7823200"/>
                <a:gd name="connsiteX41" fmla="*/ 789113 w 1830513"/>
                <a:gd name="connsiteY41" fmla="*/ 6159500 h 7823200"/>
                <a:gd name="connsiteX42" fmla="*/ 738313 w 1830513"/>
                <a:gd name="connsiteY42" fmla="*/ 6172200 h 7823200"/>
                <a:gd name="connsiteX43" fmla="*/ 674813 w 1830513"/>
                <a:gd name="connsiteY43" fmla="*/ 6223000 h 7823200"/>
                <a:gd name="connsiteX44" fmla="*/ 585913 w 1830513"/>
                <a:gd name="connsiteY44" fmla="*/ 6591300 h 7823200"/>
                <a:gd name="connsiteX45" fmla="*/ 395413 w 1830513"/>
                <a:gd name="connsiteY45" fmla="*/ 7810500 h 7823200"/>
                <a:gd name="connsiteX46" fmla="*/ 1713 w 1830513"/>
                <a:gd name="connsiteY46"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04010 w 1830513"/>
                <a:gd name="connsiteY19" fmla="*/ 4167524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78565 w 1830513"/>
                <a:gd name="connsiteY5" fmla="*/ 231602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78565 w 1830513"/>
                <a:gd name="connsiteY5" fmla="*/ 231602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78565 w 1830513"/>
                <a:gd name="connsiteY5" fmla="*/ 231602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09149 w 1830513"/>
                <a:gd name="connsiteY15" fmla="*/ 2984346 h 7823200"/>
                <a:gd name="connsiteX16" fmla="*/ 1513013 w 1830513"/>
                <a:gd name="connsiteY16" fmla="*/ 3175000 h 7823200"/>
                <a:gd name="connsiteX17" fmla="*/ 1779713 w 1830513"/>
                <a:gd name="connsiteY17" fmla="*/ 3886200 h 7823200"/>
                <a:gd name="connsiteX18" fmla="*/ 1817813 w 1830513"/>
                <a:gd name="connsiteY18" fmla="*/ 4000500 h 7823200"/>
                <a:gd name="connsiteX19" fmla="*/ 1830513 w 1830513"/>
                <a:gd name="connsiteY19" fmla="*/ 4102100 h 7823200"/>
                <a:gd name="connsiteX20" fmla="*/ 1823888 w 1830513"/>
                <a:gd name="connsiteY20" fmla="*/ 4180455 h 7823200"/>
                <a:gd name="connsiteX21" fmla="*/ 1767013 w 1830513"/>
                <a:gd name="connsiteY21" fmla="*/ 4241800 h 7823200"/>
                <a:gd name="connsiteX22" fmla="*/ 1652713 w 1830513"/>
                <a:gd name="connsiteY22" fmla="*/ 4356100 h 7823200"/>
                <a:gd name="connsiteX23" fmla="*/ 1601913 w 1830513"/>
                <a:gd name="connsiteY23" fmla="*/ 4521200 h 7823200"/>
                <a:gd name="connsiteX24" fmla="*/ 1614613 w 1830513"/>
                <a:gd name="connsiteY24" fmla="*/ 4724400 h 7823200"/>
                <a:gd name="connsiteX25" fmla="*/ 1614613 w 1830513"/>
                <a:gd name="connsiteY25" fmla="*/ 4876800 h 7823200"/>
                <a:gd name="connsiteX26" fmla="*/ 1589213 w 1830513"/>
                <a:gd name="connsiteY26" fmla="*/ 4889500 h 7823200"/>
                <a:gd name="connsiteX27" fmla="*/ 1525713 w 1830513"/>
                <a:gd name="connsiteY27" fmla="*/ 4914900 h 7823200"/>
                <a:gd name="connsiteX28" fmla="*/ 1436813 w 1830513"/>
                <a:gd name="connsiteY28" fmla="*/ 4927600 h 7823200"/>
                <a:gd name="connsiteX29" fmla="*/ 1538413 w 1830513"/>
                <a:gd name="connsiteY29" fmla="*/ 4965700 h 7823200"/>
                <a:gd name="connsiteX30" fmla="*/ 1601913 w 1830513"/>
                <a:gd name="connsiteY30" fmla="*/ 5041900 h 7823200"/>
                <a:gd name="connsiteX31" fmla="*/ 1627313 w 1830513"/>
                <a:gd name="connsiteY31" fmla="*/ 5118100 h 7823200"/>
                <a:gd name="connsiteX32" fmla="*/ 1589213 w 1830513"/>
                <a:gd name="connsiteY32" fmla="*/ 5194300 h 7823200"/>
                <a:gd name="connsiteX33" fmla="*/ 1513013 w 1830513"/>
                <a:gd name="connsiteY33" fmla="*/ 5283200 h 7823200"/>
                <a:gd name="connsiteX34" fmla="*/ 1487613 w 1830513"/>
                <a:gd name="connsiteY34" fmla="*/ 5384800 h 7823200"/>
                <a:gd name="connsiteX35" fmla="*/ 1487613 w 1830513"/>
                <a:gd name="connsiteY35" fmla="*/ 5473700 h 7823200"/>
                <a:gd name="connsiteX36" fmla="*/ 1500313 w 1830513"/>
                <a:gd name="connsiteY36" fmla="*/ 5638800 h 7823200"/>
                <a:gd name="connsiteX37" fmla="*/ 1513013 w 1830513"/>
                <a:gd name="connsiteY37" fmla="*/ 5867400 h 7823200"/>
                <a:gd name="connsiteX38" fmla="*/ 1487613 w 1830513"/>
                <a:gd name="connsiteY38" fmla="*/ 6032500 h 7823200"/>
                <a:gd name="connsiteX39" fmla="*/ 1411413 w 1830513"/>
                <a:gd name="connsiteY39" fmla="*/ 6159500 h 7823200"/>
                <a:gd name="connsiteX40" fmla="*/ 1259013 w 1830513"/>
                <a:gd name="connsiteY40" fmla="*/ 6184900 h 7823200"/>
                <a:gd name="connsiteX41" fmla="*/ 1106613 w 1830513"/>
                <a:gd name="connsiteY41" fmla="*/ 6184900 h 7823200"/>
                <a:gd name="connsiteX42" fmla="*/ 928813 w 1830513"/>
                <a:gd name="connsiteY42" fmla="*/ 6146800 h 7823200"/>
                <a:gd name="connsiteX43" fmla="*/ 789113 w 1830513"/>
                <a:gd name="connsiteY43" fmla="*/ 6159500 h 7823200"/>
                <a:gd name="connsiteX44" fmla="*/ 738313 w 1830513"/>
                <a:gd name="connsiteY44" fmla="*/ 6172200 h 7823200"/>
                <a:gd name="connsiteX45" fmla="*/ 674813 w 1830513"/>
                <a:gd name="connsiteY45" fmla="*/ 6223000 h 7823200"/>
                <a:gd name="connsiteX46" fmla="*/ 585913 w 1830513"/>
                <a:gd name="connsiteY46" fmla="*/ 6591300 h 7823200"/>
                <a:gd name="connsiteX47" fmla="*/ 395413 w 1830513"/>
                <a:gd name="connsiteY47" fmla="*/ 7810500 h 7823200"/>
                <a:gd name="connsiteX48" fmla="*/ 1713 w 1830513"/>
                <a:gd name="connsiteY48"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78565 w 1830513"/>
                <a:gd name="connsiteY5" fmla="*/ 231602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466079 w 1830513"/>
                <a:gd name="connsiteY15" fmla="*/ 2990811 h 7823200"/>
                <a:gd name="connsiteX16" fmla="*/ 1513013 w 1830513"/>
                <a:gd name="connsiteY16" fmla="*/ 3175000 h 7823200"/>
                <a:gd name="connsiteX17" fmla="*/ 1779713 w 1830513"/>
                <a:gd name="connsiteY17" fmla="*/ 3886200 h 7823200"/>
                <a:gd name="connsiteX18" fmla="*/ 1817813 w 1830513"/>
                <a:gd name="connsiteY18" fmla="*/ 4000500 h 7823200"/>
                <a:gd name="connsiteX19" fmla="*/ 1830513 w 1830513"/>
                <a:gd name="connsiteY19" fmla="*/ 4102100 h 7823200"/>
                <a:gd name="connsiteX20" fmla="*/ 1823888 w 1830513"/>
                <a:gd name="connsiteY20" fmla="*/ 4180455 h 7823200"/>
                <a:gd name="connsiteX21" fmla="*/ 1767013 w 1830513"/>
                <a:gd name="connsiteY21" fmla="*/ 4241800 h 7823200"/>
                <a:gd name="connsiteX22" fmla="*/ 1652713 w 1830513"/>
                <a:gd name="connsiteY22" fmla="*/ 4356100 h 7823200"/>
                <a:gd name="connsiteX23" fmla="*/ 1601913 w 1830513"/>
                <a:gd name="connsiteY23" fmla="*/ 4521200 h 7823200"/>
                <a:gd name="connsiteX24" fmla="*/ 1614613 w 1830513"/>
                <a:gd name="connsiteY24" fmla="*/ 4724400 h 7823200"/>
                <a:gd name="connsiteX25" fmla="*/ 1614613 w 1830513"/>
                <a:gd name="connsiteY25" fmla="*/ 4876800 h 7823200"/>
                <a:gd name="connsiteX26" fmla="*/ 1589213 w 1830513"/>
                <a:gd name="connsiteY26" fmla="*/ 4889500 h 7823200"/>
                <a:gd name="connsiteX27" fmla="*/ 1525713 w 1830513"/>
                <a:gd name="connsiteY27" fmla="*/ 4914900 h 7823200"/>
                <a:gd name="connsiteX28" fmla="*/ 1436813 w 1830513"/>
                <a:gd name="connsiteY28" fmla="*/ 4927600 h 7823200"/>
                <a:gd name="connsiteX29" fmla="*/ 1538413 w 1830513"/>
                <a:gd name="connsiteY29" fmla="*/ 4965700 h 7823200"/>
                <a:gd name="connsiteX30" fmla="*/ 1601913 w 1830513"/>
                <a:gd name="connsiteY30" fmla="*/ 5041900 h 7823200"/>
                <a:gd name="connsiteX31" fmla="*/ 1627313 w 1830513"/>
                <a:gd name="connsiteY31" fmla="*/ 5118100 h 7823200"/>
                <a:gd name="connsiteX32" fmla="*/ 1589213 w 1830513"/>
                <a:gd name="connsiteY32" fmla="*/ 5194300 h 7823200"/>
                <a:gd name="connsiteX33" fmla="*/ 1513013 w 1830513"/>
                <a:gd name="connsiteY33" fmla="*/ 5283200 h 7823200"/>
                <a:gd name="connsiteX34" fmla="*/ 1487613 w 1830513"/>
                <a:gd name="connsiteY34" fmla="*/ 5384800 h 7823200"/>
                <a:gd name="connsiteX35" fmla="*/ 1487613 w 1830513"/>
                <a:gd name="connsiteY35" fmla="*/ 5473700 h 7823200"/>
                <a:gd name="connsiteX36" fmla="*/ 1500313 w 1830513"/>
                <a:gd name="connsiteY36" fmla="*/ 5638800 h 7823200"/>
                <a:gd name="connsiteX37" fmla="*/ 1513013 w 1830513"/>
                <a:gd name="connsiteY37" fmla="*/ 5867400 h 7823200"/>
                <a:gd name="connsiteX38" fmla="*/ 1487613 w 1830513"/>
                <a:gd name="connsiteY38" fmla="*/ 6032500 h 7823200"/>
                <a:gd name="connsiteX39" fmla="*/ 1411413 w 1830513"/>
                <a:gd name="connsiteY39" fmla="*/ 6159500 h 7823200"/>
                <a:gd name="connsiteX40" fmla="*/ 1259013 w 1830513"/>
                <a:gd name="connsiteY40" fmla="*/ 6184900 h 7823200"/>
                <a:gd name="connsiteX41" fmla="*/ 1106613 w 1830513"/>
                <a:gd name="connsiteY41" fmla="*/ 6184900 h 7823200"/>
                <a:gd name="connsiteX42" fmla="*/ 928813 w 1830513"/>
                <a:gd name="connsiteY42" fmla="*/ 6146800 h 7823200"/>
                <a:gd name="connsiteX43" fmla="*/ 789113 w 1830513"/>
                <a:gd name="connsiteY43" fmla="*/ 6159500 h 7823200"/>
                <a:gd name="connsiteX44" fmla="*/ 738313 w 1830513"/>
                <a:gd name="connsiteY44" fmla="*/ 6172200 h 7823200"/>
                <a:gd name="connsiteX45" fmla="*/ 674813 w 1830513"/>
                <a:gd name="connsiteY45" fmla="*/ 6223000 h 7823200"/>
                <a:gd name="connsiteX46" fmla="*/ 585913 w 1830513"/>
                <a:gd name="connsiteY46" fmla="*/ 6591300 h 7823200"/>
                <a:gd name="connsiteX47" fmla="*/ 395413 w 1830513"/>
                <a:gd name="connsiteY47" fmla="*/ 7810500 h 7823200"/>
                <a:gd name="connsiteX48" fmla="*/ 1713 w 1830513"/>
                <a:gd name="connsiteY48" fmla="*/ 7823200 h 78232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Lst>
              <a:rect l="l" t="t" r="r" b="b"/>
              <a:pathLst>
                <a:path w="1830513" h="7823200">
                  <a:moveTo>
                    <a:pt x="1713" y="7823200"/>
                  </a:moveTo>
                  <a:cubicBezTo>
                    <a:pt x="5946" y="5215467"/>
                    <a:pt x="-3072" y="2607733"/>
                    <a:pt x="1161" y="0"/>
                  </a:cubicBezTo>
                  <a:lnTo>
                    <a:pt x="230313" y="0"/>
                  </a:lnTo>
                  <a:cubicBezTo>
                    <a:pt x="310838" y="4233"/>
                    <a:pt x="408113" y="6350"/>
                    <a:pt x="484313" y="25400"/>
                  </a:cubicBezTo>
                  <a:cubicBezTo>
                    <a:pt x="560513" y="44450"/>
                    <a:pt x="621804" y="79933"/>
                    <a:pt x="687513" y="114300"/>
                  </a:cubicBezTo>
                  <a:cubicBezTo>
                    <a:pt x="753222" y="148667"/>
                    <a:pt x="819298" y="185035"/>
                    <a:pt x="878565" y="231602"/>
                  </a:cubicBezTo>
                  <a:cubicBezTo>
                    <a:pt x="937832" y="278169"/>
                    <a:pt x="988172" y="320117"/>
                    <a:pt x="1043113" y="393700"/>
                  </a:cubicBezTo>
                  <a:cubicBezTo>
                    <a:pt x="1098054" y="467283"/>
                    <a:pt x="1165880" y="590550"/>
                    <a:pt x="1208213" y="673100"/>
                  </a:cubicBezTo>
                  <a:lnTo>
                    <a:pt x="1297113" y="889000"/>
                  </a:lnTo>
                  <a:cubicBezTo>
                    <a:pt x="1326746" y="960967"/>
                    <a:pt x="1424113" y="1303867"/>
                    <a:pt x="1462213" y="1473200"/>
                  </a:cubicBezTo>
                  <a:lnTo>
                    <a:pt x="1525713" y="1905000"/>
                  </a:lnTo>
                  <a:lnTo>
                    <a:pt x="1563813" y="2273300"/>
                  </a:lnTo>
                  <a:lnTo>
                    <a:pt x="1589213" y="2654300"/>
                  </a:lnTo>
                  <a:lnTo>
                    <a:pt x="1551113" y="2768600"/>
                  </a:lnTo>
                  <a:lnTo>
                    <a:pt x="1500313" y="2882900"/>
                  </a:lnTo>
                  <a:lnTo>
                    <a:pt x="1466079" y="2990811"/>
                  </a:lnTo>
                  <a:lnTo>
                    <a:pt x="1513013" y="3175000"/>
                  </a:lnTo>
                  <a:lnTo>
                    <a:pt x="1779713" y="3886200"/>
                  </a:lnTo>
                  <a:lnTo>
                    <a:pt x="1817813" y="4000500"/>
                  </a:lnTo>
                  <a:lnTo>
                    <a:pt x="1830513" y="4102100"/>
                  </a:lnTo>
                  <a:lnTo>
                    <a:pt x="1823888" y="4180455"/>
                  </a:lnTo>
                  <a:lnTo>
                    <a:pt x="1767013" y="4241800"/>
                  </a:lnTo>
                  <a:lnTo>
                    <a:pt x="1652713" y="4356100"/>
                  </a:lnTo>
                  <a:lnTo>
                    <a:pt x="1601913" y="4521200"/>
                  </a:lnTo>
                  <a:lnTo>
                    <a:pt x="1614613" y="4724400"/>
                  </a:lnTo>
                  <a:cubicBezTo>
                    <a:pt x="1616730" y="4783667"/>
                    <a:pt x="1618846" y="4849283"/>
                    <a:pt x="1614613" y="4876800"/>
                  </a:cubicBezTo>
                  <a:cubicBezTo>
                    <a:pt x="1610380" y="4904317"/>
                    <a:pt x="1604030" y="4883150"/>
                    <a:pt x="1589213" y="4889500"/>
                  </a:cubicBezTo>
                  <a:lnTo>
                    <a:pt x="1525713" y="4914900"/>
                  </a:lnTo>
                  <a:lnTo>
                    <a:pt x="1436813" y="4927600"/>
                  </a:lnTo>
                  <a:lnTo>
                    <a:pt x="1538413" y="4965700"/>
                  </a:lnTo>
                  <a:lnTo>
                    <a:pt x="1601913" y="5041900"/>
                  </a:lnTo>
                  <a:lnTo>
                    <a:pt x="1627313" y="5118100"/>
                  </a:lnTo>
                  <a:lnTo>
                    <a:pt x="1589213" y="5194300"/>
                  </a:lnTo>
                  <a:lnTo>
                    <a:pt x="1513013" y="5283200"/>
                  </a:lnTo>
                  <a:lnTo>
                    <a:pt x="1487613" y="5384800"/>
                  </a:lnTo>
                  <a:lnTo>
                    <a:pt x="1487613" y="5473700"/>
                  </a:lnTo>
                  <a:lnTo>
                    <a:pt x="1500313" y="5638800"/>
                  </a:lnTo>
                  <a:lnTo>
                    <a:pt x="1513013" y="5867400"/>
                  </a:lnTo>
                  <a:lnTo>
                    <a:pt x="1487613" y="6032500"/>
                  </a:lnTo>
                  <a:cubicBezTo>
                    <a:pt x="1470680" y="6081183"/>
                    <a:pt x="1449513" y="6134100"/>
                    <a:pt x="1411413" y="6159500"/>
                  </a:cubicBezTo>
                  <a:cubicBezTo>
                    <a:pt x="1373313" y="6184900"/>
                    <a:pt x="1309813" y="6180667"/>
                    <a:pt x="1259013" y="6184900"/>
                  </a:cubicBezTo>
                  <a:lnTo>
                    <a:pt x="1106613" y="6184900"/>
                  </a:lnTo>
                  <a:lnTo>
                    <a:pt x="928813" y="6146800"/>
                  </a:lnTo>
                  <a:lnTo>
                    <a:pt x="789113" y="6159500"/>
                  </a:lnTo>
                  <a:lnTo>
                    <a:pt x="738313" y="6172200"/>
                  </a:lnTo>
                  <a:lnTo>
                    <a:pt x="674813" y="6223000"/>
                  </a:lnTo>
                  <a:lnTo>
                    <a:pt x="585913" y="6591300"/>
                  </a:lnTo>
                  <a:lnTo>
                    <a:pt x="395413" y="7810500"/>
                  </a:lnTo>
                  <a:lnTo>
                    <a:pt x="1713" y="7823200"/>
                  </a:lnTo>
                  <a:close/>
                </a:path>
              </a:pathLst>
            </a:custGeom>
            <a:solidFill>
              <a:srgbClr val="FFCCCC"/>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48" name="Freeform: Shape 147">
              <a:extLst>
                <a:ext uri="{FF2B5EF4-FFF2-40B4-BE49-F238E27FC236}">
                  <a16:creationId xmlns:a16="http://schemas.microsoft.com/office/drawing/2014/main" id="{E75D4A8D-CFD6-6429-B208-FC0C8B65702C}"/>
                </a:ext>
              </a:extLst>
            </xdr:cNvPr>
            <xdr:cNvSpPr/>
          </xdr:nvSpPr>
          <xdr:spPr>
            <a:xfrm flipH="1">
              <a:off x="7944400" y="60718700"/>
              <a:ext cx="1826979" cy="7823200"/>
            </a:xfrm>
            <a:custGeom>
              <a:avLst/>
              <a:gdLst>
                <a:gd name="connsiteX0" fmla="*/ 0 w 1828800"/>
                <a:gd name="connsiteY0" fmla="*/ 7823200 h 7823200"/>
                <a:gd name="connsiteX1" fmla="*/ 12700 w 1828800"/>
                <a:gd name="connsiteY1" fmla="*/ 0 h 7823200"/>
                <a:gd name="connsiteX2" fmla="*/ 228600 w 1828800"/>
                <a:gd name="connsiteY2" fmla="*/ 0 h 7823200"/>
                <a:gd name="connsiteX3" fmla="*/ 482600 w 1828800"/>
                <a:gd name="connsiteY3" fmla="*/ 25400 h 7823200"/>
                <a:gd name="connsiteX4" fmla="*/ 685800 w 1828800"/>
                <a:gd name="connsiteY4" fmla="*/ 114300 h 7823200"/>
                <a:gd name="connsiteX5" fmla="*/ 863600 w 1828800"/>
                <a:gd name="connsiteY5" fmla="*/ 241300 h 7823200"/>
                <a:gd name="connsiteX6" fmla="*/ 1041400 w 1828800"/>
                <a:gd name="connsiteY6" fmla="*/ 393700 h 7823200"/>
                <a:gd name="connsiteX7" fmla="*/ 1206500 w 1828800"/>
                <a:gd name="connsiteY7" fmla="*/ 673100 h 7823200"/>
                <a:gd name="connsiteX8" fmla="*/ 1295400 w 1828800"/>
                <a:gd name="connsiteY8" fmla="*/ 889000 h 7823200"/>
                <a:gd name="connsiteX9" fmla="*/ 1460500 w 1828800"/>
                <a:gd name="connsiteY9" fmla="*/ 1473200 h 7823200"/>
                <a:gd name="connsiteX10" fmla="*/ 1524000 w 1828800"/>
                <a:gd name="connsiteY10" fmla="*/ 1905000 h 7823200"/>
                <a:gd name="connsiteX11" fmla="*/ 1562100 w 1828800"/>
                <a:gd name="connsiteY11" fmla="*/ 2273300 h 7823200"/>
                <a:gd name="connsiteX12" fmla="*/ 1587500 w 1828800"/>
                <a:gd name="connsiteY12" fmla="*/ 2654300 h 7823200"/>
                <a:gd name="connsiteX13" fmla="*/ 1549400 w 1828800"/>
                <a:gd name="connsiteY13" fmla="*/ 2768600 h 7823200"/>
                <a:gd name="connsiteX14" fmla="*/ 1498600 w 1828800"/>
                <a:gd name="connsiteY14" fmla="*/ 2882900 h 7823200"/>
                <a:gd name="connsiteX15" fmla="*/ 1511300 w 1828800"/>
                <a:gd name="connsiteY15" fmla="*/ 3175000 h 7823200"/>
                <a:gd name="connsiteX16" fmla="*/ 1778000 w 1828800"/>
                <a:gd name="connsiteY16" fmla="*/ 3886200 h 7823200"/>
                <a:gd name="connsiteX17" fmla="*/ 1816100 w 1828800"/>
                <a:gd name="connsiteY17" fmla="*/ 4000500 h 7823200"/>
                <a:gd name="connsiteX18" fmla="*/ 1828800 w 1828800"/>
                <a:gd name="connsiteY18" fmla="*/ 4102100 h 7823200"/>
                <a:gd name="connsiteX19" fmla="*/ 1765300 w 1828800"/>
                <a:gd name="connsiteY19" fmla="*/ 4241800 h 7823200"/>
                <a:gd name="connsiteX20" fmla="*/ 1651000 w 1828800"/>
                <a:gd name="connsiteY20" fmla="*/ 4356100 h 7823200"/>
                <a:gd name="connsiteX21" fmla="*/ 1600200 w 1828800"/>
                <a:gd name="connsiteY21" fmla="*/ 4521200 h 7823200"/>
                <a:gd name="connsiteX22" fmla="*/ 1612900 w 1828800"/>
                <a:gd name="connsiteY22" fmla="*/ 4724400 h 7823200"/>
                <a:gd name="connsiteX23" fmla="*/ 1612900 w 1828800"/>
                <a:gd name="connsiteY23" fmla="*/ 4876800 h 7823200"/>
                <a:gd name="connsiteX24" fmla="*/ 1587500 w 1828800"/>
                <a:gd name="connsiteY24" fmla="*/ 4889500 h 7823200"/>
                <a:gd name="connsiteX25" fmla="*/ 1524000 w 1828800"/>
                <a:gd name="connsiteY25" fmla="*/ 4914900 h 7823200"/>
                <a:gd name="connsiteX26" fmla="*/ 1435100 w 1828800"/>
                <a:gd name="connsiteY26" fmla="*/ 4927600 h 7823200"/>
                <a:gd name="connsiteX27" fmla="*/ 1536700 w 1828800"/>
                <a:gd name="connsiteY27" fmla="*/ 4965700 h 7823200"/>
                <a:gd name="connsiteX28" fmla="*/ 1600200 w 1828800"/>
                <a:gd name="connsiteY28" fmla="*/ 5041900 h 7823200"/>
                <a:gd name="connsiteX29" fmla="*/ 1625600 w 1828800"/>
                <a:gd name="connsiteY29" fmla="*/ 5118100 h 7823200"/>
                <a:gd name="connsiteX30" fmla="*/ 1587500 w 1828800"/>
                <a:gd name="connsiteY30" fmla="*/ 5194300 h 7823200"/>
                <a:gd name="connsiteX31" fmla="*/ 1511300 w 1828800"/>
                <a:gd name="connsiteY31" fmla="*/ 5283200 h 7823200"/>
                <a:gd name="connsiteX32" fmla="*/ 1485900 w 1828800"/>
                <a:gd name="connsiteY32" fmla="*/ 5384800 h 7823200"/>
                <a:gd name="connsiteX33" fmla="*/ 1485900 w 1828800"/>
                <a:gd name="connsiteY33" fmla="*/ 5473700 h 7823200"/>
                <a:gd name="connsiteX34" fmla="*/ 1498600 w 1828800"/>
                <a:gd name="connsiteY34" fmla="*/ 5638800 h 7823200"/>
                <a:gd name="connsiteX35" fmla="*/ 1511300 w 1828800"/>
                <a:gd name="connsiteY35" fmla="*/ 5867400 h 7823200"/>
                <a:gd name="connsiteX36" fmla="*/ 1485900 w 1828800"/>
                <a:gd name="connsiteY36" fmla="*/ 6032500 h 7823200"/>
                <a:gd name="connsiteX37" fmla="*/ 1409700 w 1828800"/>
                <a:gd name="connsiteY37" fmla="*/ 6159500 h 7823200"/>
                <a:gd name="connsiteX38" fmla="*/ 1257300 w 1828800"/>
                <a:gd name="connsiteY38" fmla="*/ 6184900 h 7823200"/>
                <a:gd name="connsiteX39" fmla="*/ 1104900 w 1828800"/>
                <a:gd name="connsiteY39" fmla="*/ 6184900 h 7823200"/>
                <a:gd name="connsiteX40" fmla="*/ 927100 w 1828800"/>
                <a:gd name="connsiteY40" fmla="*/ 6146800 h 7823200"/>
                <a:gd name="connsiteX41" fmla="*/ 787400 w 1828800"/>
                <a:gd name="connsiteY41" fmla="*/ 6159500 h 7823200"/>
                <a:gd name="connsiteX42" fmla="*/ 736600 w 1828800"/>
                <a:gd name="connsiteY42" fmla="*/ 6172200 h 7823200"/>
                <a:gd name="connsiteX43" fmla="*/ 673100 w 1828800"/>
                <a:gd name="connsiteY43" fmla="*/ 6223000 h 7823200"/>
                <a:gd name="connsiteX44" fmla="*/ 584200 w 1828800"/>
                <a:gd name="connsiteY44" fmla="*/ 6591300 h 7823200"/>
                <a:gd name="connsiteX45" fmla="*/ 393700 w 1828800"/>
                <a:gd name="connsiteY45" fmla="*/ 7810500 h 7823200"/>
                <a:gd name="connsiteX46" fmla="*/ 0 w 1828800"/>
                <a:gd name="connsiteY46"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767013 w 1830513"/>
                <a:gd name="connsiteY19" fmla="*/ 4241800 h 7823200"/>
                <a:gd name="connsiteX20" fmla="*/ 1652713 w 1830513"/>
                <a:gd name="connsiteY20" fmla="*/ 4356100 h 7823200"/>
                <a:gd name="connsiteX21" fmla="*/ 1601913 w 1830513"/>
                <a:gd name="connsiteY21" fmla="*/ 4521200 h 7823200"/>
                <a:gd name="connsiteX22" fmla="*/ 1614613 w 1830513"/>
                <a:gd name="connsiteY22" fmla="*/ 4724400 h 7823200"/>
                <a:gd name="connsiteX23" fmla="*/ 1614613 w 1830513"/>
                <a:gd name="connsiteY23" fmla="*/ 4876800 h 7823200"/>
                <a:gd name="connsiteX24" fmla="*/ 1589213 w 1830513"/>
                <a:gd name="connsiteY24" fmla="*/ 4889500 h 7823200"/>
                <a:gd name="connsiteX25" fmla="*/ 1525713 w 1830513"/>
                <a:gd name="connsiteY25" fmla="*/ 4914900 h 7823200"/>
                <a:gd name="connsiteX26" fmla="*/ 1436813 w 1830513"/>
                <a:gd name="connsiteY26" fmla="*/ 4927600 h 7823200"/>
                <a:gd name="connsiteX27" fmla="*/ 1538413 w 1830513"/>
                <a:gd name="connsiteY27" fmla="*/ 4965700 h 7823200"/>
                <a:gd name="connsiteX28" fmla="*/ 1601913 w 1830513"/>
                <a:gd name="connsiteY28" fmla="*/ 5041900 h 7823200"/>
                <a:gd name="connsiteX29" fmla="*/ 1627313 w 1830513"/>
                <a:gd name="connsiteY29" fmla="*/ 5118100 h 7823200"/>
                <a:gd name="connsiteX30" fmla="*/ 1589213 w 1830513"/>
                <a:gd name="connsiteY30" fmla="*/ 5194300 h 7823200"/>
                <a:gd name="connsiteX31" fmla="*/ 1513013 w 1830513"/>
                <a:gd name="connsiteY31" fmla="*/ 5283200 h 7823200"/>
                <a:gd name="connsiteX32" fmla="*/ 1487613 w 1830513"/>
                <a:gd name="connsiteY32" fmla="*/ 5384800 h 7823200"/>
                <a:gd name="connsiteX33" fmla="*/ 1487613 w 1830513"/>
                <a:gd name="connsiteY33" fmla="*/ 5473700 h 7823200"/>
                <a:gd name="connsiteX34" fmla="*/ 1500313 w 1830513"/>
                <a:gd name="connsiteY34" fmla="*/ 5638800 h 7823200"/>
                <a:gd name="connsiteX35" fmla="*/ 1513013 w 1830513"/>
                <a:gd name="connsiteY35" fmla="*/ 5867400 h 7823200"/>
                <a:gd name="connsiteX36" fmla="*/ 1487613 w 1830513"/>
                <a:gd name="connsiteY36" fmla="*/ 6032500 h 7823200"/>
                <a:gd name="connsiteX37" fmla="*/ 1411413 w 1830513"/>
                <a:gd name="connsiteY37" fmla="*/ 6159500 h 7823200"/>
                <a:gd name="connsiteX38" fmla="*/ 1259013 w 1830513"/>
                <a:gd name="connsiteY38" fmla="*/ 6184900 h 7823200"/>
                <a:gd name="connsiteX39" fmla="*/ 1106613 w 1830513"/>
                <a:gd name="connsiteY39" fmla="*/ 6184900 h 7823200"/>
                <a:gd name="connsiteX40" fmla="*/ 928813 w 1830513"/>
                <a:gd name="connsiteY40" fmla="*/ 6146800 h 7823200"/>
                <a:gd name="connsiteX41" fmla="*/ 789113 w 1830513"/>
                <a:gd name="connsiteY41" fmla="*/ 6159500 h 7823200"/>
                <a:gd name="connsiteX42" fmla="*/ 738313 w 1830513"/>
                <a:gd name="connsiteY42" fmla="*/ 6172200 h 7823200"/>
                <a:gd name="connsiteX43" fmla="*/ 674813 w 1830513"/>
                <a:gd name="connsiteY43" fmla="*/ 6223000 h 7823200"/>
                <a:gd name="connsiteX44" fmla="*/ 585913 w 1830513"/>
                <a:gd name="connsiteY44" fmla="*/ 6591300 h 7823200"/>
                <a:gd name="connsiteX45" fmla="*/ 395413 w 1830513"/>
                <a:gd name="connsiteY45" fmla="*/ 7810500 h 7823200"/>
                <a:gd name="connsiteX46" fmla="*/ 1713 w 1830513"/>
                <a:gd name="connsiteY46"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767013 w 1830513"/>
                <a:gd name="connsiteY19" fmla="*/ 4241800 h 7823200"/>
                <a:gd name="connsiteX20" fmla="*/ 1652713 w 1830513"/>
                <a:gd name="connsiteY20" fmla="*/ 4356100 h 7823200"/>
                <a:gd name="connsiteX21" fmla="*/ 1601913 w 1830513"/>
                <a:gd name="connsiteY21" fmla="*/ 4521200 h 7823200"/>
                <a:gd name="connsiteX22" fmla="*/ 1614613 w 1830513"/>
                <a:gd name="connsiteY22" fmla="*/ 4724400 h 7823200"/>
                <a:gd name="connsiteX23" fmla="*/ 1614613 w 1830513"/>
                <a:gd name="connsiteY23" fmla="*/ 4876800 h 7823200"/>
                <a:gd name="connsiteX24" fmla="*/ 1589213 w 1830513"/>
                <a:gd name="connsiteY24" fmla="*/ 4889500 h 7823200"/>
                <a:gd name="connsiteX25" fmla="*/ 1525713 w 1830513"/>
                <a:gd name="connsiteY25" fmla="*/ 4914900 h 7823200"/>
                <a:gd name="connsiteX26" fmla="*/ 1436813 w 1830513"/>
                <a:gd name="connsiteY26" fmla="*/ 4927600 h 7823200"/>
                <a:gd name="connsiteX27" fmla="*/ 1538413 w 1830513"/>
                <a:gd name="connsiteY27" fmla="*/ 4965700 h 7823200"/>
                <a:gd name="connsiteX28" fmla="*/ 1601913 w 1830513"/>
                <a:gd name="connsiteY28" fmla="*/ 5041900 h 7823200"/>
                <a:gd name="connsiteX29" fmla="*/ 1627313 w 1830513"/>
                <a:gd name="connsiteY29" fmla="*/ 5118100 h 7823200"/>
                <a:gd name="connsiteX30" fmla="*/ 1589213 w 1830513"/>
                <a:gd name="connsiteY30" fmla="*/ 5194300 h 7823200"/>
                <a:gd name="connsiteX31" fmla="*/ 1513013 w 1830513"/>
                <a:gd name="connsiteY31" fmla="*/ 5283200 h 7823200"/>
                <a:gd name="connsiteX32" fmla="*/ 1487613 w 1830513"/>
                <a:gd name="connsiteY32" fmla="*/ 5384800 h 7823200"/>
                <a:gd name="connsiteX33" fmla="*/ 1487613 w 1830513"/>
                <a:gd name="connsiteY33" fmla="*/ 5473700 h 7823200"/>
                <a:gd name="connsiteX34" fmla="*/ 1500313 w 1830513"/>
                <a:gd name="connsiteY34" fmla="*/ 5638800 h 7823200"/>
                <a:gd name="connsiteX35" fmla="*/ 1513013 w 1830513"/>
                <a:gd name="connsiteY35" fmla="*/ 5867400 h 7823200"/>
                <a:gd name="connsiteX36" fmla="*/ 1487613 w 1830513"/>
                <a:gd name="connsiteY36" fmla="*/ 6032500 h 7823200"/>
                <a:gd name="connsiteX37" fmla="*/ 1411413 w 1830513"/>
                <a:gd name="connsiteY37" fmla="*/ 6159500 h 7823200"/>
                <a:gd name="connsiteX38" fmla="*/ 1259013 w 1830513"/>
                <a:gd name="connsiteY38" fmla="*/ 6184900 h 7823200"/>
                <a:gd name="connsiteX39" fmla="*/ 1106613 w 1830513"/>
                <a:gd name="connsiteY39" fmla="*/ 6184900 h 7823200"/>
                <a:gd name="connsiteX40" fmla="*/ 928813 w 1830513"/>
                <a:gd name="connsiteY40" fmla="*/ 6146800 h 7823200"/>
                <a:gd name="connsiteX41" fmla="*/ 789113 w 1830513"/>
                <a:gd name="connsiteY41" fmla="*/ 6159500 h 7823200"/>
                <a:gd name="connsiteX42" fmla="*/ 738313 w 1830513"/>
                <a:gd name="connsiteY42" fmla="*/ 6172200 h 7823200"/>
                <a:gd name="connsiteX43" fmla="*/ 674813 w 1830513"/>
                <a:gd name="connsiteY43" fmla="*/ 6223000 h 7823200"/>
                <a:gd name="connsiteX44" fmla="*/ 585913 w 1830513"/>
                <a:gd name="connsiteY44" fmla="*/ 6591300 h 7823200"/>
                <a:gd name="connsiteX45" fmla="*/ 395413 w 1830513"/>
                <a:gd name="connsiteY45" fmla="*/ 7810500 h 7823200"/>
                <a:gd name="connsiteX46" fmla="*/ 1713 w 1830513"/>
                <a:gd name="connsiteY46"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04010 w 1830513"/>
                <a:gd name="connsiteY19" fmla="*/ 4167524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78565 w 1830513"/>
                <a:gd name="connsiteY5" fmla="*/ 231602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78565 w 1830513"/>
                <a:gd name="connsiteY5" fmla="*/ 231602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78565 w 1830513"/>
                <a:gd name="connsiteY5" fmla="*/ 231602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09149 w 1830513"/>
                <a:gd name="connsiteY15" fmla="*/ 2984346 h 7823200"/>
                <a:gd name="connsiteX16" fmla="*/ 1513013 w 1830513"/>
                <a:gd name="connsiteY16" fmla="*/ 3175000 h 7823200"/>
                <a:gd name="connsiteX17" fmla="*/ 1779713 w 1830513"/>
                <a:gd name="connsiteY17" fmla="*/ 3886200 h 7823200"/>
                <a:gd name="connsiteX18" fmla="*/ 1817813 w 1830513"/>
                <a:gd name="connsiteY18" fmla="*/ 4000500 h 7823200"/>
                <a:gd name="connsiteX19" fmla="*/ 1830513 w 1830513"/>
                <a:gd name="connsiteY19" fmla="*/ 4102100 h 7823200"/>
                <a:gd name="connsiteX20" fmla="*/ 1823888 w 1830513"/>
                <a:gd name="connsiteY20" fmla="*/ 4180455 h 7823200"/>
                <a:gd name="connsiteX21" fmla="*/ 1767013 w 1830513"/>
                <a:gd name="connsiteY21" fmla="*/ 4241800 h 7823200"/>
                <a:gd name="connsiteX22" fmla="*/ 1652713 w 1830513"/>
                <a:gd name="connsiteY22" fmla="*/ 4356100 h 7823200"/>
                <a:gd name="connsiteX23" fmla="*/ 1601913 w 1830513"/>
                <a:gd name="connsiteY23" fmla="*/ 4521200 h 7823200"/>
                <a:gd name="connsiteX24" fmla="*/ 1614613 w 1830513"/>
                <a:gd name="connsiteY24" fmla="*/ 4724400 h 7823200"/>
                <a:gd name="connsiteX25" fmla="*/ 1614613 w 1830513"/>
                <a:gd name="connsiteY25" fmla="*/ 4876800 h 7823200"/>
                <a:gd name="connsiteX26" fmla="*/ 1589213 w 1830513"/>
                <a:gd name="connsiteY26" fmla="*/ 4889500 h 7823200"/>
                <a:gd name="connsiteX27" fmla="*/ 1525713 w 1830513"/>
                <a:gd name="connsiteY27" fmla="*/ 4914900 h 7823200"/>
                <a:gd name="connsiteX28" fmla="*/ 1436813 w 1830513"/>
                <a:gd name="connsiteY28" fmla="*/ 4927600 h 7823200"/>
                <a:gd name="connsiteX29" fmla="*/ 1538413 w 1830513"/>
                <a:gd name="connsiteY29" fmla="*/ 4965700 h 7823200"/>
                <a:gd name="connsiteX30" fmla="*/ 1601913 w 1830513"/>
                <a:gd name="connsiteY30" fmla="*/ 5041900 h 7823200"/>
                <a:gd name="connsiteX31" fmla="*/ 1627313 w 1830513"/>
                <a:gd name="connsiteY31" fmla="*/ 5118100 h 7823200"/>
                <a:gd name="connsiteX32" fmla="*/ 1589213 w 1830513"/>
                <a:gd name="connsiteY32" fmla="*/ 5194300 h 7823200"/>
                <a:gd name="connsiteX33" fmla="*/ 1513013 w 1830513"/>
                <a:gd name="connsiteY33" fmla="*/ 5283200 h 7823200"/>
                <a:gd name="connsiteX34" fmla="*/ 1487613 w 1830513"/>
                <a:gd name="connsiteY34" fmla="*/ 5384800 h 7823200"/>
                <a:gd name="connsiteX35" fmla="*/ 1487613 w 1830513"/>
                <a:gd name="connsiteY35" fmla="*/ 5473700 h 7823200"/>
                <a:gd name="connsiteX36" fmla="*/ 1500313 w 1830513"/>
                <a:gd name="connsiteY36" fmla="*/ 5638800 h 7823200"/>
                <a:gd name="connsiteX37" fmla="*/ 1513013 w 1830513"/>
                <a:gd name="connsiteY37" fmla="*/ 5867400 h 7823200"/>
                <a:gd name="connsiteX38" fmla="*/ 1487613 w 1830513"/>
                <a:gd name="connsiteY38" fmla="*/ 6032500 h 7823200"/>
                <a:gd name="connsiteX39" fmla="*/ 1411413 w 1830513"/>
                <a:gd name="connsiteY39" fmla="*/ 6159500 h 7823200"/>
                <a:gd name="connsiteX40" fmla="*/ 1259013 w 1830513"/>
                <a:gd name="connsiteY40" fmla="*/ 6184900 h 7823200"/>
                <a:gd name="connsiteX41" fmla="*/ 1106613 w 1830513"/>
                <a:gd name="connsiteY41" fmla="*/ 6184900 h 7823200"/>
                <a:gd name="connsiteX42" fmla="*/ 928813 w 1830513"/>
                <a:gd name="connsiteY42" fmla="*/ 6146800 h 7823200"/>
                <a:gd name="connsiteX43" fmla="*/ 789113 w 1830513"/>
                <a:gd name="connsiteY43" fmla="*/ 6159500 h 7823200"/>
                <a:gd name="connsiteX44" fmla="*/ 738313 w 1830513"/>
                <a:gd name="connsiteY44" fmla="*/ 6172200 h 7823200"/>
                <a:gd name="connsiteX45" fmla="*/ 674813 w 1830513"/>
                <a:gd name="connsiteY45" fmla="*/ 6223000 h 7823200"/>
                <a:gd name="connsiteX46" fmla="*/ 585913 w 1830513"/>
                <a:gd name="connsiteY46" fmla="*/ 6591300 h 7823200"/>
                <a:gd name="connsiteX47" fmla="*/ 395413 w 1830513"/>
                <a:gd name="connsiteY47" fmla="*/ 7810500 h 7823200"/>
                <a:gd name="connsiteX48" fmla="*/ 1713 w 1830513"/>
                <a:gd name="connsiteY48"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78565 w 1830513"/>
                <a:gd name="connsiteY5" fmla="*/ 231602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466079 w 1830513"/>
                <a:gd name="connsiteY15" fmla="*/ 2990811 h 7823200"/>
                <a:gd name="connsiteX16" fmla="*/ 1513013 w 1830513"/>
                <a:gd name="connsiteY16" fmla="*/ 3175000 h 7823200"/>
                <a:gd name="connsiteX17" fmla="*/ 1779713 w 1830513"/>
                <a:gd name="connsiteY17" fmla="*/ 3886200 h 7823200"/>
                <a:gd name="connsiteX18" fmla="*/ 1817813 w 1830513"/>
                <a:gd name="connsiteY18" fmla="*/ 4000500 h 7823200"/>
                <a:gd name="connsiteX19" fmla="*/ 1830513 w 1830513"/>
                <a:gd name="connsiteY19" fmla="*/ 4102100 h 7823200"/>
                <a:gd name="connsiteX20" fmla="*/ 1823888 w 1830513"/>
                <a:gd name="connsiteY20" fmla="*/ 4180455 h 7823200"/>
                <a:gd name="connsiteX21" fmla="*/ 1767013 w 1830513"/>
                <a:gd name="connsiteY21" fmla="*/ 4241800 h 7823200"/>
                <a:gd name="connsiteX22" fmla="*/ 1652713 w 1830513"/>
                <a:gd name="connsiteY22" fmla="*/ 4356100 h 7823200"/>
                <a:gd name="connsiteX23" fmla="*/ 1601913 w 1830513"/>
                <a:gd name="connsiteY23" fmla="*/ 4521200 h 7823200"/>
                <a:gd name="connsiteX24" fmla="*/ 1614613 w 1830513"/>
                <a:gd name="connsiteY24" fmla="*/ 4724400 h 7823200"/>
                <a:gd name="connsiteX25" fmla="*/ 1614613 w 1830513"/>
                <a:gd name="connsiteY25" fmla="*/ 4876800 h 7823200"/>
                <a:gd name="connsiteX26" fmla="*/ 1589213 w 1830513"/>
                <a:gd name="connsiteY26" fmla="*/ 4889500 h 7823200"/>
                <a:gd name="connsiteX27" fmla="*/ 1525713 w 1830513"/>
                <a:gd name="connsiteY27" fmla="*/ 4914900 h 7823200"/>
                <a:gd name="connsiteX28" fmla="*/ 1436813 w 1830513"/>
                <a:gd name="connsiteY28" fmla="*/ 4927600 h 7823200"/>
                <a:gd name="connsiteX29" fmla="*/ 1538413 w 1830513"/>
                <a:gd name="connsiteY29" fmla="*/ 4965700 h 7823200"/>
                <a:gd name="connsiteX30" fmla="*/ 1601913 w 1830513"/>
                <a:gd name="connsiteY30" fmla="*/ 5041900 h 7823200"/>
                <a:gd name="connsiteX31" fmla="*/ 1627313 w 1830513"/>
                <a:gd name="connsiteY31" fmla="*/ 5118100 h 7823200"/>
                <a:gd name="connsiteX32" fmla="*/ 1589213 w 1830513"/>
                <a:gd name="connsiteY32" fmla="*/ 5194300 h 7823200"/>
                <a:gd name="connsiteX33" fmla="*/ 1513013 w 1830513"/>
                <a:gd name="connsiteY33" fmla="*/ 5283200 h 7823200"/>
                <a:gd name="connsiteX34" fmla="*/ 1487613 w 1830513"/>
                <a:gd name="connsiteY34" fmla="*/ 5384800 h 7823200"/>
                <a:gd name="connsiteX35" fmla="*/ 1487613 w 1830513"/>
                <a:gd name="connsiteY35" fmla="*/ 5473700 h 7823200"/>
                <a:gd name="connsiteX36" fmla="*/ 1500313 w 1830513"/>
                <a:gd name="connsiteY36" fmla="*/ 5638800 h 7823200"/>
                <a:gd name="connsiteX37" fmla="*/ 1513013 w 1830513"/>
                <a:gd name="connsiteY37" fmla="*/ 5867400 h 7823200"/>
                <a:gd name="connsiteX38" fmla="*/ 1487613 w 1830513"/>
                <a:gd name="connsiteY38" fmla="*/ 6032500 h 7823200"/>
                <a:gd name="connsiteX39" fmla="*/ 1411413 w 1830513"/>
                <a:gd name="connsiteY39" fmla="*/ 6159500 h 7823200"/>
                <a:gd name="connsiteX40" fmla="*/ 1259013 w 1830513"/>
                <a:gd name="connsiteY40" fmla="*/ 6184900 h 7823200"/>
                <a:gd name="connsiteX41" fmla="*/ 1106613 w 1830513"/>
                <a:gd name="connsiteY41" fmla="*/ 6184900 h 7823200"/>
                <a:gd name="connsiteX42" fmla="*/ 928813 w 1830513"/>
                <a:gd name="connsiteY42" fmla="*/ 6146800 h 7823200"/>
                <a:gd name="connsiteX43" fmla="*/ 789113 w 1830513"/>
                <a:gd name="connsiteY43" fmla="*/ 6159500 h 7823200"/>
                <a:gd name="connsiteX44" fmla="*/ 738313 w 1830513"/>
                <a:gd name="connsiteY44" fmla="*/ 6172200 h 7823200"/>
                <a:gd name="connsiteX45" fmla="*/ 674813 w 1830513"/>
                <a:gd name="connsiteY45" fmla="*/ 6223000 h 7823200"/>
                <a:gd name="connsiteX46" fmla="*/ 585913 w 1830513"/>
                <a:gd name="connsiteY46" fmla="*/ 6591300 h 7823200"/>
                <a:gd name="connsiteX47" fmla="*/ 395413 w 1830513"/>
                <a:gd name="connsiteY47" fmla="*/ 7810500 h 7823200"/>
                <a:gd name="connsiteX48" fmla="*/ 1713 w 1830513"/>
                <a:gd name="connsiteY48" fmla="*/ 7823200 h 78232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Lst>
              <a:rect l="l" t="t" r="r" b="b"/>
              <a:pathLst>
                <a:path w="1830513" h="7823200">
                  <a:moveTo>
                    <a:pt x="1713" y="7823200"/>
                  </a:moveTo>
                  <a:cubicBezTo>
                    <a:pt x="5946" y="5215467"/>
                    <a:pt x="-3072" y="2607733"/>
                    <a:pt x="1161" y="0"/>
                  </a:cubicBezTo>
                  <a:lnTo>
                    <a:pt x="230313" y="0"/>
                  </a:lnTo>
                  <a:cubicBezTo>
                    <a:pt x="310838" y="4233"/>
                    <a:pt x="408113" y="6350"/>
                    <a:pt x="484313" y="25400"/>
                  </a:cubicBezTo>
                  <a:cubicBezTo>
                    <a:pt x="560513" y="44450"/>
                    <a:pt x="621804" y="79933"/>
                    <a:pt x="687513" y="114300"/>
                  </a:cubicBezTo>
                  <a:cubicBezTo>
                    <a:pt x="753222" y="148667"/>
                    <a:pt x="819298" y="185035"/>
                    <a:pt x="878565" y="231602"/>
                  </a:cubicBezTo>
                  <a:cubicBezTo>
                    <a:pt x="937832" y="278169"/>
                    <a:pt x="988172" y="320117"/>
                    <a:pt x="1043113" y="393700"/>
                  </a:cubicBezTo>
                  <a:cubicBezTo>
                    <a:pt x="1098054" y="467283"/>
                    <a:pt x="1165880" y="590550"/>
                    <a:pt x="1208213" y="673100"/>
                  </a:cubicBezTo>
                  <a:lnTo>
                    <a:pt x="1297113" y="889000"/>
                  </a:lnTo>
                  <a:cubicBezTo>
                    <a:pt x="1326746" y="960967"/>
                    <a:pt x="1424113" y="1303867"/>
                    <a:pt x="1462213" y="1473200"/>
                  </a:cubicBezTo>
                  <a:lnTo>
                    <a:pt x="1525713" y="1905000"/>
                  </a:lnTo>
                  <a:lnTo>
                    <a:pt x="1563813" y="2273300"/>
                  </a:lnTo>
                  <a:lnTo>
                    <a:pt x="1589213" y="2654300"/>
                  </a:lnTo>
                  <a:lnTo>
                    <a:pt x="1551113" y="2768600"/>
                  </a:lnTo>
                  <a:lnTo>
                    <a:pt x="1500313" y="2882900"/>
                  </a:lnTo>
                  <a:lnTo>
                    <a:pt x="1466079" y="2990811"/>
                  </a:lnTo>
                  <a:lnTo>
                    <a:pt x="1513013" y="3175000"/>
                  </a:lnTo>
                  <a:lnTo>
                    <a:pt x="1779713" y="3886200"/>
                  </a:lnTo>
                  <a:lnTo>
                    <a:pt x="1817813" y="4000500"/>
                  </a:lnTo>
                  <a:lnTo>
                    <a:pt x="1830513" y="4102100"/>
                  </a:lnTo>
                  <a:lnTo>
                    <a:pt x="1823888" y="4180455"/>
                  </a:lnTo>
                  <a:lnTo>
                    <a:pt x="1767013" y="4241800"/>
                  </a:lnTo>
                  <a:lnTo>
                    <a:pt x="1652713" y="4356100"/>
                  </a:lnTo>
                  <a:lnTo>
                    <a:pt x="1601913" y="4521200"/>
                  </a:lnTo>
                  <a:lnTo>
                    <a:pt x="1614613" y="4724400"/>
                  </a:lnTo>
                  <a:cubicBezTo>
                    <a:pt x="1616730" y="4783667"/>
                    <a:pt x="1618846" y="4849283"/>
                    <a:pt x="1614613" y="4876800"/>
                  </a:cubicBezTo>
                  <a:cubicBezTo>
                    <a:pt x="1610380" y="4904317"/>
                    <a:pt x="1604030" y="4883150"/>
                    <a:pt x="1589213" y="4889500"/>
                  </a:cubicBezTo>
                  <a:lnTo>
                    <a:pt x="1525713" y="4914900"/>
                  </a:lnTo>
                  <a:lnTo>
                    <a:pt x="1436813" y="4927600"/>
                  </a:lnTo>
                  <a:lnTo>
                    <a:pt x="1538413" y="4965700"/>
                  </a:lnTo>
                  <a:lnTo>
                    <a:pt x="1601913" y="5041900"/>
                  </a:lnTo>
                  <a:lnTo>
                    <a:pt x="1627313" y="5118100"/>
                  </a:lnTo>
                  <a:lnTo>
                    <a:pt x="1589213" y="5194300"/>
                  </a:lnTo>
                  <a:lnTo>
                    <a:pt x="1513013" y="5283200"/>
                  </a:lnTo>
                  <a:lnTo>
                    <a:pt x="1487613" y="5384800"/>
                  </a:lnTo>
                  <a:lnTo>
                    <a:pt x="1487613" y="5473700"/>
                  </a:lnTo>
                  <a:lnTo>
                    <a:pt x="1500313" y="5638800"/>
                  </a:lnTo>
                  <a:lnTo>
                    <a:pt x="1513013" y="5867400"/>
                  </a:lnTo>
                  <a:lnTo>
                    <a:pt x="1487613" y="6032500"/>
                  </a:lnTo>
                  <a:cubicBezTo>
                    <a:pt x="1470680" y="6081183"/>
                    <a:pt x="1449513" y="6134100"/>
                    <a:pt x="1411413" y="6159500"/>
                  </a:cubicBezTo>
                  <a:cubicBezTo>
                    <a:pt x="1373313" y="6184900"/>
                    <a:pt x="1309813" y="6180667"/>
                    <a:pt x="1259013" y="6184900"/>
                  </a:cubicBezTo>
                  <a:lnTo>
                    <a:pt x="1106613" y="6184900"/>
                  </a:lnTo>
                  <a:lnTo>
                    <a:pt x="928813" y="6146800"/>
                  </a:lnTo>
                  <a:lnTo>
                    <a:pt x="789113" y="6159500"/>
                  </a:lnTo>
                  <a:lnTo>
                    <a:pt x="738313" y="6172200"/>
                  </a:lnTo>
                  <a:lnTo>
                    <a:pt x="674813" y="6223000"/>
                  </a:lnTo>
                  <a:lnTo>
                    <a:pt x="585913" y="6591300"/>
                  </a:lnTo>
                  <a:lnTo>
                    <a:pt x="395413" y="7810500"/>
                  </a:lnTo>
                  <a:lnTo>
                    <a:pt x="1713" y="7823200"/>
                  </a:lnTo>
                  <a:close/>
                </a:path>
              </a:pathLst>
            </a:custGeom>
            <a:solidFill>
              <a:srgbClr val="FF7D7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49" name="Freeform: Shape 148">
              <a:extLst>
                <a:ext uri="{FF2B5EF4-FFF2-40B4-BE49-F238E27FC236}">
                  <a16:creationId xmlns:a16="http://schemas.microsoft.com/office/drawing/2014/main" id="{05CDD0B5-7AF1-9F22-D165-6BD37DF26507}"/>
                </a:ext>
              </a:extLst>
            </xdr:cNvPr>
            <xdr:cNvSpPr/>
          </xdr:nvSpPr>
          <xdr:spPr>
            <a:xfrm flipH="1">
              <a:off x="8046000" y="60718700"/>
              <a:ext cx="1829519" cy="7823200"/>
            </a:xfrm>
            <a:custGeom>
              <a:avLst/>
              <a:gdLst>
                <a:gd name="connsiteX0" fmla="*/ 0 w 1828800"/>
                <a:gd name="connsiteY0" fmla="*/ 7823200 h 7823200"/>
                <a:gd name="connsiteX1" fmla="*/ 12700 w 1828800"/>
                <a:gd name="connsiteY1" fmla="*/ 0 h 7823200"/>
                <a:gd name="connsiteX2" fmla="*/ 228600 w 1828800"/>
                <a:gd name="connsiteY2" fmla="*/ 0 h 7823200"/>
                <a:gd name="connsiteX3" fmla="*/ 482600 w 1828800"/>
                <a:gd name="connsiteY3" fmla="*/ 25400 h 7823200"/>
                <a:gd name="connsiteX4" fmla="*/ 685800 w 1828800"/>
                <a:gd name="connsiteY4" fmla="*/ 114300 h 7823200"/>
                <a:gd name="connsiteX5" fmla="*/ 863600 w 1828800"/>
                <a:gd name="connsiteY5" fmla="*/ 241300 h 7823200"/>
                <a:gd name="connsiteX6" fmla="*/ 1041400 w 1828800"/>
                <a:gd name="connsiteY6" fmla="*/ 393700 h 7823200"/>
                <a:gd name="connsiteX7" fmla="*/ 1206500 w 1828800"/>
                <a:gd name="connsiteY7" fmla="*/ 673100 h 7823200"/>
                <a:gd name="connsiteX8" fmla="*/ 1295400 w 1828800"/>
                <a:gd name="connsiteY8" fmla="*/ 889000 h 7823200"/>
                <a:gd name="connsiteX9" fmla="*/ 1460500 w 1828800"/>
                <a:gd name="connsiteY9" fmla="*/ 1473200 h 7823200"/>
                <a:gd name="connsiteX10" fmla="*/ 1524000 w 1828800"/>
                <a:gd name="connsiteY10" fmla="*/ 1905000 h 7823200"/>
                <a:gd name="connsiteX11" fmla="*/ 1562100 w 1828800"/>
                <a:gd name="connsiteY11" fmla="*/ 2273300 h 7823200"/>
                <a:gd name="connsiteX12" fmla="*/ 1587500 w 1828800"/>
                <a:gd name="connsiteY12" fmla="*/ 2654300 h 7823200"/>
                <a:gd name="connsiteX13" fmla="*/ 1549400 w 1828800"/>
                <a:gd name="connsiteY13" fmla="*/ 2768600 h 7823200"/>
                <a:gd name="connsiteX14" fmla="*/ 1498600 w 1828800"/>
                <a:gd name="connsiteY14" fmla="*/ 2882900 h 7823200"/>
                <a:gd name="connsiteX15" fmla="*/ 1511300 w 1828800"/>
                <a:gd name="connsiteY15" fmla="*/ 3175000 h 7823200"/>
                <a:gd name="connsiteX16" fmla="*/ 1778000 w 1828800"/>
                <a:gd name="connsiteY16" fmla="*/ 3886200 h 7823200"/>
                <a:gd name="connsiteX17" fmla="*/ 1816100 w 1828800"/>
                <a:gd name="connsiteY17" fmla="*/ 4000500 h 7823200"/>
                <a:gd name="connsiteX18" fmla="*/ 1828800 w 1828800"/>
                <a:gd name="connsiteY18" fmla="*/ 4102100 h 7823200"/>
                <a:gd name="connsiteX19" fmla="*/ 1765300 w 1828800"/>
                <a:gd name="connsiteY19" fmla="*/ 4241800 h 7823200"/>
                <a:gd name="connsiteX20" fmla="*/ 1651000 w 1828800"/>
                <a:gd name="connsiteY20" fmla="*/ 4356100 h 7823200"/>
                <a:gd name="connsiteX21" fmla="*/ 1600200 w 1828800"/>
                <a:gd name="connsiteY21" fmla="*/ 4521200 h 7823200"/>
                <a:gd name="connsiteX22" fmla="*/ 1612900 w 1828800"/>
                <a:gd name="connsiteY22" fmla="*/ 4724400 h 7823200"/>
                <a:gd name="connsiteX23" fmla="*/ 1612900 w 1828800"/>
                <a:gd name="connsiteY23" fmla="*/ 4876800 h 7823200"/>
                <a:gd name="connsiteX24" fmla="*/ 1587500 w 1828800"/>
                <a:gd name="connsiteY24" fmla="*/ 4889500 h 7823200"/>
                <a:gd name="connsiteX25" fmla="*/ 1524000 w 1828800"/>
                <a:gd name="connsiteY25" fmla="*/ 4914900 h 7823200"/>
                <a:gd name="connsiteX26" fmla="*/ 1435100 w 1828800"/>
                <a:gd name="connsiteY26" fmla="*/ 4927600 h 7823200"/>
                <a:gd name="connsiteX27" fmla="*/ 1536700 w 1828800"/>
                <a:gd name="connsiteY27" fmla="*/ 4965700 h 7823200"/>
                <a:gd name="connsiteX28" fmla="*/ 1600200 w 1828800"/>
                <a:gd name="connsiteY28" fmla="*/ 5041900 h 7823200"/>
                <a:gd name="connsiteX29" fmla="*/ 1625600 w 1828800"/>
                <a:gd name="connsiteY29" fmla="*/ 5118100 h 7823200"/>
                <a:gd name="connsiteX30" fmla="*/ 1587500 w 1828800"/>
                <a:gd name="connsiteY30" fmla="*/ 5194300 h 7823200"/>
                <a:gd name="connsiteX31" fmla="*/ 1511300 w 1828800"/>
                <a:gd name="connsiteY31" fmla="*/ 5283200 h 7823200"/>
                <a:gd name="connsiteX32" fmla="*/ 1485900 w 1828800"/>
                <a:gd name="connsiteY32" fmla="*/ 5384800 h 7823200"/>
                <a:gd name="connsiteX33" fmla="*/ 1485900 w 1828800"/>
                <a:gd name="connsiteY33" fmla="*/ 5473700 h 7823200"/>
                <a:gd name="connsiteX34" fmla="*/ 1498600 w 1828800"/>
                <a:gd name="connsiteY34" fmla="*/ 5638800 h 7823200"/>
                <a:gd name="connsiteX35" fmla="*/ 1511300 w 1828800"/>
                <a:gd name="connsiteY35" fmla="*/ 5867400 h 7823200"/>
                <a:gd name="connsiteX36" fmla="*/ 1485900 w 1828800"/>
                <a:gd name="connsiteY36" fmla="*/ 6032500 h 7823200"/>
                <a:gd name="connsiteX37" fmla="*/ 1409700 w 1828800"/>
                <a:gd name="connsiteY37" fmla="*/ 6159500 h 7823200"/>
                <a:gd name="connsiteX38" fmla="*/ 1257300 w 1828800"/>
                <a:gd name="connsiteY38" fmla="*/ 6184900 h 7823200"/>
                <a:gd name="connsiteX39" fmla="*/ 1104900 w 1828800"/>
                <a:gd name="connsiteY39" fmla="*/ 6184900 h 7823200"/>
                <a:gd name="connsiteX40" fmla="*/ 927100 w 1828800"/>
                <a:gd name="connsiteY40" fmla="*/ 6146800 h 7823200"/>
                <a:gd name="connsiteX41" fmla="*/ 787400 w 1828800"/>
                <a:gd name="connsiteY41" fmla="*/ 6159500 h 7823200"/>
                <a:gd name="connsiteX42" fmla="*/ 736600 w 1828800"/>
                <a:gd name="connsiteY42" fmla="*/ 6172200 h 7823200"/>
                <a:gd name="connsiteX43" fmla="*/ 673100 w 1828800"/>
                <a:gd name="connsiteY43" fmla="*/ 6223000 h 7823200"/>
                <a:gd name="connsiteX44" fmla="*/ 584200 w 1828800"/>
                <a:gd name="connsiteY44" fmla="*/ 6591300 h 7823200"/>
                <a:gd name="connsiteX45" fmla="*/ 393700 w 1828800"/>
                <a:gd name="connsiteY45" fmla="*/ 7810500 h 7823200"/>
                <a:gd name="connsiteX46" fmla="*/ 0 w 1828800"/>
                <a:gd name="connsiteY46"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767013 w 1830513"/>
                <a:gd name="connsiteY19" fmla="*/ 4241800 h 7823200"/>
                <a:gd name="connsiteX20" fmla="*/ 1652713 w 1830513"/>
                <a:gd name="connsiteY20" fmla="*/ 4356100 h 7823200"/>
                <a:gd name="connsiteX21" fmla="*/ 1601913 w 1830513"/>
                <a:gd name="connsiteY21" fmla="*/ 4521200 h 7823200"/>
                <a:gd name="connsiteX22" fmla="*/ 1614613 w 1830513"/>
                <a:gd name="connsiteY22" fmla="*/ 4724400 h 7823200"/>
                <a:gd name="connsiteX23" fmla="*/ 1614613 w 1830513"/>
                <a:gd name="connsiteY23" fmla="*/ 4876800 h 7823200"/>
                <a:gd name="connsiteX24" fmla="*/ 1589213 w 1830513"/>
                <a:gd name="connsiteY24" fmla="*/ 4889500 h 7823200"/>
                <a:gd name="connsiteX25" fmla="*/ 1525713 w 1830513"/>
                <a:gd name="connsiteY25" fmla="*/ 4914900 h 7823200"/>
                <a:gd name="connsiteX26" fmla="*/ 1436813 w 1830513"/>
                <a:gd name="connsiteY26" fmla="*/ 4927600 h 7823200"/>
                <a:gd name="connsiteX27" fmla="*/ 1538413 w 1830513"/>
                <a:gd name="connsiteY27" fmla="*/ 4965700 h 7823200"/>
                <a:gd name="connsiteX28" fmla="*/ 1601913 w 1830513"/>
                <a:gd name="connsiteY28" fmla="*/ 5041900 h 7823200"/>
                <a:gd name="connsiteX29" fmla="*/ 1627313 w 1830513"/>
                <a:gd name="connsiteY29" fmla="*/ 5118100 h 7823200"/>
                <a:gd name="connsiteX30" fmla="*/ 1589213 w 1830513"/>
                <a:gd name="connsiteY30" fmla="*/ 5194300 h 7823200"/>
                <a:gd name="connsiteX31" fmla="*/ 1513013 w 1830513"/>
                <a:gd name="connsiteY31" fmla="*/ 5283200 h 7823200"/>
                <a:gd name="connsiteX32" fmla="*/ 1487613 w 1830513"/>
                <a:gd name="connsiteY32" fmla="*/ 5384800 h 7823200"/>
                <a:gd name="connsiteX33" fmla="*/ 1487613 w 1830513"/>
                <a:gd name="connsiteY33" fmla="*/ 5473700 h 7823200"/>
                <a:gd name="connsiteX34" fmla="*/ 1500313 w 1830513"/>
                <a:gd name="connsiteY34" fmla="*/ 5638800 h 7823200"/>
                <a:gd name="connsiteX35" fmla="*/ 1513013 w 1830513"/>
                <a:gd name="connsiteY35" fmla="*/ 5867400 h 7823200"/>
                <a:gd name="connsiteX36" fmla="*/ 1487613 w 1830513"/>
                <a:gd name="connsiteY36" fmla="*/ 6032500 h 7823200"/>
                <a:gd name="connsiteX37" fmla="*/ 1411413 w 1830513"/>
                <a:gd name="connsiteY37" fmla="*/ 6159500 h 7823200"/>
                <a:gd name="connsiteX38" fmla="*/ 1259013 w 1830513"/>
                <a:gd name="connsiteY38" fmla="*/ 6184900 h 7823200"/>
                <a:gd name="connsiteX39" fmla="*/ 1106613 w 1830513"/>
                <a:gd name="connsiteY39" fmla="*/ 6184900 h 7823200"/>
                <a:gd name="connsiteX40" fmla="*/ 928813 w 1830513"/>
                <a:gd name="connsiteY40" fmla="*/ 6146800 h 7823200"/>
                <a:gd name="connsiteX41" fmla="*/ 789113 w 1830513"/>
                <a:gd name="connsiteY41" fmla="*/ 6159500 h 7823200"/>
                <a:gd name="connsiteX42" fmla="*/ 738313 w 1830513"/>
                <a:gd name="connsiteY42" fmla="*/ 6172200 h 7823200"/>
                <a:gd name="connsiteX43" fmla="*/ 674813 w 1830513"/>
                <a:gd name="connsiteY43" fmla="*/ 6223000 h 7823200"/>
                <a:gd name="connsiteX44" fmla="*/ 585913 w 1830513"/>
                <a:gd name="connsiteY44" fmla="*/ 6591300 h 7823200"/>
                <a:gd name="connsiteX45" fmla="*/ 395413 w 1830513"/>
                <a:gd name="connsiteY45" fmla="*/ 7810500 h 7823200"/>
                <a:gd name="connsiteX46" fmla="*/ 1713 w 1830513"/>
                <a:gd name="connsiteY46"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767013 w 1830513"/>
                <a:gd name="connsiteY19" fmla="*/ 4241800 h 7823200"/>
                <a:gd name="connsiteX20" fmla="*/ 1652713 w 1830513"/>
                <a:gd name="connsiteY20" fmla="*/ 4356100 h 7823200"/>
                <a:gd name="connsiteX21" fmla="*/ 1601913 w 1830513"/>
                <a:gd name="connsiteY21" fmla="*/ 4521200 h 7823200"/>
                <a:gd name="connsiteX22" fmla="*/ 1614613 w 1830513"/>
                <a:gd name="connsiteY22" fmla="*/ 4724400 h 7823200"/>
                <a:gd name="connsiteX23" fmla="*/ 1614613 w 1830513"/>
                <a:gd name="connsiteY23" fmla="*/ 4876800 h 7823200"/>
                <a:gd name="connsiteX24" fmla="*/ 1589213 w 1830513"/>
                <a:gd name="connsiteY24" fmla="*/ 4889500 h 7823200"/>
                <a:gd name="connsiteX25" fmla="*/ 1525713 w 1830513"/>
                <a:gd name="connsiteY25" fmla="*/ 4914900 h 7823200"/>
                <a:gd name="connsiteX26" fmla="*/ 1436813 w 1830513"/>
                <a:gd name="connsiteY26" fmla="*/ 4927600 h 7823200"/>
                <a:gd name="connsiteX27" fmla="*/ 1538413 w 1830513"/>
                <a:gd name="connsiteY27" fmla="*/ 4965700 h 7823200"/>
                <a:gd name="connsiteX28" fmla="*/ 1601913 w 1830513"/>
                <a:gd name="connsiteY28" fmla="*/ 5041900 h 7823200"/>
                <a:gd name="connsiteX29" fmla="*/ 1627313 w 1830513"/>
                <a:gd name="connsiteY29" fmla="*/ 5118100 h 7823200"/>
                <a:gd name="connsiteX30" fmla="*/ 1589213 w 1830513"/>
                <a:gd name="connsiteY30" fmla="*/ 5194300 h 7823200"/>
                <a:gd name="connsiteX31" fmla="*/ 1513013 w 1830513"/>
                <a:gd name="connsiteY31" fmla="*/ 5283200 h 7823200"/>
                <a:gd name="connsiteX32" fmla="*/ 1487613 w 1830513"/>
                <a:gd name="connsiteY32" fmla="*/ 5384800 h 7823200"/>
                <a:gd name="connsiteX33" fmla="*/ 1487613 w 1830513"/>
                <a:gd name="connsiteY33" fmla="*/ 5473700 h 7823200"/>
                <a:gd name="connsiteX34" fmla="*/ 1500313 w 1830513"/>
                <a:gd name="connsiteY34" fmla="*/ 5638800 h 7823200"/>
                <a:gd name="connsiteX35" fmla="*/ 1513013 w 1830513"/>
                <a:gd name="connsiteY35" fmla="*/ 5867400 h 7823200"/>
                <a:gd name="connsiteX36" fmla="*/ 1487613 w 1830513"/>
                <a:gd name="connsiteY36" fmla="*/ 6032500 h 7823200"/>
                <a:gd name="connsiteX37" fmla="*/ 1411413 w 1830513"/>
                <a:gd name="connsiteY37" fmla="*/ 6159500 h 7823200"/>
                <a:gd name="connsiteX38" fmla="*/ 1259013 w 1830513"/>
                <a:gd name="connsiteY38" fmla="*/ 6184900 h 7823200"/>
                <a:gd name="connsiteX39" fmla="*/ 1106613 w 1830513"/>
                <a:gd name="connsiteY39" fmla="*/ 6184900 h 7823200"/>
                <a:gd name="connsiteX40" fmla="*/ 928813 w 1830513"/>
                <a:gd name="connsiteY40" fmla="*/ 6146800 h 7823200"/>
                <a:gd name="connsiteX41" fmla="*/ 789113 w 1830513"/>
                <a:gd name="connsiteY41" fmla="*/ 6159500 h 7823200"/>
                <a:gd name="connsiteX42" fmla="*/ 738313 w 1830513"/>
                <a:gd name="connsiteY42" fmla="*/ 6172200 h 7823200"/>
                <a:gd name="connsiteX43" fmla="*/ 674813 w 1830513"/>
                <a:gd name="connsiteY43" fmla="*/ 6223000 h 7823200"/>
                <a:gd name="connsiteX44" fmla="*/ 585913 w 1830513"/>
                <a:gd name="connsiteY44" fmla="*/ 6591300 h 7823200"/>
                <a:gd name="connsiteX45" fmla="*/ 395413 w 1830513"/>
                <a:gd name="connsiteY45" fmla="*/ 7810500 h 7823200"/>
                <a:gd name="connsiteX46" fmla="*/ 1713 w 1830513"/>
                <a:gd name="connsiteY46"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04010 w 1830513"/>
                <a:gd name="connsiteY19" fmla="*/ 4167524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78565 w 1830513"/>
                <a:gd name="connsiteY5" fmla="*/ 231602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78565 w 1830513"/>
                <a:gd name="connsiteY5" fmla="*/ 231602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78565 w 1830513"/>
                <a:gd name="connsiteY5" fmla="*/ 231602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09149 w 1830513"/>
                <a:gd name="connsiteY15" fmla="*/ 2984346 h 7823200"/>
                <a:gd name="connsiteX16" fmla="*/ 1513013 w 1830513"/>
                <a:gd name="connsiteY16" fmla="*/ 3175000 h 7823200"/>
                <a:gd name="connsiteX17" fmla="*/ 1779713 w 1830513"/>
                <a:gd name="connsiteY17" fmla="*/ 3886200 h 7823200"/>
                <a:gd name="connsiteX18" fmla="*/ 1817813 w 1830513"/>
                <a:gd name="connsiteY18" fmla="*/ 4000500 h 7823200"/>
                <a:gd name="connsiteX19" fmla="*/ 1830513 w 1830513"/>
                <a:gd name="connsiteY19" fmla="*/ 4102100 h 7823200"/>
                <a:gd name="connsiteX20" fmla="*/ 1823888 w 1830513"/>
                <a:gd name="connsiteY20" fmla="*/ 4180455 h 7823200"/>
                <a:gd name="connsiteX21" fmla="*/ 1767013 w 1830513"/>
                <a:gd name="connsiteY21" fmla="*/ 4241800 h 7823200"/>
                <a:gd name="connsiteX22" fmla="*/ 1652713 w 1830513"/>
                <a:gd name="connsiteY22" fmla="*/ 4356100 h 7823200"/>
                <a:gd name="connsiteX23" fmla="*/ 1601913 w 1830513"/>
                <a:gd name="connsiteY23" fmla="*/ 4521200 h 7823200"/>
                <a:gd name="connsiteX24" fmla="*/ 1614613 w 1830513"/>
                <a:gd name="connsiteY24" fmla="*/ 4724400 h 7823200"/>
                <a:gd name="connsiteX25" fmla="*/ 1614613 w 1830513"/>
                <a:gd name="connsiteY25" fmla="*/ 4876800 h 7823200"/>
                <a:gd name="connsiteX26" fmla="*/ 1589213 w 1830513"/>
                <a:gd name="connsiteY26" fmla="*/ 4889500 h 7823200"/>
                <a:gd name="connsiteX27" fmla="*/ 1525713 w 1830513"/>
                <a:gd name="connsiteY27" fmla="*/ 4914900 h 7823200"/>
                <a:gd name="connsiteX28" fmla="*/ 1436813 w 1830513"/>
                <a:gd name="connsiteY28" fmla="*/ 4927600 h 7823200"/>
                <a:gd name="connsiteX29" fmla="*/ 1538413 w 1830513"/>
                <a:gd name="connsiteY29" fmla="*/ 4965700 h 7823200"/>
                <a:gd name="connsiteX30" fmla="*/ 1601913 w 1830513"/>
                <a:gd name="connsiteY30" fmla="*/ 5041900 h 7823200"/>
                <a:gd name="connsiteX31" fmla="*/ 1627313 w 1830513"/>
                <a:gd name="connsiteY31" fmla="*/ 5118100 h 7823200"/>
                <a:gd name="connsiteX32" fmla="*/ 1589213 w 1830513"/>
                <a:gd name="connsiteY32" fmla="*/ 5194300 h 7823200"/>
                <a:gd name="connsiteX33" fmla="*/ 1513013 w 1830513"/>
                <a:gd name="connsiteY33" fmla="*/ 5283200 h 7823200"/>
                <a:gd name="connsiteX34" fmla="*/ 1487613 w 1830513"/>
                <a:gd name="connsiteY34" fmla="*/ 5384800 h 7823200"/>
                <a:gd name="connsiteX35" fmla="*/ 1487613 w 1830513"/>
                <a:gd name="connsiteY35" fmla="*/ 5473700 h 7823200"/>
                <a:gd name="connsiteX36" fmla="*/ 1500313 w 1830513"/>
                <a:gd name="connsiteY36" fmla="*/ 5638800 h 7823200"/>
                <a:gd name="connsiteX37" fmla="*/ 1513013 w 1830513"/>
                <a:gd name="connsiteY37" fmla="*/ 5867400 h 7823200"/>
                <a:gd name="connsiteX38" fmla="*/ 1487613 w 1830513"/>
                <a:gd name="connsiteY38" fmla="*/ 6032500 h 7823200"/>
                <a:gd name="connsiteX39" fmla="*/ 1411413 w 1830513"/>
                <a:gd name="connsiteY39" fmla="*/ 6159500 h 7823200"/>
                <a:gd name="connsiteX40" fmla="*/ 1259013 w 1830513"/>
                <a:gd name="connsiteY40" fmla="*/ 6184900 h 7823200"/>
                <a:gd name="connsiteX41" fmla="*/ 1106613 w 1830513"/>
                <a:gd name="connsiteY41" fmla="*/ 6184900 h 7823200"/>
                <a:gd name="connsiteX42" fmla="*/ 928813 w 1830513"/>
                <a:gd name="connsiteY42" fmla="*/ 6146800 h 7823200"/>
                <a:gd name="connsiteX43" fmla="*/ 789113 w 1830513"/>
                <a:gd name="connsiteY43" fmla="*/ 6159500 h 7823200"/>
                <a:gd name="connsiteX44" fmla="*/ 738313 w 1830513"/>
                <a:gd name="connsiteY44" fmla="*/ 6172200 h 7823200"/>
                <a:gd name="connsiteX45" fmla="*/ 674813 w 1830513"/>
                <a:gd name="connsiteY45" fmla="*/ 6223000 h 7823200"/>
                <a:gd name="connsiteX46" fmla="*/ 585913 w 1830513"/>
                <a:gd name="connsiteY46" fmla="*/ 6591300 h 7823200"/>
                <a:gd name="connsiteX47" fmla="*/ 395413 w 1830513"/>
                <a:gd name="connsiteY47" fmla="*/ 7810500 h 7823200"/>
                <a:gd name="connsiteX48" fmla="*/ 1713 w 1830513"/>
                <a:gd name="connsiteY48"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78565 w 1830513"/>
                <a:gd name="connsiteY5" fmla="*/ 231602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466079 w 1830513"/>
                <a:gd name="connsiteY15" fmla="*/ 2990811 h 7823200"/>
                <a:gd name="connsiteX16" fmla="*/ 1513013 w 1830513"/>
                <a:gd name="connsiteY16" fmla="*/ 3175000 h 7823200"/>
                <a:gd name="connsiteX17" fmla="*/ 1779713 w 1830513"/>
                <a:gd name="connsiteY17" fmla="*/ 3886200 h 7823200"/>
                <a:gd name="connsiteX18" fmla="*/ 1817813 w 1830513"/>
                <a:gd name="connsiteY18" fmla="*/ 4000500 h 7823200"/>
                <a:gd name="connsiteX19" fmla="*/ 1830513 w 1830513"/>
                <a:gd name="connsiteY19" fmla="*/ 4102100 h 7823200"/>
                <a:gd name="connsiteX20" fmla="*/ 1823888 w 1830513"/>
                <a:gd name="connsiteY20" fmla="*/ 4180455 h 7823200"/>
                <a:gd name="connsiteX21" fmla="*/ 1767013 w 1830513"/>
                <a:gd name="connsiteY21" fmla="*/ 4241800 h 7823200"/>
                <a:gd name="connsiteX22" fmla="*/ 1652713 w 1830513"/>
                <a:gd name="connsiteY22" fmla="*/ 4356100 h 7823200"/>
                <a:gd name="connsiteX23" fmla="*/ 1601913 w 1830513"/>
                <a:gd name="connsiteY23" fmla="*/ 4521200 h 7823200"/>
                <a:gd name="connsiteX24" fmla="*/ 1614613 w 1830513"/>
                <a:gd name="connsiteY24" fmla="*/ 4724400 h 7823200"/>
                <a:gd name="connsiteX25" fmla="*/ 1614613 w 1830513"/>
                <a:gd name="connsiteY25" fmla="*/ 4876800 h 7823200"/>
                <a:gd name="connsiteX26" fmla="*/ 1589213 w 1830513"/>
                <a:gd name="connsiteY26" fmla="*/ 4889500 h 7823200"/>
                <a:gd name="connsiteX27" fmla="*/ 1525713 w 1830513"/>
                <a:gd name="connsiteY27" fmla="*/ 4914900 h 7823200"/>
                <a:gd name="connsiteX28" fmla="*/ 1436813 w 1830513"/>
                <a:gd name="connsiteY28" fmla="*/ 4927600 h 7823200"/>
                <a:gd name="connsiteX29" fmla="*/ 1538413 w 1830513"/>
                <a:gd name="connsiteY29" fmla="*/ 4965700 h 7823200"/>
                <a:gd name="connsiteX30" fmla="*/ 1601913 w 1830513"/>
                <a:gd name="connsiteY30" fmla="*/ 5041900 h 7823200"/>
                <a:gd name="connsiteX31" fmla="*/ 1627313 w 1830513"/>
                <a:gd name="connsiteY31" fmla="*/ 5118100 h 7823200"/>
                <a:gd name="connsiteX32" fmla="*/ 1589213 w 1830513"/>
                <a:gd name="connsiteY32" fmla="*/ 5194300 h 7823200"/>
                <a:gd name="connsiteX33" fmla="*/ 1513013 w 1830513"/>
                <a:gd name="connsiteY33" fmla="*/ 5283200 h 7823200"/>
                <a:gd name="connsiteX34" fmla="*/ 1487613 w 1830513"/>
                <a:gd name="connsiteY34" fmla="*/ 5384800 h 7823200"/>
                <a:gd name="connsiteX35" fmla="*/ 1487613 w 1830513"/>
                <a:gd name="connsiteY35" fmla="*/ 5473700 h 7823200"/>
                <a:gd name="connsiteX36" fmla="*/ 1500313 w 1830513"/>
                <a:gd name="connsiteY36" fmla="*/ 5638800 h 7823200"/>
                <a:gd name="connsiteX37" fmla="*/ 1513013 w 1830513"/>
                <a:gd name="connsiteY37" fmla="*/ 5867400 h 7823200"/>
                <a:gd name="connsiteX38" fmla="*/ 1487613 w 1830513"/>
                <a:gd name="connsiteY38" fmla="*/ 6032500 h 7823200"/>
                <a:gd name="connsiteX39" fmla="*/ 1411413 w 1830513"/>
                <a:gd name="connsiteY39" fmla="*/ 6159500 h 7823200"/>
                <a:gd name="connsiteX40" fmla="*/ 1259013 w 1830513"/>
                <a:gd name="connsiteY40" fmla="*/ 6184900 h 7823200"/>
                <a:gd name="connsiteX41" fmla="*/ 1106613 w 1830513"/>
                <a:gd name="connsiteY41" fmla="*/ 6184900 h 7823200"/>
                <a:gd name="connsiteX42" fmla="*/ 928813 w 1830513"/>
                <a:gd name="connsiteY42" fmla="*/ 6146800 h 7823200"/>
                <a:gd name="connsiteX43" fmla="*/ 789113 w 1830513"/>
                <a:gd name="connsiteY43" fmla="*/ 6159500 h 7823200"/>
                <a:gd name="connsiteX44" fmla="*/ 738313 w 1830513"/>
                <a:gd name="connsiteY44" fmla="*/ 6172200 h 7823200"/>
                <a:gd name="connsiteX45" fmla="*/ 674813 w 1830513"/>
                <a:gd name="connsiteY45" fmla="*/ 6223000 h 7823200"/>
                <a:gd name="connsiteX46" fmla="*/ 585913 w 1830513"/>
                <a:gd name="connsiteY46" fmla="*/ 6591300 h 7823200"/>
                <a:gd name="connsiteX47" fmla="*/ 395413 w 1830513"/>
                <a:gd name="connsiteY47" fmla="*/ 7810500 h 7823200"/>
                <a:gd name="connsiteX48" fmla="*/ 1713 w 1830513"/>
                <a:gd name="connsiteY48" fmla="*/ 7823200 h 78232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Lst>
              <a:rect l="l" t="t" r="r" b="b"/>
              <a:pathLst>
                <a:path w="1830513" h="7823200">
                  <a:moveTo>
                    <a:pt x="1713" y="7823200"/>
                  </a:moveTo>
                  <a:cubicBezTo>
                    <a:pt x="5946" y="5215467"/>
                    <a:pt x="-3072" y="2607733"/>
                    <a:pt x="1161" y="0"/>
                  </a:cubicBezTo>
                  <a:lnTo>
                    <a:pt x="230313" y="0"/>
                  </a:lnTo>
                  <a:cubicBezTo>
                    <a:pt x="310838" y="4233"/>
                    <a:pt x="408113" y="6350"/>
                    <a:pt x="484313" y="25400"/>
                  </a:cubicBezTo>
                  <a:cubicBezTo>
                    <a:pt x="560513" y="44450"/>
                    <a:pt x="621804" y="79933"/>
                    <a:pt x="687513" y="114300"/>
                  </a:cubicBezTo>
                  <a:cubicBezTo>
                    <a:pt x="753222" y="148667"/>
                    <a:pt x="819298" y="185035"/>
                    <a:pt x="878565" y="231602"/>
                  </a:cubicBezTo>
                  <a:cubicBezTo>
                    <a:pt x="937832" y="278169"/>
                    <a:pt x="988172" y="320117"/>
                    <a:pt x="1043113" y="393700"/>
                  </a:cubicBezTo>
                  <a:cubicBezTo>
                    <a:pt x="1098054" y="467283"/>
                    <a:pt x="1165880" y="590550"/>
                    <a:pt x="1208213" y="673100"/>
                  </a:cubicBezTo>
                  <a:lnTo>
                    <a:pt x="1297113" y="889000"/>
                  </a:lnTo>
                  <a:cubicBezTo>
                    <a:pt x="1326746" y="960967"/>
                    <a:pt x="1424113" y="1303867"/>
                    <a:pt x="1462213" y="1473200"/>
                  </a:cubicBezTo>
                  <a:lnTo>
                    <a:pt x="1525713" y="1905000"/>
                  </a:lnTo>
                  <a:lnTo>
                    <a:pt x="1563813" y="2273300"/>
                  </a:lnTo>
                  <a:lnTo>
                    <a:pt x="1589213" y="2654300"/>
                  </a:lnTo>
                  <a:lnTo>
                    <a:pt x="1551113" y="2768600"/>
                  </a:lnTo>
                  <a:lnTo>
                    <a:pt x="1500313" y="2882900"/>
                  </a:lnTo>
                  <a:lnTo>
                    <a:pt x="1466079" y="2990811"/>
                  </a:lnTo>
                  <a:lnTo>
                    <a:pt x="1513013" y="3175000"/>
                  </a:lnTo>
                  <a:lnTo>
                    <a:pt x="1779713" y="3886200"/>
                  </a:lnTo>
                  <a:lnTo>
                    <a:pt x="1817813" y="4000500"/>
                  </a:lnTo>
                  <a:lnTo>
                    <a:pt x="1830513" y="4102100"/>
                  </a:lnTo>
                  <a:lnTo>
                    <a:pt x="1823888" y="4180455"/>
                  </a:lnTo>
                  <a:lnTo>
                    <a:pt x="1767013" y="4241800"/>
                  </a:lnTo>
                  <a:lnTo>
                    <a:pt x="1652713" y="4356100"/>
                  </a:lnTo>
                  <a:lnTo>
                    <a:pt x="1601913" y="4521200"/>
                  </a:lnTo>
                  <a:lnTo>
                    <a:pt x="1614613" y="4724400"/>
                  </a:lnTo>
                  <a:cubicBezTo>
                    <a:pt x="1616730" y="4783667"/>
                    <a:pt x="1618846" y="4849283"/>
                    <a:pt x="1614613" y="4876800"/>
                  </a:cubicBezTo>
                  <a:cubicBezTo>
                    <a:pt x="1610380" y="4904317"/>
                    <a:pt x="1604030" y="4883150"/>
                    <a:pt x="1589213" y="4889500"/>
                  </a:cubicBezTo>
                  <a:lnTo>
                    <a:pt x="1525713" y="4914900"/>
                  </a:lnTo>
                  <a:lnTo>
                    <a:pt x="1436813" y="4927600"/>
                  </a:lnTo>
                  <a:lnTo>
                    <a:pt x="1538413" y="4965700"/>
                  </a:lnTo>
                  <a:lnTo>
                    <a:pt x="1601913" y="5041900"/>
                  </a:lnTo>
                  <a:lnTo>
                    <a:pt x="1627313" y="5118100"/>
                  </a:lnTo>
                  <a:lnTo>
                    <a:pt x="1589213" y="5194300"/>
                  </a:lnTo>
                  <a:lnTo>
                    <a:pt x="1513013" y="5283200"/>
                  </a:lnTo>
                  <a:lnTo>
                    <a:pt x="1487613" y="5384800"/>
                  </a:lnTo>
                  <a:lnTo>
                    <a:pt x="1487613" y="5473700"/>
                  </a:lnTo>
                  <a:lnTo>
                    <a:pt x="1500313" y="5638800"/>
                  </a:lnTo>
                  <a:lnTo>
                    <a:pt x="1513013" y="5867400"/>
                  </a:lnTo>
                  <a:lnTo>
                    <a:pt x="1487613" y="6032500"/>
                  </a:lnTo>
                  <a:cubicBezTo>
                    <a:pt x="1470680" y="6081183"/>
                    <a:pt x="1449513" y="6134100"/>
                    <a:pt x="1411413" y="6159500"/>
                  </a:cubicBezTo>
                  <a:cubicBezTo>
                    <a:pt x="1373313" y="6184900"/>
                    <a:pt x="1309813" y="6180667"/>
                    <a:pt x="1259013" y="6184900"/>
                  </a:cubicBezTo>
                  <a:lnTo>
                    <a:pt x="1106613" y="6184900"/>
                  </a:lnTo>
                  <a:lnTo>
                    <a:pt x="928813" y="6146800"/>
                  </a:lnTo>
                  <a:lnTo>
                    <a:pt x="789113" y="6159500"/>
                  </a:lnTo>
                  <a:lnTo>
                    <a:pt x="738313" y="6172200"/>
                  </a:lnTo>
                  <a:lnTo>
                    <a:pt x="674813" y="6223000"/>
                  </a:lnTo>
                  <a:lnTo>
                    <a:pt x="585913" y="6591300"/>
                  </a:lnTo>
                  <a:lnTo>
                    <a:pt x="395413" y="7810500"/>
                  </a:lnTo>
                  <a:lnTo>
                    <a:pt x="1713" y="7823200"/>
                  </a:lnTo>
                  <a:close/>
                </a:path>
              </a:pathLst>
            </a:custGeom>
            <a:solidFill>
              <a:srgbClr val="FF3C3C"/>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50" name="Freeform: Shape 149">
              <a:extLst>
                <a:ext uri="{FF2B5EF4-FFF2-40B4-BE49-F238E27FC236}">
                  <a16:creationId xmlns:a16="http://schemas.microsoft.com/office/drawing/2014/main" id="{7EEE9F6F-A314-4476-39E5-35CFDC2C9184}"/>
                </a:ext>
              </a:extLst>
            </xdr:cNvPr>
            <xdr:cNvSpPr/>
          </xdr:nvSpPr>
          <xdr:spPr>
            <a:xfrm flipH="1">
              <a:off x="8152680" y="60718700"/>
              <a:ext cx="1829519" cy="7823200"/>
            </a:xfrm>
            <a:custGeom>
              <a:avLst/>
              <a:gdLst>
                <a:gd name="connsiteX0" fmla="*/ 0 w 1828800"/>
                <a:gd name="connsiteY0" fmla="*/ 7823200 h 7823200"/>
                <a:gd name="connsiteX1" fmla="*/ 12700 w 1828800"/>
                <a:gd name="connsiteY1" fmla="*/ 0 h 7823200"/>
                <a:gd name="connsiteX2" fmla="*/ 228600 w 1828800"/>
                <a:gd name="connsiteY2" fmla="*/ 0 h 7823200"/>
                <a:gd name="connsiteX3" fmla="*/ 482600 w 1828800"/>
                <a:gd name="connsiteY3" fmla="*/ 25400 h 7823200"/>
                <a:gd name="connsiteX4" fmla="*/ 685800 w 1828800"/>
                <a:gd name="connsiteY4" fmla="*/ 114300 h 7823200"/>
                <a:gd name="connsiteX5" fmla="*/ 863600 w 1828800"/>
                <a:gd name="connsiteY5" fmla="*/ 241300 h 7823200"/>
                <a:gd name="connsiteX6" fmla="*/ 1041400 w 1828800"/>
                <a:gd name="connsiteY6" fmla="*/ 393700 h 7823200"/>
                <a:gd name="connsiteX7" fmla="*/ 1206500 w 1828800"/>
                <a:gd name="connsiteY7" fmla="*/ 673100 h 7823200"/>
                <a:gd name="connsiteX8" fmla="*/ 1295400 w 1828800"/>
                <a:gd name="connsiteY8" fmla="*/ 889000 h 7823200"/>
                <a:gd name="connsiteX9" fmla="*/ 1460500 w 1828800"/>
                <a:gd name="connsiteY9" fmla="*/ 1473200 h 7823200"/>
                <a:gd name="connsiteX10" fmla="*/ 1524000 w 1828800"/>
                <a:gd name="connsiteY10" fmla="*/ 1905000 h 7823200"/>
                <a:gd name="connsiteX11" fmla="*/ 1562100 w 1828800"/>
                <a:gd name="connsiteY11" fmla="*/ 2273300 h 7823200"/>
                <a:gd name="connsiteX12" fmla="*/ 1587500 w 1828800"/>
                <a:gd name="connsiteY12" fmla="*/ 2654300 h 7823200"/>
                <a:gd name="connsiteX13" fmla="*/ 1549400 w 1828800"/>
                <a:gd name="connsiteY13" fmla="*/ 2768600 h 7823200"/>
                <a:gd name="connsiteX14" fmla="*/ 1498600 w 1828800"/>
                <a:gd name="connsiteY14" fmla="*/ 2882900 h 7823200"/>
                <a:gd name="connsiteX15" fmla="*/ 1511300 w 1828800"/>
                <a:gd name="connsiteY15" fmla="*/ 3175000 h 7823200"/>
                <a:gd name="connsiteX16" fmla="*/ 1778000 w 1828800"/>
                <a:gd name="connsiteY16" fmla="*/ 3886200 h 7823200"/>
                <a:gd name="connsiteX17" fmla="*/ 1816100 w 1828800"/>
                <a:gd name="connsiteY17" fmla="*/ 4000500 h 7823200"/>
                <a:gd name="connsiteX18" fmla="*/ 1828800 w 1828800"/>
                <a:gd name="connsiteY18" fmla="*/ 4102100 h 7823200"/>
                <a:gd name="connsiteX19" fmla="*/ 1765300 w 1828800"/>
                <a:gd name="connsiteY19" fmla="*/ 4241800 h 7823200"/>
                <a:gd name="connsiteX20" fmla="*/ 1651000 w 1828800"/>
                <a:gd name="connsiteY20" fmla="*/ 4356100 h 7823200"/>
                <a:gd name="connsiteX21" fmla="*/ 1600200 w 1828800"/>
                <a:gd name="connsiteY21" fmla="*/ 4521200 h 7823200"/>
                <a:gd name="connsiteX22" fmla="*/ 1612900 w 1828800"/>
                <a:gd name="connsiteY22" fmla="*/ 4724400 h 7823200"/>
                <a:gd name="connsiteX23" fmla="*/ 1612900 w 1828800"/>
                <a:gd name="connsiteY23" fmla="*/ 4876800 h 7823200"/>
                <a:gd name="connsiteX24" fmla="*/ 1587500 w 1828800"/>
                <a:gd name="connsiteY24" fmla="*/ 4889500 h 7823200"/>
                <a:gd name="connsiteX25" fmla="*/ 1524000 w 1828800"/>
                <a:gd name="connsiteY25" fmla="*/ 4914900 h 7823200"/>
                <a:gd name="connsiteX26" fmla="*/ 1435100 w 1828800"/>
                <a:gd name="connsiteY26" fmla="*/ 4927600 h 7823200"/>
                <a:gd name="connsiteX27" fmla="*/ 1536700 w 1828800"/>
                <a:gd name="connsiteY27" fmla="*/ 4965700 h 7823200"/>
                <a:gd name="connsiteX28" fmla="*/ 1600200 w 1828800"/>
                <a:gd name="connsiteY28" fmla="*/ 5041900 h 7823200"/>
                <a:gd name="connsiteX29" fmla="*/ 1625600 w 1828800"/>
                <a:gd name="connsiteY29" fmla="*/ 5118100 h 7823200"/>
                <a:gd name="connsiteX30" fmla="*/ 1587500 w 1828800"/>
                <a:gd name="connsiteY30" fmla="*/ 5194300 h 7823200"/>
                <a:gd name="connsiteX31" fmla="*/ 1511300 w 1828800"/>
                <a:gd name="connsiteY31" fmla="*/ 5283200 h 7823200"/>
                <a:gd name="connsiteX32" fmla="*/ 1485900 w 1828800"/>
                <a:gd name="connsiteY32" fmla="*/ 5384800 h 7823200"/>
                <a:gd name="connsiteX33" fmla="*/ 1485900 w 1828800"/>
                <a:gd name="connsiteY33" fmla="*/ 5473700 h 7823200"/>
                <a:gd name="connsiteX34" fmla="*/ 1498600 w 1828800"/>
                <a:gd name="connsiteY34" fmla="*/ 5638800 h 7823200"/>
                <a:gd name="connsiteX35" fmla="*/ 1511300 w 1828800"/>
                <a:gd name="connsiteY35" fmla="*/ 5867400 h 7823200"/>
                <a:gd name="connsiteX36" fmla="*/ 1485900 w 1828800"/>
                <a:gd name="connsiteY36" fmla="*/ 6032500 h 7823200"/>
                <a:gd name="connsiteX37" fmla="*/ 1409700 w 1828800"/>
                <a:gd name="connsiteY37" fmla="*/ 6159500 h 7823200"/>
                <a:gd name="connsiteX38" fmla="*/ 1257300 w 1828800"/>
                <a:gd name="connsiteY38" fmla="*/ 6184900 h 7823200"/>
                <a:gd name="connsiteX39" fmla="*/ 1104900 w 1828800"/>
                <a:gd name="connsiteY39" fmla="*/ 6184900 h 7823200"/>
                <a:gd name="connsiteX40" fmla="*/ 927100 w 1828800"/>
                <a:gd name="connsiteY40" fmla="*/ 6146800 h 7823200"/>
                <a:gd name="connsiteX41" fmla="*/ 787400 w 1828800"/>
                <a:gd name="connsiteY41" fmla="*/ 6159500 h 7823200"/>
                <a:gd name="connsiteX42" fmla="*/ 736600 w 1828800"/>
                <a:gd name="connsiteY42" fmla="*/ 6172200 h 7823200"/>
                <a:gd name="connsiteX43" fmla="*/ 673100 w 1828800"/>
                <a:gd name="connsiteY43" fmla="*/ 6223000 h 7823200"/>
                <a:gd name="connsiteX44" fmla="*/ 584200 w 1828800"/>
                <a:gd name="connsiteY44" fmla="*/ 6591300 h 7823200"/>
                <a:gd name="connsiteX45" fmla="*/ 393700 w 1828800"/>
                <a:gd name="connsiteY45" fmla="*/ 7810500 h 7823200"/>
                <a:gd name="connsiteX46" fmla="*/ 0 w 1828800"/>
                <a:gd name="connsiteY46"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767013 w 1830513"/>
                <a:gd name="connsiteY19" fmla="*/ 4241800 h 7823200"/>
                <a:gd name="connsiteX20" fmla="*/ 1652713 w 1830513"/>
                <a:gd name="connsiteY20" fmla="*/ 4356100 h 7823200"/>
                <a:gd name="connsiteX21" fmla="*/ 1601913 w 1830513"/>
                <a:gd name="connsiteY21" fmla="*/ 4521200 h 7823200"/>
                <a:gd name="connsiteX22" fmla="*/ 1614613 w 1830513"/>
                <a:gd name="connsiteY22" fmla="*/ 4724400 h 7823200"/>
                <a:gd name="connsiteX23" fmla="*/ 1614613 w 1830513"/>
                <a:gd name="connsiteY23" fmla="*/ 4876800 h 7823200"/>
                <a:gd name="connsiteX24" fmla="*/ 1589213 w 1830513"/>
                <a:gd name="connsiteY24" fmla="*/ 4889500 h 7823200"/>
                <a:gd name="connsiteX25" fmla="*/ 1525713 w 1830513"/>
                <a:gd name="connsiteY25" fmla="*/ 4914900 h 7823200"/>
                <a:gd name="connsiteX26" fmla="*/ 1436813 w 1830513"/>
                <a:gd name="connsiteY26" fmla="*/ 4927600 h 7823200"/>
                <a:gd name="connsiteX27" fmla="*/ 1538413 w 1830513"/>
                <a:gd name="connsiteY27" fmla="*/ 4965700 h 7823200"/>
                <a:gd name="connsiteX28" fmla="*/ 1601913 w 1830513"/>
                <a:gd name="connsiteY28" fmla="*/ 5041900 h 7823200"/>
                <a:gd name="connsiteX29" fmla="*/ 1627313 w 1830513"/>
                <a:gd name="connsiteY29" fmla="*/ 5118100 h 7823200"/>
                <a:gd name="connsiteX30" fmla="*/ 1589213 w 1830513"/>
                <a:gd name="connsiteY30" fmla="*/ 5194300 h 7823200"/>
                <a:gd name="connsiteX31" fmla="*/ 1513013 w 1830513"/>
                <a:gd name="connsiteY31" fmla="*/ 5283200 h 7823200"/>
                <a:gd name="connsiteX32" fmla="*/ 1487613 w 1830513"/>
                <a:gd name="connsiteY32" fmla="*/ 5384800 h 7823200"/>
                <a:gd name="connsiteX33" fmla="*/ 1487613 w 1830513"/>
                <a:gd name="connsiteY33" fmla="*/ 5473700 h 7823200"/>
                <a:gd name="connsiteX34" fmla="*/ 1500313 w 1830513"/>
                <a:gd name="connsiteY34" fmla="*/ 5638800 h 7823200"/>
                <a:gd name="connsiteX35" fmla="*/ 1513013 w 1830513"/>
                <a:gd name="connsiteY35" fmla="*/ 5867400 h 7823200"/>
                <a:gd name="connsiteX36" fmla="*/ 1487613 w 1830513"/>
                <a:gd name="connsiteY36" fmla="*/ 6032500 h 7823200"/>
                <a:gd name="connsiteX37" fmla="*/ 1411413 w 1830513"/>
                <a:gd name="connsiteY37" fmla="*/ 6159500 h 7823200"/>
                <a:gd name="connsiteX38" fmla="*/ 1259013 w 1830513"/>
                <a:gd name="connsiteY38" fmla="*/ 6184900 h 7823200"/>
                <a:gd name="connsiteX39" fmla="*/ 1106613 w 1830513"/>
                <a:gd name="connsiteY39" fmla="*/ 6184900 h 7823200"/>
                <a:gd name="connsiteX40" fmla="*/ 928813 w 1830513"/>
                <a:gd name="connsiteY40" fmla="*/ 6146800 h 7823200"/>
                <a:gd name="connsiteX41" fmla="*/ 789113 w 1830513"/>
                <a:gd name="connsiteY41" fmla="*/ 6159500 h 7823200"/>
                <a:gd name="connsiteX42" fmla="*/ 738313 w 1830513"/>
                <a:gd name="connsiteY42" fmla="*/ 6172200 h 7823200"/>
                <a:gd name="connsiteX43" fmla="*/ 674813 w 1830513"/>
                <a:gd name="connsiteY43" fmla="*/ 6223000 h 7823200"/>
                <a:gd name="connsiteX44" fmla="*/ 585913 w 1830513"/>
                <a:gd name="connsiteY44" fmla="*/ 6591300 h 7823200"/>
                <a:gd name="connsiteX45" fmla="*/ 395413 w 1830513"/>
                <a:gd name="connsiteY45" fmla="*/ 7810500 h 7823200"/>
                <a:gd name="connsiteX46" fmla="*/ 1713 w 1830513"/>
                <a:gd name="connsiteY46"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767013 w 1830513"/>
                <a:gd name="connsiteY19" fmla="*/ 4241800 h 7823200"/>
                <a:gd name="connsiteX20" fmla="*/ 1652713 w 1830513"/>
                <a:gd name="connsiteY20" fmla="*/ 4356100 h 7823200"/>
                <a:gd name="connsiteX21" fmla="*/ 1601913 w 1830513"/>
                <a:gd name="connsiteY21" fmla="*/ 4521200 h 7823200"/>
                <a:gd name="connsiteX22" fmla="*/ 1614613 w 1830513"/>
                <a:gd name="connsiteY22" fmla="*/ 4724400 h 7823200"/>
                <a:gd name="connsiteX23" fmla="*/ 1614613 w 1830513"/>
                <a:gd name="connsiteY23" fmla="*/ 4876800 h 7823200"/>
                <a:gd name="connsiteX24" fmla="*/ 1589213 w 1830513"/>
                <a:gd name="connsiteY24" fmla="*/ 4889500 h 7823200"/>
                <a:gd name="connsiteX25" fmla="*/ 1525713 w 1830513"/>
                <a:gd name="connsiteY25" fmla="*/ 4914900 h 7823200"/>
                <a:gd name="connsiteX26" fmla="*/ 1436813 w 1830513"/>
                <a:gd name="connsiteY26" fmla="*/ 4927600 h 7823200"/>
                <a:gd name="connsiteX27" fmla="*/ 1538413 w 1830513"/>
                <a:gd name="connsiteY27" fmla="*/ 4965700 h 7823200"/>
                <a:gd name="connsiteX28" fmla="*/ 1601913 w 1830513"/>
                <a:gd name="connsiteY28" fmla="*/ 5041900 h 7823200"/>
                <a:gd name="connsiteX29" fmla="*/ 1627313 w 1830513"/>
                <a:gd name="connsiteY29" fmla="*/ 5118100 h 7823200"/>
                <a:gd name="connsiteX30" fmla="*/ 1589213 w 1830513"/>
                <a:gd name="connsiteY30" fmla="*/ 5194300 h 7823200"/>
                <a:gd name="connsiteX31" fmla="*/ 1513013 w 1830513"/>
                <a:gd name="connsiteY31" fmla="*/ 5283200 h 7823200"/>
                <a:gd name="connsiteX32" fmla="*/ 1487613 w 1830513"/>
                <a:gd name="connsiteY32" fmla="*/ 5384800 h 7823200"/>
                <a:gd name="connsiteX33" fmla="*/ 1487613 w 1830513"/>
                <a:gd name="connsiteY33" fmla="*/ 5473700 h 7823200"/>
                <a:gd name="connsiteX34" fmla="*/ 1500313 w 1830513"/>
                <a:gd name="connsiteY34" fmla="*/ 5638800 h 7823200"/>
                <a:gd name="connsiteX35" fmla="*/ 1513013 w 1830513"/>
                <a:gd name="connsiteY35" fmla="*/ 5867400 h 7823200"/>
                <a:gd name="connsiteX36" fmla="*/ 1487613 w 1830513"/>
                <a:gd name="connsiteY36" fmla="*/ 6032500 h 7823200"/>
                <a:gd name="connsiteX37" fmla="*/ 1411413 w 1830513"/>
                <a:gd name="connsiteY37" fmla="*/ 6159500 h 7823200"/>
                <a:gd name="connsiteX38" fmla="*/ 1259013 w 1830513"/>
                <a:gd name="connsiteY38" fmla="*/ 6184900 h 7823200"/>
                <a:gd name="connsiteX39" fmla="*/ 1106613 w 1830513"/>
                <a:gd name="connsiteY39" fmla="*/ 6184900 h 7823200"/>
                <a:gd name="connsiteX40" fmla="*/ 928813 w 1830513"/>
                <a:gd name="connsiteY40" fmla="*/ 6146800 h 7823200"/>
                <a:gd name="connsiteX41" fmla="*/ 789113 w 1830513"/>
                <a:gd name="connsiteY41" fmla="*/ 6159500 h 7823200"/>
                <a:gd name="connsiteX42" fmla="*/ 738313 w 1830513"/>
                <a:gd name="connsiteY42" fmla="*/ 6172200 h 7823200"/>
                <a:gd name="connsiteX43" fmla="*/ 674813 w 1830513"/>
                <a:gd name="connsiteY43" fmla="*/ 6223000 h 7823200"/>
                <a:gd name="connsiteX44" fmla="*/ 585913 w 1830513"/>
                <a:gd name="connsiteY44" fmla="*/ 6591300 h 7823200"/>
                <a:gd name="connsiteX45" fmla="*/ 395413 w 1830513"/>
                <a:gd name="connsiteY45" fmla="*/ 7810500 h 7823200"/>
                <a:gd name="connsiteX46" fmla="*/ 1713 w 1830513"/>
                <a:gd name="connsiteY46"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04010 w 1830513"/>
                <a:gd name="connsiteY19" fmla="*/ 4167524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78565 w 1830513"/>
                <a:gd name="connsiteY5" fmla="*/ 231602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78565 w 1830513"/>
                <a:gd name="connsiteY5" fmla="*/ 231602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78565 w 1830513"/>
                <a:gd name="connsiteY5" fmla="*/ 231602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09149 w 1830513"/>
                <a:gd name="connsiteY15" fmla="*/ 2984346 h 7823200"/>
                <a:gd name="connsiteX16" fmla="*/ 1513013 w 1830513"/>
                <a:gd name="connsiteY16" fmla="*/ 3175000 h 7823200"/>
                <a:gd name="connsiteX17" fmla="*/ 1779713 w 1830513"/>
                <a:gd name="connsiteY17" fmla="*/ 3886200 h 7823200"/>
                <a:gd name="connsiteX18" fmla="*/ 1817813 w 1830513"/>
                <a:gd name="connsiteY18" fmla="*/ 4000500 h 7823200"/>
                <a:gd name="connsiteX19" fmla="*/ 1830513 w 1830513"/>
                <a:gd name="connsiteY19" fmla="*/ 4102100 h 7823200"/>
                <a:gd name="connsiteX20" fmla="*/ 1823888 w 1830513"/>
                <a:gd name="connsiteY20" fmla="*/ 4180455 h 7823200"/>
                <a:gd name="connsiteX21" fmla="*/ 1767013 w 1830513"/>
                <a:gd name="connsiteY21" fmla="*/ 4241800 h 7823200"/>
                <a:gd name="connsiteX22" fmla="*/ 1652713 w 1830513"/>
                <a:gd name="connsiteY22" fmla="*/ 4356100 h 7823200"/>
                <a:gd name="connsiteX23" fmla="*/ 1601913 w 1830513"/>
                <a:gd name="connsiteY23" fmla="*/ 4521200 h 7823200"/>
                <a:gd name="connsiteX24" fmla="*/ 1614613 w 1830513"/>
                <a:gd name="connsiteY24" fmla="*/ 4724400 h 7823200"/>
                <a:gd name="connsiteX25" fmla="*/ 1614613 w 1830513"/>
                <a:gd name="connsiteY25" fmla="*/ 4876800 h 7823200"/>
                <a:gd name="connsiteX26" fmla="*/ 1589213 w 1830513"/>
                <a:gd name="connsiteY26" fmla="*/ 4889500 h 7823200"/>
                <a:gd name="connsiteX27" fmla="*/ 1525713 w 1830513"/>
                <a:gd name="connsiteY27" fmla="*/ 4914900 h 7823200"/>
                <a:gd name="connsiteX28" fmla="*/ 1436813 w 1830513"/>
                <a:gd name="connsiteY28" fmla="*/ 4927600 h 7823200"/>
                <a:gd name="connsiteX29" fmla="*/ 1538413 w 1830513"/>
                <a:gd name="connsiteY29" fmla="*/ 4965700 h 7823200"/>
                <a:gd name="connsiteX30" fmla="*/ 1601913 w 1830513"/>
                <a:gd name="connsiteY30" fmla="*/ 5041900 h 7823200"/>
                <a:gd name="connsiteX31" fmla="*/ 1627313 w 1830513"/>
                <a:gd name="connsiteY31" fmla="*/ 5118100 h 7823200"/>
                <a:gd name="connsiteX32" fmla="*/ 1589213 w 1830513"/>
                <a:gd name="connsiteY32" fmla="*/ 5194300 h 7823200"/>
                <a:gd name="connsiteX33" fmla="*/ 1513013 w 1830513"/>
                <a:gd name="connsiteY33" fmla="*/ 5283200 h 7823200"/>
                <a:gd name="connsiteX34" fmla="*/ 1487613 w 1830513"/>
                <a:gd name="connsiteY34" fmla="*/ 5384800 h 7823200"/>
                <a:gd name="connsiteX35" fmla="*/ 1487613 w 1830513"/>
                <a:gd name="connsiteY35" fmla="*/ 5473700 h 7823200"/>
                <a:gd name="connsiteX36" fmla="*/ 1500313 w 1830513"/>
                <a:gd name="connsiteY36" fmla="*/ 5638800 h 7823200"/>
                <a:gd name="connsiteX37" fmla="*/ 1513013 w 1830513"/>
                <a:gd name="connsiteY37" fmla="*/ 5867400 h 7823200"/>
                <a:gd name="connsiteX38" fmla="*/ 1487613 w 1830513"/>
                <a:gd name="connsiteY38" fmla="*/ 6032500 h 7823200"/>
                <a:gd name="connsiteX39" fmla="*/ 1411413 w 1830513"/>
                <a:gd name="connsiteY39" fmla="*/ 6159500 h 7823200"/>
                <a:gd name="connsiteX40" fmla="*/ 1259013 w 1830513"/>
                <a:gd name="connsiteY40" fmla="*/ 6184900 h 7823200"/>
                <a:gd name="connsiteX41" fmla="*/ 1106613 w 1830513"/>
                <a:gd name="connsiteY41" fmla="*/ 6184900 h 7823200"/>
                <a:gd name="connsiteX42" fmla="*/ 928813 w 1830513"/>
                <a:gd name="connsiteY42" fmla="*/ 6146800 h 7823200"/>
                <a:gd name="connsiteX43" fmla="*/ 789113 w 1830513"/>
                <a:gd name="connsiteY43" fmla="*/ 6159500 h 7823200"/>
                <a:gd name="connsiteX44" fmla="*/ 738313 w 1830513"/>
                <a:gd name="connsiteY44" fmla="*/ 6172200 h 7823200"/>
                <a:gd name="connsiteX45" fmla="*/ 674813 w 1830513"/>
                <a:gd name="connsiteY45" fmla="*/ 6223000 h 7823200"/>
                <a:gd name="connsiteX46" fmla="*/ 585913 w 1830513"/>
                <a:gd name="connsiteY46" fmla="*/ 6591300 h 7823200"/>
                <a:gd name="connsiteX47" fmla="*/ 395413 w 1830513"/>
                <a:gd name="connsiteY47" fmla="*/ 7810500 h 7823200"/>
                <a:gd name="connsiteX48" fmla="*/ 1713 w 1830513"/>
                <a:gd name="connsiteY48"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78565 w 1830513"/>
                <a:gd name="connsiteY5" fmla="*/ 231602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466079 w 1830513"/>
                <a:gd name="connsiteY15" fmla="*/ 2990811 h 7823200"/>
                <a:gd name="connsiteX16" fmla="*/ 1513013 w 1830513"/>
                <a:gd name="connsiteY16" fmla="*/ 3175000 h 7823200"/>
                <a:gd name="connsiteX17" fmla="*/ 1779713 w 1830513"/>
                <a:gd name="connsiteY17" fmla="*/ 3886200 h 7823200"/>
                <a:gd name="connsiteX18" fmla="*/ 1817813 w 1830513"/>
                <a:gd name="connsiteY18" fmla="*/ 4000500 h 7823200"/>
                <a:gd name="connsiteX19" fmla="*/ 1830513 w 1830513"/>
                <a:gd name="connsiteY19" fmla="*/ 4102100 h 7823200"/>
                <a:gd name="connsiteX20" fmla="*/ 1823888 w 1830513"/>
                <a:gd name="connsiteY20" fmla="*/ 4180455 h 7823200"/>
                <a:gd name="connsiteX21" fmla="*/ 1767013 w 1830513"/>
                <a:gd name="connsiteY21" fmla="*/ 4241800 h 7823200"/>
                <a:gd name="connsiteX22" fmla="*/ 1652713 w 1830513"/>
                <a:gd name="connsiteY22" fmla="*/ 4356100 h 7823200"/>
                <a:gd name="connsiteX23" fmla="*/ 1601913 w 1830513"/>
                <a:gd name="connsiteY23" fmla="*/ 4521200 h 7823200"/>
                <a:gd name="connsiteX24" fmla="*/ 1614613 w 1830513"/>
                <a:gd name="connsiteY24" fmla="*/ 4724400 h 7823200"/>
                <a:gd name="connsiteX25" fmla="*/ 1614613 w 1830513"/>
                <a:gd name="connsiteY25" fmla="*/ 4876800 h 7823200"/>
                <a:gd name="connsiteX26" fmla="*/ 1589213 w 1830513"/>
                <a:gd name="connsiteY26" fmla="*/ 4889500 h 7823200"/>
                <a:gd name="connsiteX27" fmla="*/ 1525713 w 1830513"/>
                <a:gd name="connsiteY27" fmla="*/ 4914900 h 7823200"/>
                <a:gd name="connsiteX28" fmla="*/ 1436813 w 1830513"/>
                <a:gd name="connsiteY28" fmla="*/ 4927600 h 7823200"/>
                <a:gd name="connsiteX29" fmla="*/ 1538413 w 1830513"/>
                <a:gd name="connsiteY29" fmla="*/ 4965700 h 7823200"/>
                <a:gd name="connsiteX30" fmla="*/ 1601913 w 1830513"/>
                <a:gd name="connsiteY30" fmla="*/ 5041900 h 7823200"/>
                <a:gd name="connsiteX31" fmla="*/ 1627313 w 1830513"/>
                <a:gd name="connsiteY31" fmla="*/ 5118100 h 7823200"/>
                <a:gd name="connsiteX32" fmla="*/ 1589213 w 1830513"/>
                <a:gd name="connsiteY32" fmla="*/ 5194300 h 7823200"/>
                <a:gd name="connsiteX33" fmla="*/ 1513013 w 1830513"/>
                <a:gd name="connsiteY33" fmla="*/ 5283200 h 7823200"/>
                <a:gd name="connsiteX34" fmla="*/ 1487613 w 1830513"/>
                <a:gd name="connsiteY34" fmla="*/ 5384800 h 7823200"/>
                <a:gd name="connsiteX35" fmla="*/ 1487613 w 1830513"/>
                <a:gd name="connsiteY35" fmla="*/ 5473700 h 7823200"/>
                <a:gd name="connsiteX36" fmla="*/ 1500313 w 1830513"/>
                <a:gd name="connsiteY36" fmla="*/ 5638800 h 7823200"/>
                <a:gd name="connsiteX37" fmla="*/ 1513013 w 1830513"/>
                <a:gd name="connsiteY37" fmla="*/ 5867400 h 7823200"/>
                <a:gd name="connsiteX38" fmla="*/ 1487613 w 1830513"/>
                <a:gd name="connsiteY38" fmla="*/ 6032500 h 7823200"/>
                <a:gd name="connsiteX39" fmla="*/ 1411413 w 1830513"/>
                <a:gd name="connsiteY39" fmla="*/ 6159500 h 7823200"/>
                <a:gd name="connsiteX40" fmla="*/ 1259013 w 1830513"/>
                <a:gd name="connsiteY40" fmla="*/ 6184900 h 7823200"/>
                <a:gd name="connsiteX41" fmla="*/ 1106613 w 1830513"/>
                <a:gd name="connsiteY41" fmla="*/ 6184900 h 7823200"/>
                <a:gd name="connsiteX42" fmla="*/ 928813 w 1830513"/>
                <a:gd name="connsiteY42" fmla="*/ 6146800 h 7823200"/>
                <a:gd name="connsiteX43" fmla="*/ 789113 w 1830513"/>
                <a:gd name="connsiteY43" fmla="*/ 6159500 h 7823200"/>
                <a:gd name="connsiteX44" fmla="*/ 738313 w 1830513"/>
                <a:gd name="connsiteY44" fmla="*/ 6172200 h 7823200"/>
                <a:gd name="connsiteX45" fmla="*/ 674813 w 1830513"/>
                <a:gd name="connsiteY45" fmla="*/ 6223000 h 7823200"/>
                <a:gd name="connsiteX46" fmla="*/ 585913 w 1830513"/>
                <a:gd name="connsiteY46" fmla="*/ 6591300 h 7823200"/>
                <a:gd name="connsiteX47" fmla="*/ 395413 w 1830513"/>
                <a:gd name="connsiteY47" fmla="*/ 7810500 h 7823200"/>
                <a:gd name="connsiteX48" fmla="*/ 1713 w 1830513"/>
                <a:gd name="connsiteY48" fmla="*/ 7823200 h 78232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Lst>
              <a:rect l="l" t="t" r="r" b="b"/>
              <a:pathLst>
                <a:path w="1830513" h="7823200">
                  <a:moveTo>
                    <a:pt x="1713" y="7823200"/>
                  </a:moveTo>
                  <a:cubicBezTo>
                    <a:pt x="5946" y="5215467"/>
                    <a:pt x="-3072" y="2607733"/>
                    <a:pt x="1161" y="0"/>
                  </a:cubicBezTo>
                  <a:lnTo>
                    <a:pt x="230313" y="0"/>
                  </a:lnTo>
                  <a:cubicBezTo>
                    <a:pt x="310838" y="4233"/>
                    <a:pt x="408113" y="6350"/>
                    <a:pt x="484313" y="25400"/>
                  </a:cubicBezTo>
                  <a:cubicBezTo>
                    <a:pt x="560513" y="44450"/>
                    <a:pt x="621804" y="79933"/>
                    <a:pt x="687513" y="114300"/>
                  </a:cubicBezTo>
                  <a:cubicBezTo>
                    <a:pt x="753222" y="148667"/>
                    <a:pt x="819298" y="185035"/>
                    <a:pt x="878565" y="231602"/>
                  </a:cubicBezTo>
                  <a:cubicBezTo>
                    <a:pt x="937832" y="278169"/>
                    <a:pt x="988172" y="320117"/>
                    <a:pt x="1043113" y="393700"/>
                  </a:cubicBezTo>
                  <a:cubicBezTo>
                    <a:pt x="1098054" y="467283"/>
                    <a:pt x="1165880" y="590550"/>
                    <a:pt x="1208213" y="673100"/>
                  </a:cubicBezTo>
                  <a:lnTo>
                    <a:pt x="1297113" y="889000"/>
                  </a:lnTo>
                  <a:cubicBezTo>
                    <a:pt x="1326746" y="960967"/>
                    <a:pt x="1424113" y="1303867"/>
                    <a:pt x="1462213" y="1473200"/>
                  </a:cubicBezTo>
                  <a:lnTo>
                    <a:pt x="1525713" y="1905000"/>
                  </a:lnTo>
                  <a:lnTo>
                    <a:pt x="1563813" y="2273300"/>
                  </a:lnTo>
                  <a:lnTo>
                    <a:pt x="1589213" y="2654300"/>
                  </a:lnTo>
                  <a:lnTo>
                    <a:pt x="1551113" y="2768600"/>
                  </a:lnTo>
                  <a:lnTo>
                    <a:pt x="1500313" y="2882900"/>
                  </a:lnTo>
                  <a:lnTo>
                    <a:pt x="1466079" y="2990811"/>
                  </a:lnTo>
                  <a:lnTo>
                    <a:pt x="1513013" y="3175000"/>
                  </a:lnTo>
                  <a:lnTo>
                    <a:pt x="1779713" y="3886200"/>
                  </a:lnTo>
                  <a:lnTo>
                    <a:pt x="1817813" y="4000500"/>
                  </a:lnTo>
                  <a:lnTo>
                    <a:pt x="1830513" y="4102100"/>
                  </a:lnTo>
                  <a:lnTo>
                    <a:pt x="1823888" y="4180455"/>
                  </a:lnTo>
                  <a:lnTo>
                    <a:pt x="1767013" y="4241800"/>
                  </a:lnTo>
                  <a:lnTo>
                    <a:pt x="1652713" y="4356100"/>
                  </a:lnTo>
                  <a:lnTo>
                    <a:pt x="1601913" y="4521200"/>
                  </a:lnTo>
                  <a:lnTo>
                    <a:pt x="1614613" y="4724400"/>
                  </a:lnTo>
                  <a:cubicBezTo>
                    <a:pt x="1616730" y="4783667"/>
                    <a:pt x="1618846" y="4849283"/>
                    <a:pt x="1614613" y="4876800"/>
                  </a:cubicBezTo>
                  <a:cubicBezTo>
                    <a:pt x="1610380" y="4904317"/>
                    <a:pt x="1604030" y="4883150"/>
                    <a:pt x="1589213" y="4889500"/>
                  </a:cubicBezTo>
                  <a:lnTo>
                    <a:pt x="1525713" y="4914900"/>
                  </a:lnTo>
                  <a:lnTo>
                    <a:pt x="1436813" y="4927600"/>
                  </a:lnTo>
                  <a:lnTo>
                    <a:pt x="1538413" y="4965700"/>
                  </a:lnTo>
                  <a:lnTo>
                    <a:pt x="1601913" y="5041900"/>
                  </a:lnTo>
                  <a:lnTo>
                    <a:pt x="1627313" y="5118100"/>
                  </a:lnTo>
                  <a:lnTo>
                    <a:pt x="1589213" y="5194300"/>
                  </a:lnTo>
                  <a:lnTo>
                    <a:pt x="1513013" y="5283200"/>
                  </a:lnTo>
                  <a:lnTo>
                    <a:pt x="1487613" y="5384800"/>
                  </a:lnTo>
                  <a:lnTo>
                    <a:pt x="1487613" y="5473700"/>
                  </a:lnTo>
                  <a:lnTo>
                    <a:pt x="1500313" y="5638800"/>
                  </a:lnTo>
                  <a:lnTo>
                    <a:pt x="1513013" y="5867400"/>
                  </a:lnTo>
                  <a:lnTo>
                    <a:pt x="1487613" y="6032500"/>
                  </a:lnTo>
                  <a:cubicBezTo>
                    <a:pt x="1470680" y="6081183"/>
                    <a:pt x="1449513" y="6134100"/>
                    <a:pt x="1411413" y="6159500"/>
                  </a:cubicBezTo>
                  <a:cubicBezTo>
                    <a:pt x="1373313" y="6184900"/>
                    <a:pt x="1309813" y="6180667"/>
                    <a:pt x="1259013" y="6184900"/>
                  </a:cubicBezTo>
                  <a:lnTo>
                    <a:pt x="1106613" y="6184900"/>
                  </a:lnTo>
                  <a:lnTo>
                    <a:pt x="928813" y="6146800"/>
                  </a:lnTo>
                  <a:lnTo>
                    <a:pt x="789113" y="6159500"/>
                  </a:lnTo>
                  <a:lnTo>
                    <a:pt x="738313" y="6172200"/>
                  </a:lnTo>
                  <a:lnTo>
                    <a:pt x="674813" y="6223000"/>
                  </a:lnTo>
                  <a:lnTo>
                    <a:pt x="585913" y="6591300"/>
                  </a:lnTo>
                  <a:lnTo>
                    <a:pt x="395413" y="7810500"/>
                  </a:lnTo>
                  <a:lnTo>
                    <a:pt x="1713" y="7823200"/>
                  </a:lnTo>
                  <a:close/>
                </a:path>
              </a:pathLst>
            </a:custGeom>
            <a:solidFill>
              <a:srgbClr val="C8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51" name="Freeform: Shape 150">
              <a:extLst>
                <a:ext uri="{FF2B5EF4-FFF2-40B4-BE49-F238E27FC236}">
                  <a16:creationId xmlns:a16="http://schemas.microsoft.com/office/drawing/2014/main" id="{0F77567A-2505-1967-CF7D-A9A79059C06A}"/>
                </a:ext>
              </a:extLst>
            </xdr:cNvPr>
            <xdr:cNvSpPr/>
          </xdr:nvSpPr>
          <xdr:spPr>
            <a:xfrm flipH="1">
              <a:off x="8272060" y="60718700"/>
              <a:ext cx="1829519" cy="7823200"/>
            </a:xfrm>
            <a:custGeom>
              <a:avLst/>
              <a:gdLst>
                <a:gd name="connsiteX0" fmla="*/ 0 w 1828800"/>
                <a:gd name="connsiteY0" fmla="*/ 7823200 h 7823200"/>
                <a:gd name="connsiteX1" fmla="*/ 12700 w 1828800"/>
                <a:gd name="connsiteY1" fmla="*/ 0 h 7823200"/>
                <a:gd name="connsiteX2" fmla="*/ 228600 w 1828800"/>
                <a:gd name="connsiteY2" fmla="*/ 0 h 7823200"/>
                <a:gd name="connsiteX3" fmla="*/ 482600 w 1828800"/>
                <a:gd name="connsiteY3" fmla="*/ 25400 h 7823200"/>
                <a:gd name="connsiteX4" fmla="*/ 685800 w 1828800"/>
                <a:gd name="connsiteY4" fmla="*/ 114300 h 7823200"/>
                <a:gd name="connsiteX5" fmla="*/ 863600 w 1828800"/>
                <a:gd name="connsiteY5" fmla="*/ 241300 h 7823200"/>
                <a:gd name="connsiteX6" fmla="*/ 1041400 w 1828800"/>
                <a:gd name="connsiteY6" fmla="*/ 393700 h 7823200"/>
                <a:gd name="connsiteX7" fmla="*/ 1206500 w 1828800"/>
                <a:gd name="connsiteY7" fmla="*/ 673100 h 7823200"/>
                <a:gd name="connsiteX8" fmla="*/ 1295400 w 1828800"/>
                <a:gd name="connsiteY8" fmla="*/ 889000 h 7823200"/>
                <a:gd name="connsiteX9" fmla="*/ 1460500 w 1828800"/>
                <a:gd name="connsiteY9" fmla="*/ 1473200 h 7823200"/>
                <a:gd name="connsiteX10" fmla="*/ 1524000 w 1828800"/>
                <a:gd name="connsiteY10" fmla="*/ 1905000 h 7823200"/>
                <a:gd name="connsiteX11" fmla="*/ 1562100 w 1828800"/>
                <a:gd name="connsiteY11" fmla="*/ 2273300 h 7823200"/>
                <a:gd name="connsiteX12" fmla="*/ 1587500 w 1828800"/>
                <a:gd name="connsiteY12" fmla="*/ 2654300 h 7823200"/>
                <a:gd name="connsiteX13" fmla="*/ 1549400 w 1828800"/>
                <a:gd name="connsiteY13" fmla="*/ 2768600 h 7823200"/>
                <a:gd name="connsiteX14" fmla="*/ 1498600 w 1828800"/>
                <a:gd name="connsiteY14" fmla="*/ 2882900 h 7823200"/>
                <a:gd name="connsiteX15" fmla="*/ 1511300 w 1828800"/>
                <a:gd name="connsiteY15" fmla="*/ 3175000 h 7823200"/>
                <a:gd name="connsiteX16" fmla="*/ 1778000 w 1828800"/>
                <a:gd name="connsiteY16" fmla="*/ 3886200 h 7823200"/>
                <a:gd name="connsiteX17" fmla="*/ 1816100 w 1828800"/>
                <a:gd name="connsiteY17" fmla="*/ 4000500 h 7823200"/>
                <a:gd name="connsiteX18" fmla="*/ 1828800 w 1828800"/>
                <a:gd name="connsiteY18" fmla="*/ 4102100 h 7823200"/>
                <a:gd name="connsiteX19" fmla="*/ 1765300 w 1828800"/>
                <a:gd name="connsiteY19" fmla="*/ 4241800 h 7823200"/>
                <a:gd name="connsiteX20" fmla="*/ 1651000 w 1828800"/>
                <a:gd name="connsiteY20" fmla="*/ 4356100 h 7823200"/>
                <a:gd name="connsiteX21" fmla="*/ 1600200 w 1828800"/>
                <a:gd name="connsiteY21" fmla="*/ 4521200 h 7823200"/>
                <a:gd name="connsiteX22" fmla="*/ 1612900 w 1828800"/>
                <a:gd name="connsiteY22" fmla="*/ 4724400 h 7823200"/>
                <a:gd name="connsiteX23" fmla="*/ 1612900 w 1828800"/>
                <a:gd name="connsiteY23" fmla="*/ 4876800 h 7823200"/>
                <a:gd name="connsiteX24" fmla="*/ 1587500 w 1828800"/>
                <a:gd name="connsiteY24" fmla="*/ 4889500 h 7823200"/>
                <a:gd name="connsiteX25" fmla="*/ 1524000 w 1828800"/>
                <a:gd name="connsiteY25" fmla="*/ 4914900 h 7823200"/>
                <a:gd name="connsiteX26" fmla="*/ 1435100 w 1828800"/>
                <a:gd name="connsiteY26" fmla="*/ 4927600 h 7823200"/>
                <a:gd name="connsiteX27" fmla="*/ 1536700 w 1828800"/>
                <a:gd name="connsiteY27" fmla="*/ 4965700 h 7823200"/>
                <a:gd name="connsiteX28" fmla="*/ 1600200 w 1828800"/>
                <a:gd name="connsiteY28" fmla="*/ 5041900 h 7823200"/>
                <a:gd name="connsiteX29" fmla="*/ 1625600 w 1828800"/>
                <a:gd name="connsiteY29" fmla="*/ 5118100 h 7823200"/>
                <a:gd name="connsiteX30" fmla="*/ 1587500 w 1828800"/>
                <a:gd name="connsiteY30" fmla="*/ 5194300 h 7823200"/>
                <a:gd name="connsiteX31" fmla="*/ 1511300 w 1828800"/>
                <a:gd name="connsiteY31" fmla="*/ 5283200 h 7823200"/>
                <a:gd name="connsiteX32" fmla="*/ 1485900 w 1828800"/>
                <a:gd name="connsiteY32" fmla="*/ 5384800 h 7823200"/>
                <a:gd name="connsiteX33" fmla="*/ 1485900 w 1828800"/>
                <a:gd name="connsiteY33" fmla="*/ 5473700 h 7823200"/>
                <a:gd name="connsiteX34" fmla="*/ 1498600 w 1828800"/>
                <a:gd name="connsiteY34" fmla="*/ 5638800 h 7823200"/>
                <a:gd name="connsiteX35" fmla="*/ 1511300 w 1828800"/>
                <a:gd name="connsiteY35" fmla="*/ 5867400 h 7823200"/>
                <a:gd name="connsiteX36" fmla="*/ 1485900 w 1828800"/>
                <a:gd name="connsiteY36" fmla="*/ 6032500 h 7823200"/>
                <a:gd name="connsiteX37" fmla="*/ 1409700 w 1828800"/>
                <a:gd name="connsiteY37" fmla="*/ 6159500 h 7823200"/>
                <a:gd name="connsiteX38" fmla="*/ 1257300 w 1828800"/>
                <a:gd name="connsiteY38" fmla="*/ 6184900 h 7823200"/>
                <a:gd name="connsiteX39" fmla="*/ 1104900 w 1828800"/>
                <a:gd name="connsiteY39" fmla="*/ 6184900 h 7823200"/>
                <a:gd name="connsiteX40" fmla="*/ 927100 w 1828800"/>
                <a:gd name="connsiteY40" fmla="*/ 6146800 h 7823200"/>
                <a:gd name="connsiteX41" fmla="*/ 787400 w 1828800"/>
                <a:gd name="connsiteY41" fmla="*/ 6159500 h 7823200"/>
                <a:gd name="connsiteX42" fmla="*/ 736600 w 1828800"/>
                <a:gd name="connsiteY42" fmla="*/ 6172200 h 7823200"/>
                <a:gd name="connsiteX43" fmla="*/ 673100 w 1828800"/>
                <a:gd name="connsiteY43" fmla="*/ 6223000 h 7823200"/>
                <a:gd name="connsiteX44" fmla="*/ 584200 w 1828800"/>
                <a:gd name="connsiteY44" fmla="*/ 6591300 h 7823200"/>
                <a:gd name="connsiteX45" fmla="*/ 393700 w 1828800"/>
                <a:gd name="connsiteY45" fmla="*/ 7810500 h 7823200"/>
                <a:gd name="connsiteX46" fmla="*/ 0 w 1828800"/>
                <a:gd name="connsiteY46"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767013 w 1830513"/>
                <a:gd name="connsiteY19" fmla="*/ 4241800 h 7823200"/>
                <a:gd name="connsiteX20" fmla="*/ 1652713 w 1830513"/>
                <a:gd name="connsiteY20" fmla="*/ 4356100 h 7823200"/>
                <a:gd name="connsiteX21" fmla="*/ 1601913 w 1830513"/>
                <a:gd name="connsiteY21" fmla="*/ 4521200 h 7823200"/>
                <a:gd name="connsiteX22" fmla="*/ 1614613 w 1830513"/>
                <a:gd name="connsiteY22" fmla="*/ 4724400 h 7823200"/>
                <a:gd name="connsiteX23" fmla="*/ 1614613 w 1830513"/>
                <a:gd name="connsiteY23" fmla="*/ 4876800 h 7823200"/>
                <a:gd name="connsiteX24" fmla="*/ 1589213 w 1830513"/>
                <a:gd name="connsiteY24" fmla="*/ 4889500 h 7823200"/>
                <a:gd name="connsiteX25" fmla="*/ 1525713 w 1830513"/>
                <a:gd name="connsiteY25" fmla="*/ 4914900 h 7823200"/>
                <a:gd name="connsiteX26" fmla="*/ 1436813 w 1830513"/>
                <a:gd name="connsiteY26" fmla="*/ 4927600 h 7823200"/>
                <a:gd name="connsiteX27" fmla="*/ 1538413 w 1830513"/>
                <a:gd name="connsiteY27" fmla="*/ 4965700 h 7823200"/>
                <a:gd name="connsiteX28" fmla="*/ 1601913 w 1830513"/>
                <a:gd name="connsiteY28" fmla="*/ 5041900 h 7823200"/>
                <a:gd name="connsiteX29" fmla="*/ 1627313 w 1830513"/>
                <a:gd name="connsiteY29" fmla="*/ 5118100 h 7823200"/>
                <a:gd name="connsiteX30" fmla="*/ 1589213 w 1830513"/>
                <a:gd name="connsiteY30" fmla="*/ 5194300 h 7823200"/>
                <a:gd name="connsiteX31" fmla="*/ 1513013 w 1830513"/>
                <a:gd name="connsiteY31" fmla="*/ 5283200 h 7823200"/>
                <a:gd name="connsiteX32" fmla="*/ 1487613 w 1830513"/>
                <a:gd name="connsiteY32" fmla="*/ 5384800 h 7823200"/>
                <a:gd name="connsiteX33" fmla="*/ 1487613 w 1830513"/>
                <a:gd name="connsiteY33" fmla="*/ 5473700 h 7823200"/>
                <a:gd name="connsiteX34" fmla="*/ 1500313 w 1830513"/>
                <a:gd name="connsiteY34" fmla="*/ 5638800 h 7823200"/>
                <a:gd name="connsiteX35" fmla="*/ 1513013 w 1830513"/>
                <a:gd name="connsiteY35" fmla="*/ 5867400 h 7823200"/>
                <a:gd name="connsiteX36" fmla="*/ 1487613 w 1830513"/>
                <a:gd name="connsiteY36" fmla="*/ 6032500 h 7823200"/>
                <a:gd name="connsiteX37" fmla="*/ 1411413 w 1830513"/>
                <a:gd name="connsiteY37" fmla="*/ 6159500 h 7823200"/>
                <a:gd name="connsiteX38" fmla="*/ 1259013 w 1830513"/>
                <a:gd name="connsiteY38" fmla="*/ 6184900 h 7823200"/>
                <a:gd name="connsiteX39" fmla="*/ 1106613 w 1830513"/>
                <a:gd name="connsiteY39" fmla="*/ 6184900 h 7823200"/>
                <a:gd name="connsiteX40" fmla="*/ 928813 w 1830513"/>
                <a:gd name="connsiteY40" fmla="*/ 6146800 h 7823200"/>
                <a:gd name="connsiteX41" fmla="*/ 789113 w 1830513"/>
                <a:gd name="connsiteY41" fmla="*/ 6159500 h 7823200"/>
                <a:gd name="connsiteX42" fmla="*/ 738313 w 1830513"/>
                <a:gd name="connsiteY42" fmla="*/ 6172200 h 7823200"/>
                <a:gd name="connsiteX43" fmla="*/ 674813 w 1830513"/>
                <a:gd name="connsiteY43" fmla="*/ 6223000 h 7823200"/>
                <a:gd name="connsiteX44" fmla="*/ 585913 w 1830513"/>
                <a:gd name="connsiteY44" fmla="*/ 6591300 h 7823200"/>
                <a:gd name="connsiteX45" fmla="*/ 395413 w 1830513"/>
                <a:gd name="connsiteY45" fmla="*/ 7810500 h 7823200"/>
                <a:gd name="connsiteX46" fmla="*/ 1713 w 1830513"/>
                <a:gd name="connsiteY46"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767013 w 1830513"/>
                <a:gd name="connsiteY19" fmla="*/ 4241800 h 7823200"/>
                <a:gd name="connsiteX20" fmla="*/ 1652713 w 1830513"/>
                <a:gd name="connsiteY20" fmla="*/ 4356100 h 7823200"/>
                <a:gd name="connsiteX21" fmla="*/ 1601913 w 1830513"/>
                <a:gd name="connsiteY21" fmla="*/ 4521200 h 7823200"/>
                <a:gd name="connsiteX22" fmla="*/ 1614613 w 1830513"/>
                <a:gd name="connsiteY22" fmla="*/ 4724400 h 7823200"/>
                <a:gd name="connsiteX23" fmla="*/ 1614613 w 1830513"/>
                <a:gd name="connsiteY23" fmla="*/ 4876800 h 7823200"/>
                <a:gd name="connsiteX24" fmla="*/ 1589213 w 1830513"/>
                <a:gd name="connsiteY24" fmla="*/ 4889500 h 7823200"/>
                <a:gd name="connsiteX25" fmla="*/ 1525713 w 1830513"/>
                <a:gd name="connsiteY25" fmla="*/ 4914900 h 7823200"/>
                <a:gd name="connsiteX26" fmla="*/ 1436813 w 1830513"/>
                <a:gd name="connsiteY26" fmla="*/ 4927600 h 7823200"/>
                <a:gd name="connsiteX27" fmla="*/ 1538413 w 1830513"/>
                <a:gd name="connsiteY27" fmla="*/ 4965700 h 7823200"/>
                <a:gd name="connsiteX28" fmla="*/ 1601913 w 1830513"/>
                <a:gd name="connsiteY28" fmla="*/ 5041900 h 7823200"/>
                <a:gd name="connsiteX29" fmla="*/ 1627313 w 1830513"/>
                <a:gd name="connsiteY29" fmla="*/ 5118100 h 7823200"/>
                <a:gd name="connsiteX30" fmla="*/ 1589213 w 1830513"/>
                <a:gd name="connsiteY30" fmla="*/ 5194300 h 7823200"/>
                <a:gd name="connsiteX31" fmla="*/ 1513013 w 1830513"/>
                <a:gd name="connsiteY31" fmla="*/ 5283200 h 7823200"/>
                <a:gd name="connsiteX32" fmla="*/ 1487613 w 1830513"/>
                <a:gd name="connsiteY32" fmla="*/ 5384800 h 7823200"/>
                <a:gd name="connsiteX33" fmla="*/ 1487613 w 1830513"/>
                <a:gd name="connsiteY33" fmla="*/ 5473700 h 7823200"/>
                <a:gd name="connsiteX34" fmla="*/ 1500313 w 1830513"/>
                <a:gd name="connsiteY34" fmla="*/ 5638800 h 7823200"/>
                <a:gd name="connsiteX35" fmla="*/ 1513013 w 1830513"/>
                <a:gd name="connsiteY35" fmla="*/ 5867400 h 7823200"/>
                <a:gd name="connsiteX36" fmla="*/ 1487613 w 1830513"/>
                <a:gd name="connsiteY36" fmla="*/ 6032500 h 7823200"/>
                <a:gd name="connsiteX37" fmla="*/ 1411413 w 1830513"/>
                <a:gd name="connsiteY37" fmla="*/ 6159500 h 7823200"/>
                <a:gd name="connsiteX38" fmla="*/ 1259013 w 1830513"/>
                <a:gd name="connsiteY38" fmla="*/ 6184900 h 7823200"/>
                <a:gd name="connsiteX39" fmla="*/ 1106613 w 1830513"/>
                <a:gd name="connsiteY39" fmla="*/ 6184900 h 7823200"/>
                <a:gd name="connsiteX40" fmla="*/ 928813 w 1830513"/>
                <a:gd name="connsiteY40" fmla="*/ 6146800 h 7823200"/>
                <a:gd name="connsiteX41" fmla="*/ 789113 w 1830513"/>
                <a:gd name="connsiteY41" fmla="*/ 6159500 h 7823200"/>
                <a:gd name="connsiteX42" fmla="*/ 738313 w 1830513"/>
                <a:gd name="connsiteY42" fmla="*/ 6172200 h 7823200"/>
                <a:gd name="connsiteX43" fmla="*/ 674813 w 1830513"/>
                <a:gd name="connsiteY43" fmla="*/ 6223000 h 7823200"/>
                <a:gd name="connsiteX44" fmla="*/ 585913 w 1830513"/>
                <a:gd name="connsiteY44" fmla="*/ 6591300 h 7823200"/>
                <a:gd name="connsiteX45" fmla="*/ 395413 w 1830513"/>
                <a:gd name="connsiteY45" fmla="*/ 7810500 h 7823200"/>
                <a:gd name="connsiteX46" fmla="*/ 1713 w 1830513"/>
                <a:gd name="connsiteY46"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04010 w 1830513"/>
                <a:gd name="connsiteY19" fmla="*/ 4167524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78565 w 1830513"/>
                <a:gd name="connsiteY5" fmla="*/ 231602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78565 w 1830513"/>
                <a:gd name="connsiteY5" fmla="*/ 231602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78565 w 1830513"/>
                <a:gd name="connsiteY5" fmla="*/ 231602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09149 w 1830513"/>
                <a:gd name="connsiteY15" fmla="*/ 2984346 h 7823200"/>
                <a:gd name="connsiteX16" fmla="*/ 1513013 w 1830513"/>
                <a:gd name="connsiteY16" fmla="*/ 3175000 h 7823200"/>
                <a:gd name="connsiteX17" fmla="*/ 1779713 w 1830513"/>
                <a:gd name="connsiteY17" fmla="*/ 3886200 h 7823200"/>
                <a:gd name="connsiteX18" fmla="*/ 1817813 w 1830513"/>
                <a:gd name="connsiteY18" fmla="*/ 4000500 h 7823200"/>
                <a:gd name="connsiteX19" fmla="*/ 1830513 w 1830513"/>
                <a:gd name="connsiteY19" fmla="*/ 4102100 h 7823200"/>
                <a:gd name="connsiteX20" fmla="*/ 1823888 w 1830513"/>
                <a:gd name="connsiteY20" fmla="*/ 4180455 h 7823200"/>
                <a:gd name="connsiteX21" fmla="*/ 1767013 w 1830513"/>
                <a:gd name="connsiteY21" fmla="*/ 4241800 h 7823200"/>
                <a:gd name="connsiteX22" fmla="*/ 1652713 w 1830513"/>
                <a:gd name="connsiteY22" fmla="*/ 4356100 h 7823200"/>
                <a:gd name="connsiteX23" fmla="*/ 1601913 w 1830513"/>
                <a:gd name="connsiteY23" fmla="*/ 4521200 h 7823200"/>
                <a:gd name="connsiteX24" fmla="*/ 1614613 w 1830513"/>
                <a:gd name="connsiteY24" fmla="*/ 4724400 h 7823200"/>
                <a:gd name="connsiteX25" fmla="*/ 1614613 w 1830513"/>
                <a:gd name="connsiteY25" fmla="*/ 4876800 h 7823200"/>
                <a:gd name="connsiteX26" fmla="*/ 1589213 w 1830513"/>
                <a:gd name="connsiteY26" fmla="*/ 4889500 h 7823200"/>
                <a:gd name="connsiteX27" fmla="*/ 1525713 w 1830513"/>
                <a:gd name="connsiteY27" fmla="*/ 4914900 h 7823200"/>
                <a:gd name="connsiteX28" fmla="*/ 1436813 w 1830513"/>
                <a:gd name="connsiteY28" fmla="*/ 4927600 h 7823200"/>
                <a:gd name="connsiteX29" fmla="*/ 1538413 w 1830513"/>
                <a:gd name="connsiteY29" fmla="*/ 4965700 h 7823200"/>
                <a:gd name="connsiteX30" fmla="*/ 1601913 w 1830513"/>
                <a:gd name="connsiteY30" fmla="*/ 5041900 h 7823200"/>
                <a:gd name="connsiteX31" fmla="*/ 1627313 w 1830513"/>
                <a:gd name="connsiteY31" fmla="*/ 5118100 h 7823200"/>
                <a:gd name="connsiteX32" fmla="*/ 1589213 w 1830513"/>
                <a:gd name="connsiteY32" fmla="*/ 5194300 h 7823200"/>
                <a:gd name="connsiteX33" fmla="*/ 1513013 w 1830513"/>
                <a:gd name="connsiteY33" fmla="*/ 5283200 h 7823200"/>
                <a:gd name="connsiteX34" fmla="*/ 1487613 w 1830513"/>
                <a:gd name="connsiteY34" fmla="*/ 5384800 h 7823200"/>
                <a:gd name="connsiteX35" fmla="*/ 1487613 w 1830513"/>
                <a:gd name="connsiteY35" fmla="*/ 5473700 h 7823200"/>
                <a:gd name="connsiteX36" fmla="*/ 1500313 w 1830513"/>
                <a:gd name="connsiteY36" fmla="*/ 5638800 h 7823200"/>
                <a:gd name="connsiteX37" fmla="*/ 1513013 w 1830513"/>
                <a:gd name="connsiteY37" fmla="*/ 5867400 h 7823200"/>
                <a:gd name="connsiteX38" fmla="*/ 1487613 w 1830513"/>
                <a:gd name="connsiteY38" fmla="*/ 6032500 h 7823200"/>
                <a:gd name="connsiteX39" fmla="*/ 1411413 w 1830513"/>
                <a:gd name="connsiteY39" fmla="*/ 6159500 h 7823200"/>
                <a:gd name="connsiteX40" fmla="*/ 1259013 w 1830513"/>
                <a:gd name="connsiteY40" fmla="*/ 6184900 h 7823200"/>
                <a:gd name="connsiteX41" fmla="*/ 1106613 w 1830513"/>
                <a:gd name="connsiteY41" fmla="*/ 6184900 h 7823200"/>
                <a:gd name="connsiteX42" fmla="*/ 928813 w 1830513"/>
                <a:gd name="connsiteY42" fmla="*/ 6146800 h 7823200"/>
                <a:gd name="connsiteX43" fmla="*/ 789113 w 1830513"/>
                <a:gd name="connsiteY43" fmla="*/ 6159500 h 7823200"/>
                <a:gd name="connsiteX44" fmla="*/ 738313 w 1830513"/>
                <a:gd name="connsiteY44" fmla="*/ 6172200 h 7823200"/>
                <a:gd name="connsiteX45" fmla="*/ 674813 w 1830513"/>
                <a:gd name="connsiteY45" fmla="*/ 6223000 h 7823200"/>
                <a:gd name="connsiteX46" fmla="*/ 585913 w 1830513"/>
                <a:gd name="connsiteY46" fmla="*/ 6591300 h 7823200"/>
                <a:gd name="connsiteX47" fmla="*/ 395413 w 1830513"/>
                <a:gd name="connsiteY47" fmla="*/ 7810500 h 7823200"/>
                <a:gd name="connsiteX48" fmla="*/ 1713 w 1830513"/>
                <a:gd name="connsiteY48"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78565 w 1830513"/>
                <a:gd name="connsiteY5" fmla="*/ 231602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466079 w 1830513"/>
                <a:gd name="connsiteY15" fmla="*/ 2990811 h 7823200"/>
                <a:gd name="connsiteX16" fmla="*/ 1513013 w 1830513"/>
                <a:gd name="connsiteY16" fmla="*/ 3175000 h 7823200"/>
                <a:gd name="connsiteX17" fmla="*/ 1779713 w 1830513"/>
                <a:gd name="connsiteY17" fmla="*/ 3886200 h 7823200"/>
                <a:gd name="connsiteX18" fmla="*/ 1817813 w 1830513"/>
                <a:gd name="connsiteY18" fmla="*/ 4000500 h 7823200"/>
                <a:gd name="connsiteX19" fmla="*/ 1830513 w 1830513"/>
                <a:gd name="connsiteY19" fmla="*/ 4102100 h 7823200"/>
                <a:gd name="connsiteX20" fmla="*/ 1823888 w 1830513"/>
                <a:gd name="connsiteY20" fmla="*/ 4180455 h 7823200"/>
                <a:gd name="connsiteX21" fmla="*/ 1767013 w 1830513"/>
                <a:gd name="connsiteY21" fmla="*/ 4241800 h 7823200"/>
                <a:gd name="connsiteX22" fmla="*/ 1652713 w 1830513"/>
                <a:gd name="connsiteY22" fmla="*/ 4356100 h 7823200"/>
                <a:gd name="connsiteX23" fmla="*/ 1601913 w 1830513"/>
                <a:gd name="connsiteY23" fmla="*/ 4521200 h 7823200"/>
                <a:gd name="connsiteX24" fmla="*/ 1614613 w 1830513"/>
                <a:gd name="connsiteY24" fmla="*/ 4724400 h 7823200"/>
                <a:gd name="connsiteX25" fmla="*/ 1614613 w 1830513"/>
                <a:gd name="connsiteY25" fmla="*/ 4876800 h 7823200"/>
                <a:gd name="connsiteX26" fmla="*/ 1589213 w 1830513"/>
                <a:gd name="connsiteY26" fmla="*/ 4889500 h 7823200"/>
                <a:gd name="connsiteX27" fmla="*/ 1525713 w 1830513"/>
                <a:gd name="connsiteY27" fmla="*/ 4914900 h 7823200"/>
                <a:gd name="connsiteX28" fmla="*/ 1436813 w 1830513"/>
                <a:gd name="connsiteY28" fmla="*/ 4927600 h 7823200"/>
                <a:gd name="connsiteX29" fmla="*/ 1538413 w 1830513"/>
                <a:gd name="connsiteY29" fmla="*/ 4965700 h 7823200"/>
                <a:gd name="connsiteX30" fmla="*/ 1601913 w 1830513"/>
                <a:gd name="connsiteY30" fmla="*/ 5041900 h 7823200"/>
                <a:gd name="connsiteX31" fmla="*/ 1627313 w 1830513"/>
                <a:gd name="connsiteY31" fmla="*/ 5118100 h 7823200"/>
                <a:gd name="connsiteX32" fmla="*/ 1589213 w 1830513"/>
                <a:gd name="connsiteY32" fmla="*/ 5194300 h 7823200"/>
                <a:gd name="connsiteX33" fmla="*/ 1513013 w 1830513"/>
                <a:gd name="connsiteY33" fmla="*/ 5283200 h 7823200"/>
                <a:gd name="connsiteX34" fmla="*/ 1487613 w 1830513"/>
                <a:gd name="connsiteY34" fmla="*/ 5384800 h 7823200"/>
                <a:gd name="connsiteX35" fmla="*/ 1487613 w 1830513"/>
                <a:gd name="connsiteY35" fmla="*/ 5473700 h 7823200"/>
                <a:gd name="connsiteX36" fmla="*/ 1500313 w 1830513"/>
                <a:gd name="connsiteY36" fmla="*/ 5638800 h 7823200"/>
                <a:gd name="connsiteX37" fmla="*/ 1513013 w 1830513"/>
                <a:gd name="connsiteY37" fmla="*/ 5867400 h 7823200"/>
                <a:gd name="connsiteX38" fmla="*/ 1487613 w 1830513"/>
                <a:gd name="connsiteY38" fmla="*/ 6032500 h 7823200"/>
                <a:gd name="connsiteX39" fmla="*/ 1411413 w 1830513"/>
                <a:gd name="connsiteY39" fmla="*/ 6159500 h 7823200"/>
                <a:gd name="connsiteX40" fmla="*/ 1259013 w 1830513"/>
                <a:gd name="connsiteY40" fmla="*/ 6184900 h 7823200"/>
                <a:gd name="connsiteX41" fmla="*/ 1106613 w 1830513"/>
                <a:gd name="connsiteY41" fmla="*/ 6184900 h 7823200"/>
                <a:gd name="connsiteX42" fmla="*/ 928813 w 1830513"/>
                <a:gd name="connsiteY42" fmla="*/ 6146800 h 7823200"/>
                <a:gd name="connsiteX43" fmla="*/ 789113 w 1830513"/>
                <a:gd name="connsiteY43" fmla="*/ 6159500 h 7823200"/>
                <a:gd name="connsiteX44" fmla="*/ 738313 w 1830513"/>
                <a:gd name="connsiteY44" fmla="*/ 6172200 h 7823200"/>
                <a:gd name="connsiteX45" fmla="*/ 674813 w 1830513"/>
                <a:gd name="connsiteY45" fmla="*/ 6223000 h 7823200"/>
                <a:gd name="connsiteX46" fmla="*/ 585913 w 1830513"/>
                <a:gd name="connsiteY46" fmla="*/ 6591300 h 7823200"/>
                <a:gd name="connsiteX47" fmla="*/ 395413 w 1830513"/>
                <a:gd name="connsiteY47" fmla="*/ 7810500 h 7823200"/>
                <a:gd name="connsiteX48" fmla="*/ 1713 w 1830513"/>
                <a:gd name="connsiteY48" fmla="*/ 7823200 h 78232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Lst>
              <a:rect l="l" t="t" r="r" b="b"/>
              <a:pathLst>
                <a:path w="1830513" h="7823200">
                  <a:moveTo>
                    <a:pt x="1713" y="7823200"/>
                  </a:moveTo>
                  <a:cubicBezTo>
                    <a:pt x="5946" y="5215467"/>
                    <a:pt x="-3072" y="2607733"/>
                    <a:pt x="1161" y="0"/>
                  </a:cubicBezTo>
                  <a:lnTo>
                    <a:pt x="230313" y="0"/>
                  </a:lnTo>
                  <a:cubicBezTo>
                    <a:pt x="310838" y="4233"/>
                    <a:pt x="408113" y="6350"/>
                    <a:pt x="484313" y="25400"/>
                  </a:cubicBezTo>
                  <a:cubicBezTo>
                    <a:pt x="560513" y="44450"/>
                    <a:pt x="621804" y="79933"/>
                    <a:pt x="687513" y="114300"/>
                  </a:cubicBezTo>
                  <a:cubicBezTo>
                    <a:pt x="753222" y="148667"/>
                    <a:pt x="819298" y="185035"/>
                    <a:pt x="878565" y="231602"/>
                  </a:cubicBezTo>
                  <a:cubicBezTo>
                    <a:pt x="937832" y="278169"/>
                    <a:pt x="988172" y="320117"/>
                    <a:pt x="1043113" y="393700"/>
                  </a:cubicBezTo>
                  <a:cubicBezTo>
                    <a:pt x="1098054" y="467283"/>
                    <a:pt x="1165880" y="590550"/>
                    <a:pt x="1208213" y="673100"/>
                  </a:cubicBezTo>
                  <a:lnTo>
                    <a:pt x="1297113" y="889000"/>
                  </a:lnTo>
                  <a:cubicBezTo>
                    <a:pt x="1326746" y="960967"/>
                    <a:pt x="1424113" y="1303867"/>
                    <a:pt x="1462213" y="1473200"/>
                  </a:cubicBezTo>
                  <a:lnTo>
                    <a:pt x="1525713" y="1905000"/>
                  </a:lnTo>
                  <a:lnTo>
                    <a:pt x="1563813" y="2273300"/>
                  </a:lnTo>
                  <a:lnTo>
                    <a:pt x="1589213" y="2654300"/>
                  </a:lnTo>
                  <a:lnTo>
                    <a:pt x="1551113" y="2768600"/>
                  </a:lnTo>
                  <a:lnTo>
                    <a:pt x="1500313" y="2882900"/>
                  </a:lnTo>
                  <a:lnTo>
                    <a:pt x="1466079" y="2990811"/>
                  </a:lnTo>
                  <a:lnTo>
                    <a:pt x="1513013" y="3175000"/>
                  </a:lnTo>
                  <a:lnTo>
                    <a:pt x="1779713" y="3886200"/>
                  </a:lnTo>
                  <a:lnTo>
                    <a:pt x="1817813" y="4000500"/>
                  </a:lnTo>
                  <a:lnTo>
                    <a:pt x="1830513" y="4102100"/>
                  </a:lnTo>
                  <a:lnTo>
                    <a:pt x="1823888" y="4180455"/>
                  </a:lnTo>
                  <a:lnTo>
                    <a:pt x="1767013" y="4241800"/>
                  </a:lnTo>
                  <a:lnTo>
                    <a:pt x="1652713" y="4356100"/>
                  </a:lnTo>
                  <a:lnTo>
                    <a:pt x="1601913" y="4521200"/>
                  </a:lnTo>
                  <a:lnTo>
                    <a:pt x="1614613" y="4724400"/>
                  </a:lnTo>
                  <a:cubicBezTo>
                    <a:pt x="1616730" y="4783667"/>
                    <a:pt x="1618846" y="4849283"/>
                    <a:pt x="1614613" y="4876800"/>
                  </a:cubicBezTo>
                  <a:cubicBezTo>
                    <a:pt x="1610380" y="4904317"/>
                    <a:pt x="1604030" y="4883150"/>
                    <a:pt x="1589213" y="4889500"/>
                  </a:cubicBezTo>
                  <a:lnTo>
                    <a:pt x="1525713" y="4914900"/>
                  </a:lnTo>
                  <a:lnTo>
                    <a:pt x="1436813" y="4927600"/>
                  </a:lnTo>
                  <a:lnTo>
                    <a:pt x="1538413" y="4965700"/>
                  </a:lnTo>
                  <a:lnTo>
                    <a:pt x="1601913" y="5041900"/>
                  </a:lnTo>
                  <a:lnTo>
                    <a:pt x="1627313" y="5118100"/>
                  </a:lnTo>
                  <a:lnTo>
                    <a:pt x="1589213" y="5194300"/>
                  </a:lnTo>
                  <a:lnTo>
                    <a:pt x="1513013" y="5283200"/>
                  </a:lnTo>
                  <a:lnTo>
                    <a:pt x="1487613" y="5384800"/>
                  </a:lnTo>
                  <a:lnTo>
                    <a:pt x="1487613" y="5473700"/>
                  </a:lnTo>
                  <a:lnTo>
                    <a:pt x="1500313" y="5638800"/>
                  </a:lnTo>
                  <a:lnTo>
                    <a:pt x="1513013" y="5867400"/>
                  </a:lnTo>
                  <a:lnTo>
                    <a:pt x="1487613" y="6032500"/>
                  </a:lnTo>
                  <a:cubicBezTo>
                    <a:pt x="1470680" y="6081183"/>
                    <a:pt x="1449513" y="6134100"/>
                    <a:pt x="1411413" y="6159500"/>
                  </a:cubicBezTo>
                  <a:cubicBezTo>
                    <a:pt x="1373313" y="6184900"/>
                    <a:pt x="1309813" y="6180667"/>
                    <a:pt x="1259013" y="6184900"/>
                  </a:cubicBezTo>
                  <a:lnTo>
                    <a:pt x="1106613" y="6184900"/>
                  </a:lnTo>
                  <a:lnTo>
                    <a:pt x="928813" y="6146800"/>
                  </a:lnTo>
                  <a:lnTo>
                    <a:pt x="789113" y="6159500"/>
                  </a:lnTo>
                  <a:lnTo>
                    <a:pt x="738313" y="6172200"/>
                  </a:lnTo>
                  <a:lnTo>
                    <a:pt x="674813" y="6223000"/>
                  </a:lnTo>
                  <a:lnTo>
                    <a:pt x="585913" y="6591300"/>
                  </a:lnTo>
                  <a:lnTo>
                    <a:pt x="395413" y="7810500"/>
                  </a:lnTo>
                  <a:lnTo>
                    <a:pt x="1713" y="7823200"/>
                  </a:lnTo>
                  <a:close/>
                </a:path>
              </a:pathLst>
            </a:custGeom>
            <a:solidFill>
              <a:srgbClr val="9C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grpSp>
    <xdr:clientData/>
  </xdr:twoCellAnchor>
  <xdr:twoCellAnchor>
    <xdr:from>
      <xdr:col>11</xdr:col>
      <xdr:colOff>176116</xdr:colOff>
      <xdr:row>201</xdr:row>
      <xdr:rowOff>0</xdr:rowOff>
    </xdr:from>
    <xdr:to>
      <xdr:col>13</xdr:col>
      <xdr:colOff>106680</xdr:colOff>
      <xdr:row>235</xdr:row>
      <xdr:rowOff>0</xdr:rowOff>
    </xdr:to>
    <xdr:sp macro="" textlink="">
      <xdr:nvSpPr>
        <xdr:cNvPr id="157" name="Freeform: Shape 156">
          <a:extLst>
            <a:ext uri="{FF2B5EF4-FFF2-40B4-BE49-F238E27FC236}">
              <a16:creationId xmlns:a16="http://schemas.microsoft.com/office/drawing/2014/main" id="{979F56CC-BD3A-4882-B429-B7F6C67B4087}"/>
            </a:ext>
          </a:extLst>
        </xdr:cNvPr>
        <xdr:cNvSpPr/>
      </xdr:nvSpPr>
      <xdr:spPr>
        <a:xfrm flipH="1">
          <a:off x="5433916" y="42843450"/>
          <a:ext cx="959264" cy="7397750"/>
        </a:xfrm>
        <a:custGeom>
          <a:avLst/>
          <a:gdLst>
            <a:gd name="connsiteX0" fmla="*/ 0 w 1828800"/>
            <a:gd name="connsiteY0" fmla="*/ 7823200 h 7823200"/>
            <a:gd name="connsiteX1" fmla="*/ 12700 w 1828800"/>
            <a:gd name="connsiteY1" fmla="*/ 0 h 7823200"/>
            <a:gd name="connsiteX2" fmla="*/ 228600 w 1828800"/>
            <a:gd name="connsiteY2" fmla="*/ 0 h 7823200"/>
            <a:gd name="connsiteX3" fmla="*/ 482600 w 1828800"/>
            <a:gd name="connsiteY3" fmla="*/ 25400 h 7823200"/>
            <a:gd name="connsiteX4" fmla="*/ 685800 w 1828800"/>
            <a:gd name="connsiteY4" fmla="*/ 114300 h 7823200"/>
            <a:gd name="connsiteX5" fmla="*/ 863600 w 1828800"/>
            <a:gd name="connsiteY5" fmla="*/ 241300 h 7823200"/>
            <a:gd name="connsiteX6" fmla="*/ 1041400 w 1828800"/>
            <a:gd name="connsiteY6" fmla="*/ 393700 h 7823200"/>
            <a:gd name="connsiteX7" fmla="*/ 1206500 w 1828800"/>
            <a:gd name="connsiteY7" fmla="*/ 673100 h 7823200"/>
            <a:gd name="connsiteX8" fmla="*/ 1295400 w 1828800"/>
            <a:gd name="connsiteY8" fmla="*/ 889000 h 7823200"/>
            <a:gd name="connsiteX9" fmla="*/ 1460500 w 1828800"/>
            <a:gd name="connsiteY9" fmla="*/ 1473200 h 7823200"/>
            <a:gd name="connsiteX10" fmla="*/ 1524000 w 1828800"/>
            <a:gd name="connsiteY10" fmla="*/ 1905000 h 7823200"/>
            <a:gd name="connsiteX11" fmla="*/ 1562100 w 1828800"/>
            <a:gd name="connsiteY11" fmla="*/ 2273300 h 7823200"/>
            <a:gd name="connsiteX12" fmla="*/ 1587500 w 1828800"/>
            <a:gd name="connsiteY12" fmla="*/ 2654300 h 7823200"/>
            <a:gd name="connsiteX13" fmla="*/ 1549400 w 1828800"/>
            <a:gd name="connsiteY13" fmla="*/ 2768600 h 7823200"/>
            <a:gd name="connsiteX14" fmla="*/ 1498600 w 1828800"/>
            <a:gd name="connsiteY14" fmla="*/ 2882900 h 7823200"/>
            <a:gd name="connsiteX15" fmla="*/ 1511300 w 1828800"/>
            <a:gd name="connsiteY15" fmla="*/ 3175000 h 7823200"/>
            <a:gd name="connsiteX16" fmla="*/ 1778000 w 1828800"/>
            <a:gd name="connsiteY16" fmla="*/ 3886200 h 7823200"/>
            <a:gd name="connsiteX17" fmla="*/ 1816100 w 1828800"/>
            <a:gd name="connsiteY17" fmla="*/ 4000500 h 7823200"/>
            <a:gd name="connsiteX18" fmla="*/ 1828800 w 1828800"/>
            <a:gd name="connsiteY18" fmla="*/ 4102100 h 7823200"/>
            <a:gd name="connsiteX19" fmla="*/ 1765300 w 1828800"/>
            <a:gd name="connsiteY19" fmla="*/ 4241800 h 7823200"/>
            <a:gd name="connsiteX20" fmla="*/ 1651000 w 1828800"/>
            <a:gd name="connsiteY20" fmla="*/ 4356100 h 7823200"/>
            <a:gd name="connsiteX21" fmla="*/ 1600200 w 1828800"/>
            <a:gd name="connsiteY21" fmla="*/ 4521200 h 7823200"/>
            <a:gd name="connsiteX22" fmla="*/ 1612900 w 1828800"/>
            <a:gd name="connsiteY22" fmla="*/ 4724400 h 7823200"/>
            <a:gd name="connsiteX23" fmla="*/ 1612900 w 1828800"/>
            <a:gd name="connsiteY23" fmla="*/ 4876800 h 7823200"/>
            <a:gd name="connsiteX24" fmla="*/ 1587500 w 1828800"/>
            <a:gd name="connsiteY24" fmla="*/ 4889500 h 7823200"/>
            <a:gd name="connsiteX25" fmla="*/ 1524000 w 1828800"/>
            <a:gd name="connsiteY25" fmla="*/ 4914900 h 7823200"/>
            <a:gd name="connsiteX26" fmla="*/ 1435100 w 1828800"/>
            <a:gd name="connsiteY26" fmla="*/ 4927600 h 7823200"/>
            <a:gd name="connsiteX27" fmla="*/ 1536700 w 1828800"/>
            <a:gd name="connsiteY27" fmla="*/ 4965700 h 7823200"/>
            <a:gd name="connsiteX28" fmla="*/ 1600200 w 1828800"/>
            <a:gd name="connsiteY28" fmla="*/ 5041900 h 7823200"/>
            <a:gd name="connsiteX29" fmla="*/ 1625600 w 1828800"/>
            <a:gd name="connsiteY29" fmla="*/ 5118100 h 7823200"/>
            <a:gd name="connsiteX30" fmla="*/ 1587500 w 1828800"/>
            <a:gd name="connsiteY30" fmla="*/ 5194300 h 7823200"/>
            <a:gd name="connsiteX31" fmla="*/ 1511300 w 1828800"/>
            <a:gd name="connsiteY31" fmla="*/ 5283200 h 7823200"/>
            <a:gd name="connsiteX32" fmla="*/ 1485900 w 1828800"/>
            <a:gd name="connsiteY32" fmla="*/ 5384800 h 7823200"/>
            <a:gd name="connsiteX33" fmla="*/ 1485900 w 1828800"/>
            <a:gd name="connsiteY33" fmla="*/ 5473700 h 7823200"/>
            <a:gd name="connsiteX34" fmla="*/ 1498600 w 1828800"/>
            <a:gd name="connsiteY34" fmla="*/ 5638800 h 7823200"/>
            <a:gd name="connsiteX35" fmla="*/ 1511300 w 1828800"/>
            <a:gd name="connsiteY35" fmla="*/ 5867400 h 7823200"/>
            <a:gd name="connsiteX36" fmla="*/ 1485900 w 1828800"/>
            <a:gd name="connsiteY36" fmla="*/ 6032500 h 7823200"/>
            <a:gd name="connsiteX37" fmla="*/ 1409700 w 1828800"/>
            <a:gd name="connsiteY37" fmla="*/ 6159500 h 7823200"/>
            <a:gd name="connsiteX38" fmla="*/ 1257300 w 1828800"/>
            <a:gd name="connsiteY38" fmla="*/ 6184900 h 7823200"/>
            <a:gd name="connsiteX39" fmla="*/ 1104900 w 1828800"/>
            <a:gd name="connsiteY39" fmla="*/ 6184900 h 7823200"/>
            <a:gd name="connsiteX40" fmla="*/ 927100 w 1828800"/>
            <a:gd name="connsiteY40" fmla="*/ 6146800 h 7823200"/>
            <a:gd name="connsiteX41" fmla="*/ 787400 w 1828800"/>
            <a:gd name="connsiteY41" fmla="*/ 6159500 h 7823200"/>
            <a:gd name="connsiteX42" fmla="*/ 736600 w 1828800"/>
            <a:gd name="connsiteY42" fmla="*/ 6172200 h 7823200"/>
            <a:gd name="connsiteX43" fmla="*/ 673100 w 1828800"/>
            <a:gd name="connsiteY43" fmla="*/ 6223000 h 7823200"/>
            <a:gd name="connsiteX44" fmla="*/ 584200 w 1828800"/>
            <a:gd name="connsiteY44" fmla="*/ 6591300 h 7823200"/>
            <a:gd name="connsiteX45" fmla="*/ 393700 w 1828800"/>
            <a:gd name="connsiteY45" fmla="*/ 7810500 h 7823200"/>
            <a:gd name="connsiteX46" fmla="*/ 0 w 1828800"/>
            <a:gd name="connsiteY46"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767013 w 1830513"/>
            <a:gd name="connsiteY19" fmla="*/ 4241800 h 7823200"/>
            <a:gd name="connsiteX20" fmla="*/ 1652713 w 1830513"/>
            <a:gd name="connsiteY20" fmla="*/ 4356100 h 7823200"/>
            <a:gd name="connsiteX21" fmla="*/ 1601913 w 1830513"/>
            <a:gd name="connsiteY21" fmla="*/ 4521200 h 7823200"/>
            <a:gd name="connsiteX22" fmla="*/ 1614613 w 1830513"/>
            <a:gd name="connsiteY22" fmla="*/ 4724400 h 7823200"/>
            <a:gd name="connsiteX23" fmla="*/ 1614613 w 1830513"/>
            <a:gd name="connsiteY23" fmla="*/ 4876800 h 7823200"/>
            <a:gd name="connsiteX24" fmla="*/ 1589213 w 1830513"/>
            <a:gd name="connsiteY24" fmla="*/ 4889500 h 7823200"/>
            <a:gd name="connsiteX25" fmla="*/ 1525713 w 1830513"/>
            <a:gd name="connsiteY25" fmla="*/ 4914900 h 7823200"/>
            <a:gd name="connsiteX26" fmla="*/ 1436813 w 1830513"/>
            <a:gd name="connsiteY26" fmla="*/ 4927600 h 7823200"/>
            <a:gd name="connsiteX27" fmla="*/ 1538413 w 1830513"/>
            <a:gd name="connsiteY27" fmla="*/ 4965700 h 7823200"/>
            <a:gd name="connsiteX28" fmla="*/ 1601913 w 1830513"/>
            <a:gd name="connsiteY28" fmla="*/ 5041900 h 7823200"/>
            <a:gd name="connsiteX29" fmla="*/ 1627313 w 1830513"/>
            <a:gd name="connsiteY29" fmla="*/ 5118100 h 7823200"/>
            <a:gd name="connsiteX30" fmla="*/ 1589213 w 1830513"/>
            <a:gd name="connsiteY30" fmla="*/ 5194300 h 7823200"/>
            <a:gd name="connsiteX31" fmla="*/ 1513013 w 1830513"/>
            <a:gd name="connsiteY31" fmla="*/ 5283200 h 7823200"/>
            <a:gd name="connsiteX32" fmla="*/ 1487613 w 1830513"/>
            <a:gd name="connsiteY32" fmla="*/ 5384800 h 7823200"/>
            <a:gd name="connsiteX33" fmla="*/ 1487613 w 1830513"/>
            <a:gd name="connsiteY33" fmla="*/ 5473700 h 7823200"/>
            <a:gd name="connsiteX34" fmla="*/ 1500313 w 1830513"/>
            <a:gd name="connsiteY34" fmla="*/ 5638800 h 7823200"/>
            <a:gd name="connsiteX35" fmla="*/ 1513013 w 1830513"/>
            <a:gd name="connsiteY35" fmla="*/ 5867400 h 7823200"/>
            <a:gd name="connsiteX36" fmla="*/ 1487613 w 1830513"/>
            <a:gd name="connsiteY36" fmla="*/ 6032500 h 7823200"/>
            <a:gd name="connsiteX37" fmla="*/ 1411413 w 1830513"/>
            <a:gd name="connsiteY37" fmla="*/ 6159500 h 7823200"/>
            <a:gd name="connsiteX38" fmla="*/ 1259013 w 1830513"/>
            <a:gd name="connsiteY38" fmla="*/ 6184900 h 7823200"/>
            <a:gd name="connsiteX39" fmla="*/ 1106613 w 1830513"/>
            <a:gd name="connsiteY39" fmla="*/ 6184900 h 7823200"/>
            <a:gd name="connsiteX40" fmla="*/ 928813 w 1830513"/>
            <a:gd name="connsiteY40" fmla="*/ 6146800 h 7823200"/>
            <a:gd name="connsiteX41" fmla="*/ 789113 w 1830513"/>
            <a:gd name="connsiteY41" fmla="*/ 6159500 h 7823200"/>
            <a:gd name="connsiteX42" fmla="*/ 738313 w 1830513"/>
            <a:gd name="connsiteY42" fmla="*/ 6172200 h 7823200"/>
            <a:gd name="connsiteX43" fmla="*/ 674813 w 1830513"/>
            <a:gd name="connsiteY43" fmla="*/ 6223000 h 7823200"/>
            <a:gd name="connsiteX44" fmla="*/ 585913 w 1830513"/>
            <a:gd name="connsiteY44" fmla="*/ 6591300 h 7823200"/>
            <a:gd name="connsiteX45" fmla="*/ 395413 w 1830513"/>
            <a:gd name="connsiteY45" fmla="*/ 7810500 h 7823200"/>
            <a:gd name="connsiteX46" fmla="*/ 1713 w 1830513"/>
            <a:gd name="connsiteY46"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767013 w 1830513"/>
            <a:gd name="connsiteY19" fmla="*/ 4241800 h 7823200"/>
            <a:gd name="connsiteX20" fmla="*/ 1652713 w 1830513"/>
            <a:gd name="connsiteY20" fmla="*/ 4356100 h 7823200"/>
            <a:gd name="connsiteX21" fmla="*/ 1601913 w 1830513"/>
            <a:gd name="connsiteY21" fmla="*/ 4521200 h 7823200"/>
            <a:gd name="connsiteX22" fmla="*/ 1614613 w 1830513"/>
            <a:gd name="connsiteY22" fmla="*/ 4724400 h 7823200"/>
            <a:gd name="connsiteX23" fmla="*/ 1614613 w 1830513"/>
            <a:gd name="connsiteY23" fmla="*/ 4876800 h 7823200"/>
            <a:gd name="connsiteX24" fmla="*/ 1589213 w 1830513"/>
            <a:gd name="connsiteY24" fmla="*/ 4889500 h 7823200"/>
            <a:gd name="connsiteX25" fmla="*/ 1525713 w 1830513"/>
            <a:gd name="connsiteY25" fmla="*/ 4914900 h 7823200"/>
            <a:gd name="connsiteX26" fmla="*/ 1436813 w 1830513"/>
            <a:gd name="connsiteY26" fmla="*/ 4927600 h 7823200"/>
            <a:gd name="connsiteX27" fmla="*/ 1538413 w 1830513"/>
            <a:gd name="connsiteY27" fmla="*/ 4965700 h 7823200"/>
            <a:gd name="connsiteX28" fmla="*/ 1601913 w 1830513"/>
            <a:gd name="connsiteY28" fmla="*/ 5041900 h 7823200"/>
            <a:gd name="connsiteX29" fmla="*/ 1627313 w 1830513"/>
            <a:gd name="connsiteY29" fmla="*/ 5118100 h 7823200"/>
            <a:gd name="connsiteX30" fmla="*/ 1589213 w 1830513"/>
            <a:gd name="connsiteY30" fmla="*/ 5194300 h 7823200"/>
            <a:gd name="connsiteX31" fmla="*/ 1513013 w 1830513"/>
            <a:gd name="connsiteY31" fmla="*/ 5283200 h 7823200"/>
            <a:gd name="connsiteX32" fmla="*/ 1487613 w 1830513"/>
            <a:gd name="connsiteY32" fmla="*/ 5384800 h 7823200"/>
            <a:gd name="connsiteX33" fmla="*/ 1487613 w 1830513"/>
            <a:gd name="connsiteY33" fmla="*/ 5473700 h 7823200"/>
            <a:gd name="connsiteX34" fmla="*/ 1500313 w 1830513"/>
            <a:gd name="connsiteY34" fmla="*/ 5638800 h 7823200"/>
            <a:gd name="connsiteX35" fmla="*/ 1513013 w 1830513"/>
            <a:gd name="connsiteY35" fmla="*/ 5867400 h 7823200"/>
            <a:gd name="connsiteX36" fmla="*/ 1487613 w 1830513"/>
            <a:gd name="connsiteY36" fmla="*/ 6032500 h 7823200"/>
            <a:gd name="connsiteX37" fmla="*/ 1411413 w 1830513"/>
            <a:gd name="connsiteY37" fmla="*/ 6159500 h 7823200"/>
            <a:gd name="connsiteX38" fmla="*/ 1259013 w 1830513"/>
            <a:gd name="connsiteY38" fmla="*/ 6184900 h 7823200"/>
            <a:gd name="connsiteX39" fmla="*/ 1106613 w 1830513"/>
            <a:gd name="connsiteY39" fmla="*/ 6184900 h 7823200"/>
            <a:gd name="connsiteX40" fmla="*/ 928813 w 1830513"/>
            <a:gd name="connsiteY40" fmla="*/ 6146800 h 7823200"/>
            <a:gd name="connsiteX41" fmla="*/ 789113 w 1830513"/>
            <a:gd name="connsiteY41" fmla="*/ 6159500 h 7823200"/>
            <a:gd name="connsiteX42" fmla="*/ 738313 w 1830513"/>
            <a:gd name="connsiteY42" fmla="*/ 6172200 h 7823200"/>
            <a:gd name="connsiteX43" fmla="*/ 674813 w 1830513"/>
            <a:gd name="connsiteY43" fmla="*/ 6223000 h 7823200"/>
            <a:gd name="connsiteX44" fmla="*/ 585913 w 1830513"/>
            <a:gd name="connsiteY44" fmla="*/ 6591300 h 7823200"/>
            <a:gd name="connsiteX45" fmla="*/ 395413 w 1830513"/>
            <a:gd name="connsiteY45" fmla="*/ 7810500 h 7823200"/>
            <a:gd name="connsiteX46" fmla="*/ 1713 w 1830513"/>
            <a:gd name="connsiteY46"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04010 w 1830513"/>
            <a:gd name="connsiteY19" fmla="*/ 4167524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78565 w 1830513"/>
            <a:gd name="connsiteY5" fmla="*/ 231602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78565 w 1830513"/>
            <a:gd name="connsiteY5" fmla="*/ 231602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78565 w 1830513"/>
            <a:gd name="connsiteY5" fmla="*/ 231602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09149 w 1830513"/>
            <a:gd name="connsiteY15" fmla="*/ 2984346 h 7823200"/>
            <a:gd name="connsiteX16" fmla="*/ 1513013 w 1830513"/>
            <a:gd name="connsiteY16" fmla="*/ 3175000 h 7823200"/>
            <a:gd name="connsiteX17" fmla="*/ 1779713 w 1830513"/>
            <a:gd name="connsiteY17" fmla="*/ 3886200 h 7823200"/>
            <a:gd name="connsiteX18" fmla="*/ 1817813 w 1830513"/>
            <a:gd name="connsiteY18" fmla="*/ 4000500 h 7823200"/>
            <a:gd name="connsiteX19" fmla="*/ 1830513 w 1830513"/>
            <a:gd name="connsiteY19" fmla="*/ 4102100 h 7823200"/>
            <a:gd name="connsiteX20" fmla="*/ 1823888 w 1830513"/>
            <a:gd name="connsiteY20" fmla="*/ 4180455 h 7823200"/>
            <a:gd name="connsiteX21" fmla="*/ 1767013 w 1830513"/>
            <a:gd name="connsiteY21" fmla="*/ 4241800 h 7823200"/>
            <a:gd name="connsiteX22" fmla="*/ 1652713 w 1830513"/>
            <a:gd name="connsiteY22" fmla="*/ 4356100 h 7823200"/>
            <a:gd name="connsiteX23" fmla="*/ 1601913 w 1830513"/>
            <a:gd name="connsiteY23" fmla="*/ 4521200 h 7823200"/>
            <a:gd name="connsiteX24" fmla="*/ 1614613 w 1830513"/>
            <a:gd name="connsiteY24" fmla="*/ 4724400 h 7823200"/>
            <a:gd name="connsiteX25" fmla="*/ 1614613 w 1830513"/>
            <a:gd name="connsiteY25" fmla="*/ 4876800 h 7823200"/>
            <a:gd name="connsiteX26" fmla="*/ 1589213 w 1830513"/>
            <a:gd name="connsiteY26" fmla="*/ 4889500 h 7823200"/>
            <a:gd name="connsiteX27" fmla="*/ 1525713 w 1830513"/>
            <a:gd name="connsiteY27" fmla="*/ 4914900 h 7823200"/>
            <a:gd name="connsiteX28" fmla="*/ 1436813 w 1830513"/>
            <a:gd name="connsiteY28" fmla="*/ 4927600 h 7823200"/>
            <a:gd name="connsiteX29" fmla="*/ 1538413 w 1830513"/>
            <a:gd name="connsiteY29" fmla="*/ 4965700 h 7823200"/>
            <a:gd name="connsiteX30" fmla="*/ 1601913 w 1830513"/>
            <a:gd name="connsiteY30" fmla="*/ 5041900 h 7823200"/>
            <a:gd name="connsiteX31" fmla="*/ 1627313 w 1830513"/>
            <a:gd name="connsiteY31" fmla="*/ 5118100 h 7823200"/>
            <a:gd name="connsiteX32" fmla="*/ 1589213 w 1830513"/>
            <a:gd name="connsiteY32" fmla="*/ 5194300 h 7823200"/>
            <a:gd name="connsiteX33" fmla="*/ 1513013 w 1830513"/>
            <a:gd name="connsiteY33" fmla="*/ 5283200 h 7823200"/>
            <a:gd name="connsiteX34" fmla="*/ 1487613 w 1830513"/>
            <a:gd name="connsiteY34" fmla="*/ 5384800 h 7823200"/>
            <a:gd name="connsiteX35" fmla="*/ 1487613 w 1830513"/>
            <a:gd name="connsiteY35" fmla="*/ 5473700 h 7823200"/>
            <a:gd name="connsiteX36" fmla="*/ 1500313 w 1830513"/>
            <a:gd name="connsiteY36" fmla="*/ 5638800 h 7823200"/>
            <a:gd name="connsiteX37" fmla="*/ 1513013 w 1830513"/>
            <a:gd name="connsiteY37" fmla="*/ 5867400 h 7823200"/>
            <a:gd name="connsiteX38" fmla="*/ 1487613 w 1830513"/>
            <a:gd name="connsiteY38" fmla="*/ 6032500 h 7823200"/>
            <a:gd name="connsiteX39" fmla="*/ 1411413 w 1830513"/>
            <a:gd name="connsiteY39" fmla="*/ 6159500 h 7823200"/>
            <a:gd name="connsiteX40" fmla="*/ 1259013 w 1830513"/>
            <a:gd name="connsiteY40" fmla="*/ 6184900 h 7823200"/>
            <a:gd name="connsiteX41" fmla="*/ 1106613 w 1830513"/>
            <a:gd name="connsiteY41" fmla="*/ 6184900 h 7823200"/>
            <a:gd name="connsiteX42" fmla="*/ 928813 w 1830513"/>
            <a:gd name="connsiteY42" fmla="*/ 6146800 h 7823200"/>
            <a:gd name="connsiteX43" fmla="*/ 789113 w 1830513"/>
            <a:gd name="connsiteY43" fmla="*/ 6159500 h 7823200"/>
            <a:gd name="connsiteX44" fmla="*/ 738313 w 1830513"/>
            <a:gd name="connsiteY44" fmla="*/ 6172200 h 7823200"/>
            <a:gd name="connsiteX45" fmla="*/ 674813 w 1830513"/>
            <a:gd name="connsiteY45" fmla="*/ 6223000 h 7823200"/>
            <a:gd name="connsiteX46" fmla="*/ 585913 w 1830513"/>
            <a:gd name="connsiteY46" fmla="*/ 6591300 h 7823200"/>
            <a:gd name="connsiteX47" fmla="*/ 395413 w 1830513"/>
            <a:gd name="connsiteY47" fmla="*/ 7810500 h 7823200"/>
            <a:gd name="connsiteX48" fmla="*/ 1713 w 1830513"/>
            <a:gd name="connsiteY48"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78565 w 1830513"/>
            <a:gd name="connsiteY5" fmla="*/ 231602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466079 w 1830513"/>
            <a:gd name="connsiteY15" fmla="*/ 2990811 h 7823200"/>
            <a:gd name="connsiteX16" fmla="*/ 1513013 w 1830513"/>
            <a:gd name="connsiteY16" fmla="*/ 3175000 h 7823200"/>
            <a:gd name="connsiteX17" fmla="*/ 1779713 w 1830513"/>
            <a:gd name="connsiteY17" fmla="*/ 3886200 h 7823200"/>
            <a:gd name="connsiteX18" fmla="*/ 1817813 w 1830513"/>
            <a:gd name="connsiteY18" fmla="*/ 4000500 h 7823200"/>
            <a:gd name="connsiteX19" fmla="*/ 1830513 w 1830513"/>
            <a:gd name="connsiteY19" fmla="*/ 4102100 h 7823200"/>
            <a:gd name="connsiteX20" fmla="*/ 1823888 w 1830513"/>
            <a:gd name="connsiteY20" fmla="*/ 4180455 h 7823200"/>
            <a:gd name="connsiteX21" fmla="*/ 1767013 w 1830513"/>
            <a:gd name="connsiteY21" fmla="*/ 4241800 h 7823200"/>
            <a:gd name="connsiteX22" fmla="*/ 1652713 w 1830513"/>
            <a:gd name="connsiteY22" fmla="*/ 4356100 h 7823200"/>
            <a:gd name="connsiteX23" fmla="*/ 1601913 w 1830513"/>
            <a:gd name="connsiteY23" fmla="*/ 4521200 h 7823200"/>
            <a:gd name="connsiteX24" fmla="*/ 1614613 w 1830513"/>
            <a:gd name="connsiteY24" fmla="*/ 4724400 h 7823200"/>
            <a:gd name="connsiteX25" fmla="*/ 1614613 w 1830513"/>
            <a:gd name="connsiteY25" fmla="*/ 4876800 h 7823200"/>
            <a:gd name="connsiteX26" fmla="*/ 1589213 w 1830513"/>
            <a:gd name="connsiteY26" fmla="*/ 4889500 h 7823200"/>
            <a:gd name="connsiteX27" fmla="*/ 1525713 w 1830513"/>
            <a:gd name="connsiteY27" fmla="*/ 4914900 h 7823200"/>
            <a:gd name="connsiteX28" fmla="*/ 1436813 w 1830513"/>
            <a:gd name="connsiteY28" fmla="*/ 4927600 h 7823200"/>
            <a:gd name="connsiteX29" fmla="*/ 1538413 w 1830513"/>
            <a:gd name="connsiteY29" fmla="*/ 4965700 h 7823200"/>
            <a:gd name="connsiteX30" fmla="*/ 1601913 w 1830513"/>
            <a:gd name="connsiteY30" fmla="*/ 5041900 h 7823200"/>
            <a:gd name="connsiteX31" fmla="*/ 1627313 w 1830513"/>
            <a:gd name="connsiteY31" fmla="*/ 5118100 h 7823200"/>
            <a:gd name="connsiteX32" fmla="*/ 1589213 w 1830513"/>
            <a:gd name="connsiteY32" fmla="*/ 5194300 h 7823200"/>
            <a:gd name="connsiteX33" fmla="*/ 1513013 w 1830513"/>
            <a:gd name="connsiteY33" fmla="*/ 5283200 h 7823200"/>
            <a:gd name="connsiteX34" fmla="*/ 1487613 w 1830513"/>
            <a:gd name="connsiteY34" fmla="*/ 5384800 h 7823200"/>
            <a:gd name="connsiteX35" fmla="*/ 1487613 w 1830513"/>
            <a:gd name="connsiteY35" fmla="*/ 5473700 h 7823200"/>
            <a:gd name="connsiteX36" fmla="*/ 1500313 w 1830513"/>
            <a:gd name="connsiteY36" fmla="*/ 5638800 h 7823200"/>
            <a:gd name="connsiteX37" fmla="*/ 1513013 w 1830513"/>
            <a:gd name="connsiteY37" fmla="*/ 5867400 h 7823200"/>
            <a:gd name="connsiteX38" fmla="*/ 1487613 w 1830513"/>
            <a:gd name="connsiteY38" fmla="*/ 6032500 h 7823200"/>
            <a:gd name="connsiteX39" fmla="*/ 1411413 w 1830513"/>
            <a:gd name="connsiteY39" fmla="*/ 6159500 h 7823200"/>
            <a:gd name="connsiteX40" fmla="*/ 1259013 w 1830513"/>
            <a:gd name="connsiteY40" fmla="*/ 6184900 h 7823200"/>
            <a:gd name="connsiteX41" fmla="*/ 1106613 w 1830513"/>
            <a:gd name="connsiteY41" fmla="*/ 6184900 h 7823200"/>
            <a:gd name="connsiteX42" fmla="*/ 928813 w 1830513"/>
            <a:gd name="connsiteY42" fmla="*/ 6146800 h 7823200"/>
            <a:gd name="connsiteX43" fmla="*/ 789113 w 1830513"/>
            <a:gd name="connsiteY43" fmla="*/ 6159500 h 7823200"/>
            <a:gd name="connsiteX44" fmla="*/ 738313 w 1830513"/>
            <a:gd name="connsiteY44" fmla="*/ 6172200 h 7823200"/>
            <a:gd name="connsiteX45" fmla="*/ 674813 w 1830513"/>
            <a:gd name="connsiteY45" fmla="*/ 6223000 h 7823200"/>
            <a:gd name="connsiteX46" fmla="*/ 585913 w 1830513"/>
            <a:gd name="connsiteY46" fmla="*/ 6591300 h 7823200"/>
            <a:gd name="connsiteX47" fmla="*/ 395413 w 1830513"/>
            <a:gd name="connsiteY47" fmla="*/ 7810500 h 7823200"/>
            <a:gd name="connsiteX48" fmla="*/ 1713 w 1830513"/>
            <a:gd name="connsiteY48"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78565 w 1830513"/>
            <a:gd name="connsiteY5" fmla="*/ 231602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466079 w 1830513"/>
            <a:gd name="connsiteY15" fmla="*/ 2990811 h 7823200"/>
            <a:gd name="connsiteX16" fmla="*/ 1513013 w 1830513"/>
            <a:gd name="connsiteY16" fmla="*/ 3175000 h 7823200"/>
            <a:gd name="connsiteX17" fmla="*/ 1779713 w 1830513"/>
            <a:gd name="connsiteY17" fmla="*/ 3886200 h 7823200"/>
            <a:gd name="connsiteX18" fmla="*/ 1817813 w 1830513"/>
            <a:gd name="connsiteY18" fmla="*/ 4000500 h 7823200"/>
            <a:gd name="connsiteX19" fmla="*/ 1830513 w 1830513"/>
            <a:gd name="connsiteY19" fmla="*/ 4102100 h 7823200"/>
            <a:gd name="connsiteX20" fmla="*/ 1823888 w 1830513"/>
            <a:gd name="connsiteY20" fmla="*/ 4180455 h 7823200"/>
            <a:gd name="connsiteX21" fmla="*/ 1767013 w 1830513"/>
            <a:gd name="connsiteY21" fmla="*/ 4241800 h 7823200"/>
            <a:gd name="connsiteX22" fmla="*/ 1652713 w 1830513"/>
            <a:gd name="connsiteY22" fmla="*/ 4356100 h 7823200"/>
            <a:gd name="connsiteX23" fmla="*/ 1601913 w 1830513"/>
            <a:gd name="connsiteY23" fmla="*/ 4521200 h 7823200"/>
            <a:gd name="connsiteX24" fmla="*/ 1614613 w 1830513"/>
            <a:gd name="connsiteY24" fmla="*/ 4724400 h 7823200"/>
            <a:gd name="connsiteX25" fmla="*/ 1614613 w 1830513"/>
            <a:gd name="connsiteY25" fmla="*/ 4876800 h 7823200"/>
            <a:gd name="connsiteX26" fmla="*/ 1589213 w 1830513"/>
            <a:gd name="connsiteY26" fmla="*/ 4889500 h 7823200"/>
            <a:gd name="connsiteX27" fmla="*/ 1525713 w 1830513"/>
            <a:gd name="connsiteY27" fmla="*/ 4914900 h 7823200"/>
            <a:gd name="connsiteX28" fmla="*/ 1436813 w 1830513"/>
            <a:gd name="connsiteY28" fmla="*/ 4927600 h 7823200"/>
            <a:gd name="connsiteX29" fmla="*/ 1538413 w 1830513"/>
            <a:gd name="connsiteY29" fmla="*/ 4965700 h 7823200"/>
            <a:gd name="connsiteX30" fmla="*/ 1601913 w 1830513"/>
            <a:gd name="connsiteY30" fmla="*/ 5041900 h 7823200"/>
            <a:gd name="connsiteX31" fmla="*/ 1627313 w 1830513"/>
            <a:gd name="connsiteY31" fmla="*/ 5118100 h 7823200"/>
            <a:gd name="connsiteX32" fmla="*/ 1589213 w 1830513"/>
            <a:gd name="connsiteY32" fmla="*/ 5194300 h 7823200"/>
            <a:gd name="connsiteX33" fmla="*/ 1513013 w 1830513"/>
            <a:gd name="connsiteY33" fmla="*/ 5283200 h 7823200"/>
            <a:gd name="connsiteX34" fmla="*/ 1487613 w 1830513"/>
            <a:gd name="connsiteY34" fmla="*/ 5384800 h 7823200"/>
            <a:gd name="connsiteX35" fmla="*/ 1487613 w 1830513"/>
            <a:gd name="connsiteY35" fmla="*/ 5473700 h 7823200"/>
            <a:gd name="connsiteX36" fmla="*/ 1500313 w 1830513"/>
            <a:gd name="connsiteY36" fmla="*/ 5638800 h 7823200"/>
            <a:gd name="connsiteX37" fmla="*/ 1223183 w 1830513"/>
            <a:gd name="connsiteY37" fmla="*/ 5822482 h 7823200"/>
            <a:gd name="connsiteX38" fmla="*/ 1487613 w 1830513"/>
            <a:gd name="connsiteY38" fmla="*/ 6032500 h 7823200"/>
            <a:gd name="connsiteX39" fmla="*/ 1411413 w 1830513"/>
            <a:gd name="connsiteY39" fmla="*/ 6159500 h 7823200"/>
            <a:gd name="connsiteX40" fmla="*/ 1259013 w 1830513"/>
            <a:gd name="connsiteY40" fmla="*/ 6184900 h 7823200"/>
            <a:gd name="connsiteX41" fmla="*/ 1106613 w 1830513"/>
            <a:gd name="connsiteY41" fmla="*/ 6184900 h 7823200"/>
            <a:gd name="connsiteX42" fmla="*/ 928813 w 1830513"/>
            <a:gd name="connsiteY42" fmla="*/ 6146800 h 7823200"/>
            <a:gd name="connsiteX43" fmla="*/ 789113 w 1830513"/>
            <a:gd name="connsiteY43" fmla="*/ 6159500 h 7823200"/>
            <a:gd name="connsiteX44" fmla="*/ 738313 w 1830513"/>
            <a:gd name="connsiteY44" fmla="*/ 6172200 h 7823200"/>
            <a:gd name="connsiteX45" fmla="*/ 674813 w 1830513"/>
            <a:gd name="connsiteY45" fmla="*/ 6223000 h 7823200"/>
            <a:gd name="connsiteX46" fmla="*/ 585913 w 1830513"/>
            <a:gd name="connsiteY46" fmla="*/ 6591300 h 7823200"/>
            <a:gd name="connsiteX47" fmla="*/ 395413 w 1830513"/>
            <a:gd name="connsiteY47" fmla="*/ 7810500 h 7823200"/>
            <a:gd name="connsiteX48" fmla="*/ 1713 w 1830513"/>
            <a:gd name="connsiteY48"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78565 w 1830513"/>
            <a:gd name="connsiteY5" fmla="*/ 231602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466079 w 1830513"/>
            <a:gd name="connsiteY15" fmla="*/ 2990811 h 7823200"/>
            <a:gd name="connsiteX16" fmla="*/ 1513013 w 1830513"/>
            <a:gd name="connsiteY16" fmla="*/ 3175000 h 7823200"/>
            <a:gd name="connsiteX17" fmla="*/ 1779713 w 1830513"/>
            <a:gd name="connsiteY17" fmla="*/ 3886200 h 7823200"/>
            <a:gd name="connsiteX18" fmla="*/ 1817813 w 1830513"/>
            <a:gd name="connsiteY18" fmla="*/ 4000500 h 7823200"/>
            <a:gd name="connsiteX19" fmla="*/ 1830513 w 1830513"/>
            <a:gd name="connsiteY19" fmla="*/ 4102100 h 7823200"/>
            <a:gd name="connsiteX20" fmla="*/ 1823888 w 1830513"/>
            <a:gd name="connsiteY20" fmla="*/ 4180455 h 7823200"/>
            <a:gd name="connsiteX21" fmla="*/ 1767013 w 1830513"/>
            <a:gd name="connsiteY21" fmla="*/ 4241800 h 7823200"/>
            <a:gd name="connsiteX22" fmla="*/ 1652713 w 1830513"/>
            <a:gd name="connsiteY22" fmla="*/ 4356100 h 7823200"/>
            <a:gd name="connsiteX23" fmla="*/ 1601913 w 1830513"/>
            <a:gd name="connsiteY23" fmla="*/ 4521200 h 7823200"/>
            <a:gd name="connsiteX24" fmla="*/ 1614613 w 1830513"/>
            <a:gd name="connsiteY24" fmla="*/ 4724400 h 7823200"/>
            <a:gd name="connsiteX25" fmla="*/ 1614613 w 1830513"/>
            <a:gd name="connsiteY25" fmla="*/ 4876800 h 7823200"/>
            <a:gd name="connsiteX26" fmla="*/ 1589213 w 1830513"/>
            <a:gd name="connsiteY26" fmla="*/ 4889500 h 7823200"/>
            <a:gd name="connsiteX27" fmla="*/ 1525713 w 1830513"/>
            <a:gd name="connsiteY27" fmla="*/ 4914900 h 7823200"/>
            <a:gd name="connsiteX28" fmla="*/ 1436813 w 1830513"/>
            <a:gd name="connsiteY28" fmla="*/ 4927600 h 7823200"/>
            <a:gd name="connsiteX29" fmla="*/ 1538413 w 1830513"/>
            <a:gd name="connsiteY29" fmla="*/ 4965700 h 7823200"/>
            <a:gd name="connsiteX30" fmla="*/ 1601913 w 1830513"/>
            <a:gd name="connsiteY30" fmla="*/ 5041900 h 7823200"/>
            <a:gd name="connsiteX31" fmla="*/ 1627313 w 1830513"/>
            <a:gd name="connsiteY31" fmla="*/ 5118100 h 7823200"/>
            <a:gd name="connsiteX32" fmla="*/ 1589213 w 1830513"/>
            <a:gd name="connsiteY32" fmla="*/ 5194300 h 7823200"/>
            <a:gd name="connsiteX33" fmla="*/ 1513013 w 1830513"/>
            <a:gd name="connsiteY33" fmla="*/ 5283200 h 7823200"/>
            <a:gd name="connsiteX34" fmla="*/ 1487613 w 1830513"/>
            <a:gd name="connsiteY34" fmla="*/ 5384800 h 7823200"/>
            <a:gd name="connsiteX35" fmla="*/ 1487613 w 1830513"/>
            <a:gd name="connsiteY35" fmla="*/ 5473700 h 7823200"/>
            <a:gd name="connsiteX36" fmla="*/ 1500313 w 1830513"/>
            <a:gd name="connsiteY36" fmla="*/ 5638800 h 7823200"/>
            <a:gd name="connsiteX37" fmla="*/ 1223183 w 1830513"/>
            <a:gd name="connsiteY37" fmla="*/ 5822482 h 7823200"/>
            <a:gd name="connsiteX38" fmla="*/ 968967 w 1830513"/>
            <a:gd name="connsiteY38" fmla="*/ 5837856 h 7823200"/>
            <a:gd name="connsiteX39" fmla="*/ 1411413 w 1830513"/>
            <a:gd name="connsiteY39" fmla="*/ 6159500 h 7823200"/>
            <a:gd name="connsiteX40" fmla="*/ 1259013 w 1830513"/>
            <a:gd name="connsiteY40" fmla="*/ 6184900 h 7823200"/>
            <a:gd name="connsiteX41" fmla="*/ 1106613 w 1830513"/>
            <a:gd name="connsiteY41" fmla="*/ 6184900 h 7823200"/>
            <a:gd name="connsiteX42" fmla="*/ 928813 w 1830513"/>
            <a:gd name="connsiteY42" fmla="*/ 6146800 h 7823200"/>
            <a:gd name="connsiteX43" fmla="*/ 789113 w 1830513"/>
            <a:gd name="connsiteY43" fmla="*/ 6159500 h 7823200"/>
            <a:gd name="connsiteX44" fmla="*/ 738313 w 1830513"/>
            <a:gd name="connsiteY44" fmla="*/ 6172200 h 7823200"/>
            <a:gd name="connsiteX45" fmla="*/ 674813 w 1830513"/>
            <a:gd name="connsiteY45" fmla="*/ 6223000 h 7823200"/>
            <a:gd name="connsiteX46" fmla="*/ 585913 w 1830513"/>
            <a:gd name="connsiteY46" fmla="*/ 6591300 h 7823200"/>
            <a:gd name="connsiteX47" fmla="*/ 395413 w 1830513"/>
            <a:gd name="connsiteY47" fmla="*/ 7810500 h 7823200"/>
            <a:gd name="connsiteX48" fmla="*/ 1713 w 1830513"/>
            <a:gd name="connsiteY48"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78565 w 1830513"/>
            <a:gd name="connsiteY5" fmla="*/ 231602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466079 w 1830513"/>
            <a:gd name="connsiteY15" fmla="*/ 2990811 h 7823200"/>
            <a:gd name="connsiteX16" fmla="*/ 1513013 w 1830513"/>
            <a:gd name="connsiteY16" fmla="*/ 3175000 h 7823200"/>
            <a:gd name="connsiteX17" fmla="*/ 1779713 w 1830513"/>
            <a:gd name="connsiteY17" fmla="*/ 3886200 h 7823200"/>
            <a:gd name="connsiteX18" fmla="*/ 1817813 w 1830513"/>
            <a:gd name="connsiteY18" fmla="*/ 4000500 h 7823200"/>
            <a:gd name="connsiteX19" fmla="*/ 1830513 w 1830513"/>
            <a:gd name="connsiteY19" fmla="*/ 4102100 h 7823200"/>
            <a:gd name="connsiteX20" fmla="*/ 1823888 w 1830513"/>
            <a:gd name="connsiteY20" fmla="*/ 4180455 h 7823200"/>
            <a:gd name="connsiteX21" fmla="*/ 1767013 w 1830513"/>
            <a:gd name="connsiteY21" fmla="*/ 4241800 h 7823200"/>
            <a:gd name="connsiteX22" fmla="*/ 1652713 w 1830513"/>
            <a:gd name="connsiteY22" fmla="*/ 4356100 h 7823200"/>
            <a:gd name="connsiteX23" fmla="*/ 1601913 w 1830513"/>
            <a:gd name="connsiteY23" fmla="*/ 4521200 h 7823200"/>
            <a:gd name="connsiteX24" fmla="*/ 1614613 w 1830513"/>
            <a:gd name="connsiteY24" fmla="*/ 4724400 h 7823200"/>
            <a:gd name="connsiteX25" fmla="*/ 1614613 w 1830513"/>
            <a:gd name="connsiteY25" fmla="*/ 4876800 h 7823200"/>
            <a:gd name="connsiteX26" fmla="*/ 1589213 w 1830513"/>
            <a:gd name="connsiteY26" fmla="*/ 4889500 h 7823200"/>
            <a:gd name="connsiteX27" fmla="*/ 1525713 w 1830513"/>
            <a:gd name="connsiteY27" fmla="*/ 4914900 h 7823200"/>
            <a:gd name="connsiteX28" fmla="*/ 1436813 w 1830513"/>
            <a:gd name="connsiteY28" fmla="*/ 4927600 h 7823200"/>
            <a:gd name="connsiteX29" fmla="*/ 1538413 w 1830513"/>
            <a:gd name="connsiteY29" fmla="*/ 4965700 h 7823200"/>
            <a:gd name="connsiteX30" fmla="*/ 1601913 w 1830513"/>
            <a:gd name="connsiteY30" fmla="*/ 5041900 h 7823200"/>
            <a:gd name="connsiteX31" fmla="*/ 1627313 w 1830513"/>
            <a:gd name="connsiteY31" fmla="*/ 5118100 h 7823200"/>
            <a:gd name="connsiteX32" fmla="*/ 1589213 w 1830513"/>
            <a:gd name="connsiteY32" fmla="*/ 5194300 h 7823200"/>
            <a:gd name="connsiteX33" fmla="*/ 1513013 w 1830513"/>
            <a:gd name="connsiteY33" fmla="*/ 5283200 h 7823200"/>
            <a:gd name="connsiteX34" fmla="*/ 1487613 w 1830513"/>
            <a:gd name="connsiteY34" fmla="*/ 5384800 h 7823200"/>
            <a:gd name="connsiteX35" fmla="*/ 1487613 w 1830513"/>
            <a:gd name="connsiteY35" fmla="*/ 5473700 h 7823200"/>
            <a:gd name="connsiteX36" fmla="*/ 1500313 w 1830513"/>
            <a:gd name="connsiteY36" fmla="*/ 5638800 h 7823200"/>
            <a:gd name="connsiteX37" fmla="*/ 1299454 w 1830513"/>
            <a:gd name="connsiteY37" fmla="*/ 5792537 h 7823200"/>
            <a:gd name="connsiteX38" fmla="*/ 968967 w 1830513"/>
            <a:gd name="connsiteY38" fmla="*/ 5837856 h 7823200"/>
            <a:gd name="connsiteX39" fmla="*/ 1411413 w 1830513"/>
            <a:gd name="connsiteY39" fmla="*/ 6159500 h 7823200"/>
            <a:gd name="connsiteX40" fmla="*/ 1259013 w 1830513"/>
            <a:gd name="connsiteY40" fmla="*/ 6184900 h 7823200"/>
            <a:gd name="connsiteX41" fmla="*/ 1106613 w 1830513"/>
            <a:gd name="connsiteY41" fmla="*/ 6184900 h 7823200"/>
            <a:gd name="connsiteX42" fmla="*/ 928813 w 1830513"/>
            <a:gd name="connsiteY42" fmla="*/ 6146800 h 7823200"/>
            <a:gd name="connsiteX43" fmla="*/ 789113 w 1830513"/>
            <a:gd name="connsiteY43" fmla="*/ 6159500 h 7823200"/>
            <a:gd name="connsiteX44" fmla="*/ 738313 w 1830513"/>
            <a:gd name="connsiteY44" fmla="*/ 6172200 h 7823200"/>
            <a:gd name="connsiteX45" fmla="*/ 674813 w 1830513"/>
            <a:gd name="connsiteY45" fmla="*/ 6223000 h 7823200"/>
            <a:gd name="connsiteX46" fmla="*/ 585913 w 1830513"/>
            <a:gd name="connsiteY46" fmla="*/ 6591300 h 7823200"/>
            <a:gd name="connsiteX47" fmla="*/ 395413 w 1830513"/>
            <a:gd name="connsiteY47" fmla="*/ 7810500 h 7823200"/>
            <a:gd name="connsiteX48" fmla="*/ 1713 w 1830513"/>
            <a:gd name="connsiteY48"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78565 w 1830513"/>
            <a:gd name="connsiteY5" fmla="*/ 231602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466079 w 1830513"/>
            <a:gd name="connsiteY15" fmla="*/ 2990811 h 7823200"/>
            <a:gd name="connsiteX16" fmla="*/ 1513013 w 1830513"/>
            <a:gd name="connsiteY16" fmla="*/ 3175000 h 7823200"/>
            <a:gd name="connsiteX17" fmla="*/ 1779713 w 1830513"/>
            <a:gd name="connsiteY17" fmla="*/ 3886200 h 7823200"/>
            <a:gd name="connsiteX18" fmla="*/ 1817813 w 1830513"/>
            <a:gd name="connsiteY18" fmla="*/ 4000500 h 7823200"/>
            <a:gd name="connsiteX19" fmla="*/ 1830513 w 1830513"/>
            <a:gd name="connsiteY19" fmla="*/ 4102100 h 7823200"/>
            <a:gd name="connsiteX20" fmla="*/ 1823888 w 1830513"/>
            <a:gd name="connsiteY20" fmla="*/ 4180455 h 7823200"/>
            <a:gd name="connsiteX21" fmla="*/ 1767013 w 1830513"/>
            <a:gd name="connsiteY21" fmla="*/ 4241800 h 7823200"/>
            <a:gd name="connsiteX22" fmla="*/ 1652713 w 1830513"/>
            <a:gd name="connsiteY22" fmla="*/ 4356100 h 7823200"/>
            <a:gd name="connsiteX23" fmla="*/ 1601913 w 1830513"/>
            <a:gd name="connsiteY23" fmla="*/ 4521200 h 7823200"/>
            <a:gd name="connsiteX24" fmla="*/ 1614613 w 1830513"/>
            <a:gd name="connsiteY24" fmla="*/ 4724400 h 7823200"/>
            <a:gd name="connsiteX25" fmla="*/ 1614613 w 1830513"/>
            <a:gd name="connsiteY25" fmla="*/ 4876800 h 7823200"/>
            <a:gd name="connsiteX26" fmla="*/ 1589213 w 1830513"/>
            <a:gd name="connsiteY26" fmla="*/ 4889500 h 7823200"/>
            <a:gd name="connsiteX27" fmla="*/ 1525713 w 1830513"/>
            <a:gd name="connsiteY27" fmla="*/ 4914900 h 7823200"/>
            <a:gd name="connsiteX28" fmla="*/ 1436813 w 1830513"/>
            <a:gd name="connsiteY28" fmla="*/ 4927600 h 7823200"/>
            <a:gd name="connsiteX29" fmla="*/ 1538413 w 1830513"/>
            <a:gd name="connsiteY29" fmla="*/ 4965700 h 7823200"/>
            <a:gd name="connsiteX30" fmla="*/ 1601913 w 1830513"/>
            <a:gd name="connsiteY30" fmla="*/ 5041900 h 7823200"/>
            <a:gd name="connsiteX31" fmla="*/ 1627313 w 1830513"/>
            <a:gd name="connsiteY31" fmla="*/ 5118100 h 7823200"/>
            <a:gd name="connsiteX32" fmla="*/ 1589213 w 1830513"/>
            <a:gd name="connsiteY32" fmla="*/ 5194300 h 7823200"/>
            <a:gd name="connsiteX33" fmla="*/ 1513013 w 1830513"/>
            <a:gd name="connsiteY33" fmla="*/ 5283200 h 7823200"/>
            <a:gd name="connsiteX34" fmla="*/ 1487613 w 1830513"/>
            <a:gd name="connsiteY34" fmla="*/ 5384800 h 7823200"/>
            <a:gd name="connsiteX35" fmla="*/ 1487613 w 1830513"/>
            <a:gd name="connsiteY35" fmla="*/ 5473700 h 7823200"/>
            <a:gd name="connsiteX36" fmla="*/ 1500313 w 1830513"/>
            <a:gd name="connsiteY36" fmla="*/ 5638800 h 7823200"/>
            <a:gd name="connsiteX37" fmla="*/ 1299454 w 1830513"/>
            <a:gd name="connsiteY37" fmla="*/ 5792537 h 7823200"/>
            <a:gd name="connsiteX38" fmla="*/ 968967 w 1830513"/>
            <a:gd name="connsiteY38" fmla="*/ 5837856 h 7823200"/>
            <a:gd name="connsiteX39" fmla="*/ 847005 w 1830513"/>
            <a:gd name="connsiteY39" fmla="*/ 5957369 h 7823200"/>
            <a:gd name="connsiteX40" fmla="*/ 1259013 w 1830513"/>
            <a:gd name="connsiteY40" fmla="*/ 6184900 h 7823200"/>
            <a:gd name="connsiteX41" fmla="*/ 1106613 w 1830513"/>
            <a:gd name="connsiteY41" fmla="*/ 6184900 h 7823200"/>
            <a:gd name="connsiteX42" fmla="*/ 928813 w 1830513"/>
            <a:gd name="connsiteY42" fmla="*/ 6146800 h 7823200"/>
            <a:gd name="connsiteX43" fmla="*/ 789113 w 1830513"/>
            <a:gd name="connsiteY43" fmla="*/ 6159500 h 7823200"/>
            <a:gd name="connsiteX44" fmla="*/ 738313 w 1830513"/>
            <a:gd name="connsiteY44" fmla="*/ 6172200 h 7823200"/>
            <a:gd name="connsiteX45" fmla="*/ 674813 w 1830513"/>
            <a:gd name="connsiteY45" fmla="*/ 6223000 h 7823200"/>
            <a:gd name="connsiteX46" fmla="*/ 585913 w 1830513"/>
            <a:gd name="connsiteY46" fmla="*/ 6591300 h 7823200"/>
            <a:gd name="connsiteX47" fmla="*/ 395413 w 1830513"/>
            <a:gd name="connsiteY47" fmla="*/ 7810500 h 7823200"/>
            <a:gd name="connsiteX48" fmla="*/ 1713 w 1830513"/>
            <a:gd name="connsiteY48"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78565 w 1830513"/>
            <a:gd name="connsiteY5" fmla="*/ 231602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466079 w 1830513"/>
            <a:gd name="connsiteY15" fmla="*/ 2990811 h 7823200"/>
            <a:gd name="connsiteX16" fmla="*/ 1513013 w 1830513"/>
            <a:gd name="connsiteY16" fmla="*/ 3175000 h 7823200"/>
            <a:gd name="connsiteX17" fmla="*/ 1779713 w 1830513"/>
            <a:gd name="connsiteY17" fmla="*/ 3886200 h 7823200"/>
            <a:gd name="connsiteX18" fmla="*/ 1817813 w 1830513"/>
            <a:gd name="connsiteY18" fmla="*/ 4000500 h 7823200"/>
            <a:gd name="connsiteX19" fmla="*/ 1830513 w 1830513"/>
            <a:gd name="connsiteY19" fmla="*/ 4102100 h 7823200"/>
            <a:gd name="connsiteX20" fmla="*/ 1823888 w 1830513"/>
            <a:gd name="connsiteY20" fmla="*/ 4180455 h 7823200"/>
            <a:gd name="connsiteX21" fmla="*/ 1767013 w 1830513"/>
            <a:gd name="connsiteY21" fmla="*/ 4241800 h 7823200"/>
            <a:gd name="connsiteX22" fmla="*/ 1652713 w 1830513"/>
            <a:gd name="connsiteY22" fmla="*/ 4356100 h 7823200"/>
            <a:gd name="connsiteX23" fmla="*/ 1601913 w 1830513"/>
            <a:gd name="connsiteY23" fmla="*/ 4521200 h 7823200"/>
            <a:gd name="connsiteX24" fmla="*/ 1614613 w 1830513"/>
            <a:gd name="connsiteY24" fmla="*/ 4724400 h 7823200"/>
            <a:gd name="connsiteX25" fmla="*/ 1614613 w 1830513"/>
            <a:gd name="connsiteY25" fmla="*/ 4876800 h 7823200"/>
            <a:gd name="connsiteX26" fmla="*/ 1589213 w 1830513"/>
            <a:gd name="connsiteY26" fmla="*/ 4889500 h 7823200"/>
            <a:gd name="connsiteX27" fmla="*/ 1525713 w 1830513"/>
            <a:gd name="connsiteY27" fmla="*/ 4914900 h 7823200"/>
            <a:gd name="connsiteX28" fmla="*/ 1436813 w 1830513"/>
            <a:gd name="connsiteY28" fmla="*/ 4927600 h 7823200"/>
            <a:gd name="connsiteX29" fmla="*/ 1538413 w 1830513"/>
            <a:gd name="connsiteY29" fmla="*/ 4965700 h 7823200"/>
            <a:gd name="connsiteX30" fmla="*/ 1601913 w 1830513"/>
            <a:gd name="connsiteY30" fmla="*/ 5041900 h 7823200"/>
            <a:gd name="connsiteX31" fmla="*/ 1627313 w 1830513"/>
            <a:gd name="connsiteY31" fmla="*/ 5118100 h 7823200"/>
            <a:gd name="connsiteX32" fmla="*/ 1589213 w 1830513"/>
            <a:gd name="connsiteY32" fmla="*/ 5194300 h 7823200"/>
            <a:gd name="connsiteX33" fmla="*/ 1513013 w 1830513"/>
            <a:gd name="connsiteY33" fmla="*/ 5283200 h 7823200"/>
            <a:gd name="connsiteX34" fmla="*/ 1487613 w 1830513"/>
            <a:gd name="connsiteY34" fmla="*/ 5384800 h 7823200"/>
            <a:gd name="connsiteX35" fmla="*/ 1487613 w 1830513"/>
            <a:gd name="connsiteY35" fmla="*/ 5473700 h 7823200"/>
            <a:gd name="connsiteX36" fmla="*/ 1500313 w 1830513"/>
            <a:gd name="connsiteY36" fmla="*/ 5638800 h 7823200"/>
            <a:gd name="connsiteX37" fmla="*/ 1299454 w 1830513"/>
            <a:gd name="connsiteY37" fmla="*/ 5792537 h 7823200"/>
            <a:gd name="connsiteX38" fmla="*/ 968967 w 1830513"/>
            <a:gd name="connsiteY38" fmla="*/ 5837856 h 7823200"/>
            <a:gd name="connsiteX39" fmla="*/ 847005 w 1830513"/>
            <a:gd name="connsiteY39" fmla="*/ 5957369 h 7823200"/>
            <a:gd name="connsiteX40" fmla="*/ 770875 w 1830513"/>
            <a:gd name="connsiteY40" fmla="*/ 6005229 h 7823200"/>
            <a:gd name="connsiteX41" fmla="*/ 1106613 w 1830513"/>
            <a:gd name="connsiteY41" fmla="*/ 6184900 h 7823200"/>
            <a:gd name="connsiteX42" fmla="*/ 928813 w 1830513"/>
            <a:gd name="connsiteY42" fmla="*/ 6146800 h 7823200"/>
            <a:gd name="connsiteX43" fmla="*/ 789113 w 1830513"/>
            <a:gd name="connsiteY43" fmla="*/ 6159500 h 7823200"/>
            <a:gd name="connsiteX44" fmla="*/ 738313 w 1830513"/>
            <a:gd name="connsiteY44" fmla="*/ 6172200 h 7823200"/>
            <a:gd name="connsiteX45" fmla="*/ 674813 w 1830513"/>
            <a:gd name="connsiteY45" fmla="*/ 6223000 h 7823200"/>
            <a:gd name="connsiteX46" fmla="*/ 585913 w 1830513"/>
            <a:gd name="connsiteY46" fmla="*/ 6591300 h 7823200"/>
            <a:gd name="connsiteX47" fmla="*/ 395413 w 1830513"/>
            <a:gd name="connsiteY47" fmla="*/ 7810500 h 7823200"/>
            <a:gd name="connsiteX48" fmla="*/ 1713 w 1830513"/>
            <a:gd name="connsiteY48"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78565 w 1830513"/>
            <a:gd name="connsiteY5" fmla="*/ 231602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466079 w 1830513"/>
            <a:gd name="connsiteY15" fmla="*/ 2990811 h 7823200"/>
            <a:gd name="connsiteX16" fmla="*/ 1513013 w 1830513"/>
            <a:gd name="connsiteY16" fmla="*/ 3175000 h 7823200"/>
            <a:gd name="connsiteX17" fmla="*/ 1779713 w 1830513"/>
            <a:gd name="connsiteY17" fmla="*/ 3886200 h 7823200"/>
            <a:gd name="connsiteX18" fmla="*/ 1817813 w 1830513"/>
            <a:gd name="connsiteY18" fmla="*/ 4000500 h 7823200"/>
            <a:gd name="connsiteX19" fmla="*/ 1830513 w 1830513"/>
            <a:gd name="connsiteY19" fmla="*/ 4102100 h 7823200"/>
            <a:gd name="connsiteX20" fmla="*/ 1823888 w 1830513"/>
            <a:gd name="connsiteY20" fmla="*/ 4180455 h 7823200"/>
            <a:gd name="connsiteX21" fmla="*/ 1767013 w 1830513"/>
            <a:gd name="connsiteY21" fmla="*/ 4241800 h 7823200"/>
            <a:gd name="connsiteX22" fmla="*/ 1652713 w 1830513"/>
            <a:gd name="connsiteY22" fmla="*/ 4356100 h 7823200"/>
            <a:gd name="connsiteX23" fmla="*/ 1601913 w 1830513"/>
            <a:gd name="connsiteY23" fmla="*/ 4521200 h 7823200"/>
            <a:gd name="connsiteX24" fmla="*/ 1614613 w 1830513"/>
            <a:gd name="connsiteY24" fmla="*/ 4724400 h 7823200"/>
            <a:gd name="connsiteX25" fmla="*/ 1614613 w 1830513"/>
            <a:gd name="connsiteY25" fmla="*/ 4876800 h 7823200"/>
            <a:gd name="connsiteX26" fmla="*/ 1589213 w 1830513"/>
            <a:gd name="connsiteY26" fmla="*/ 4889500 h 7823200"/>
            <a:gd name="connsiteX27" fmla="*/ 1525713 w 1830513"/>
            <a:gd name="connsiteY27" fmla="*/ 4914900 h 7823200"/>
            <a:gd name="connsiteX28" fmla="*/ 1436813 w 1830513"/>
            <a:gd name="connsiteY28" fmla="*/ 4927600 h 7823200"/>
            <a:gd name="connsiteX29" fmla="*/ 1538413 w 1830513"/>
            <a:gd name="connsiteY29" fmla="*/ 4965700 h 7823200"/>
            <a:gd name="connsiteX30" fmla="*/ 1601913 w 1830513"/>
            <a:gd name="connsiteY30" fmla="*/ 5041900 h 7823200"/>
            <a:gd name="connsiteX31" fmla="*/ 1627313 w 1830513"/>
            <a:gd name="connsiteY31" fmla="*/ 5118100 h 7823200"/>
            <a:gd name="connsiteX32" fmla="*/ 1589213 w 1830513"/>
            <a:gd name="connsiteY32" fmla="*/ 5194300 h 7823200"/>
            <a:gd name="connsiteX33" fmla="*/ 1513013 w 1830513"/>
            <a:gd name="connsiteY33" fmla="*/ 5283200 h 7823200"/>
            <a:gd name="connsiteX34" fmla="*/ 1487613 w 1830513"/>
            <a:gd name="connsiteY34" fmla="*/ 5384800 h 7823200"/>
            <a:gd name="connsiteX35" fmla="*/ 1487613 w 1830513"/>
            <a:gd name="connsiteY35" fmla="*/ 5473700 h 7823200"/>
            <a:gd name="connsiteX36" fmla="*/ 1500313 w 1830513"/>
            <a:gd name="connsiteY36" fmla="*/ 5638800 h 7823200"/>
            <a:gd name="connsiteX37" fmla="*/ 1299454 w 1830513"/>
            <a:gd name="connsiteY37" fmla="*/ 5792537 h 7823200"/>
            <a:gd name="connsiteX38" fmla="*/ 968967 w 1830513"/>
            <a:gd name="connsiteY38" fmla="*/ 5837856 h 7823200"/>
            <a:gd name="connsiteX39" fmla="*/ 847005 w 1830513"/>
            <a:gd name="connsiteY39" fmla="*/ 5957369 h 7823200"/>
            <a:gd name="connsiteX40" fmla="*/ 770875 w 1830513"/>
            <a:gd name="connsiteY40" fmla="*/ 6005229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78565 w 1830513"/>
            <a:gd name="connsiteY5" fmla="*/ 231602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466079 w 1830513"/>
            <a:gd name="connsiteY15" fmla="*/ 2990811 h 7823200"/>
            <a:gd name="connsiteX16" fmla="*/ 1513013 w 1830513"/>
            <a:gd name="connsiteY16" fmla="*/ 3175000 h 7823200"/>
            <a:gd name="connsiteX17" fmla="*/ 1779713 w 1830513"/>
            <a:gd name="connsiteY17" fmla="*/ 3886200 h 7823200"/>
            <a:gd name="connsiteX18" fmla="*/ 1817813 w 1830513"/>
            <a:gd name="connsiteY18" fmla="*/ 4000500 h 7823200"/>
            <a:gd name="connsiteX19" fmla="*/ 1830513 w 1830513"/>
            <a:gd name="connsiteY19" fmla="*/ 4102100 h 7823200"/>
            <a:gd name="connsiteX20" fmla="*/ 1823888 w 1830513"/>
            <a:gd name="connsiteY20" fmla="*/ 4180455 h 7823200"/>
            <a:gd name="connsiteX21" fmla="*/ 1767013 w 1830513"/>
            <a:gd name="connsiteY21" fmla="*/ 4241800 h 7823200"/>
            <a:gd name="connsiteX22" fmla="*/ 1652713 w 1830513"/>
            <a:gd name="connsiteY22" fmla="*/ 4356100 h 7823200"/>
            <a:gd name="connsiteX23" fmla="*/ 1601913 w 1830513"/>
            <a:gd name="connsiteY23" fmla="*/ 4521200 h 7823200"/>
            <a:gd name="connsiteX24" fmla="*/ 1614613 w 1830513"/>
            <a:gd name="connsiteY24" fmla="*/ 4724400 h 7823200"/>
            <a:gd name="connsiteX25" fmla="*/ 1614613 w 1830513"/>
            <a:gd name="connsiteY25" fmla="*/ 4876800 h 7823200"/>
            <a:gd name="connsiteX26" fmla="*/ 1589213 w 1830513"/>
            <a:gd name="connsiteY26" fmla="*/ 4889500 h 7823200"/>
            <a:gd name="connsiteX27" fmla="*/ 1525713 w 1830513"/>
            <a:gd name="connsiteY27" fmla="*/ 4914900 h 7823200"/>
            <a:gd name="connsiteX28" fmla="*/ 1436813 w 1830513"/>
            <a:gd name="connsiteY28" fmla="*/ 4927600 h 7823200"/>
            <a:gd name="connsiteX29" fmla="*/ 1538413 w 1830513"/>
            <a:gd name="connsiteY29" fmla="*/ 4965700 h 7823200"/>
            <a:gd name="connsiteX30" fmla="*/ 1601913 w 1830513"/>
            <a:gd name="connsiteY30" fmla="*/ 5041900 h 7823200"/>
            <a:gd name="connsiteX31" fmla="*/ 1627313 w 1830513"/>
            <a:gd name="connsiteY31" fmla="*/ 5118100 h 7823200"/>
            <a:gd name="connsiteX32" fmla="*/ 1589213 w 1830513"/>
            <a:gd name="connsiteY32" fmla="*/ 5194300 h 7823200"/>
            <a:gd name="connsiteX33" fmla="*/ 1513013 w 1830513"/>
            <a:gd name="connsiteY33" fmla="*/ 5283200 h 7823200"/>
            <a:gd name="connsiteX34" fmla="*/ 1487613 w 1830513"/>
            <a:gd name="connsiteY34" fmla="*/ 5384800 h 7823200"/>
            <a:gd name="connsiteX35" fmla="*/ 1487613 w 1830513"/>
            <a:gd name="connsiteY35" fmla="*/ 5473700 h 7823200"/>
            <a:gd name="connsiteX36" fmla="*/ 1500313 w 1830513"/>
            <a:gd name="connsiteY36" fmla="*/ 5638800 h 7823200"/>
            <a:gd name="connsiteX37" fmla="*/ 1299454 w 1830513"/>
            <a:gd name="connsiteY37" fmla="*/ 5792537 h 7823200"/>
            <a:gd name="connsiteX38" fmla="*/ 968967 w 1830513"/>
            <a:gd name="connsiteY38" fmla="*/ 5837856 h 7823200"/>
            <a:gd name="connsiteX39" fmla="*/ 847005 w 1830513"/>
            <a:gd name="connsiteY39" fmla="*/ 5957369 h 7823200"/>
            <a:gd name="connsiteX40" fmla="*/ 770875 w 1830513"/>
            <a:gd name="connsiteY40" fmla="*/ 6005229 h 7823200"/>
            <a:gd name="connsiteX41" fmla="*/ 789113 w 1830513"/>
            <a:gd name="connsiteY41" fmla="*/ 6159500 h 7823200"/>
            <a:gd name="connsiteX42" fmla="*/ 738313 w 1830513"/>
            <a:gd name="connsiteY42" fmla="*/ 6172200 h 7823200"/>
            <a:gd name="connsiteX43" fmla="*/ 674813 w 1830513"/>
            <a:gd name="connsiteY43" fmla="*/ 6223000 h 7823200"/>
            <a:gd name="connsiteX44" fmla="*/ 585913 w 1830513"/>
            <a:gd name="connsiteY44" fmla="*/ 6591300 h 7823200"/>
            <a:gd name="connsiteX45" fmla="*/ 395413 w 1830513"/>
            <a:gd name="connsiteY45" fmla="*/ 7810500 h 7823200"/>
            <a:gd name="connsiteX46" fmla="*/ 1713 w 1830513"/>
            <a:gd name="connsiteY46"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78565 w 1830513"/>
            <a:gd name="connsiteY5" fmla="*/ 231602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466079 w 1830513"/>
            <a:gd name="connsiteY15" fmla="*/ 2990811 h 7823200"/>
            <a:gd name="connsiteX16" fmla="*/ 1513013 w 1830513"/>
            <a:gd name="connsiteY16" fmla="*/ 3175000 h 7823200"/>
            <a:gd name="connsiteX17" fmla="*/ 1779713 w 1830513"/>
            <a:gd name="connsiteY17" fmla="*/ 3886200 h 7823200"/>
            <a:gd name="connsiteX18" fmla="*/ 1817813 w 1830513"/>
            <a:gd name="connsiteY18" fmla="*/ 4000500 h 7823200"/>
            <a:gd name="connsiteX19" fmla="*/ 1830513 w 1830513"/>
            <a:gd name="connsiteY19" fmla="*/ 4102100 h 7823200"/>
            <a:gd name="connsiteX20" fmla="*/ 1823888 w 1830513"/>
            <a:gd name="connsiteY20" fmla="*/ 4180455 h 7823200"/>
            <a:gd name="connsiteX21" fmla="*/ 1767013 w 1830513"/>
            <a:gd name="connsiteY21" fmla="*/ 4241800 h 7823200"/>
            <a:gd name="connsiteX22" fmla="*/ 1652713 w 1830513"/>
            <a:gd name="connsiteY22" fmla="*/ 4356100 h 7823200"/>
            <a:gd name="connsiteX23" fmla="*/ 1601913 w 1830513"/>
            <a:gd name="connsiteY23" fmla="*/ 4521200 h 7823200"/>
            <a:gd name="connsiteX24" fmla="*/ 1614613 w 1830513"/>
            <a:gd name="connsiteY24" fmla="*/ 4724400 h 7823200"/>
            <a:gd name="connsiteX25" fmla="*/ 1614613 w 1830513"/>
            <a:gd name="connsiteY25" fmla="*/ 4876800 h 7823200"/>
            <a:gd name="connsiteX26" fmla="*/ 1589213 w 1830513"/>
            <a:gd name="connsiteY26" fmla="*/ 4889500 h 7823200"/>
            <a:gd name="connsiteX27" fmla="*/ 1525713 w 1830513"/>
            <a:gd name="connsiteY27" fmla="*/ 4914900 h 7823200"/>
            <a:gd name="connsiteX28" fmla="*/ 1436813 w 1830513"/>
            <a:gd name="connsiteY28" fmla="*/ 4927600 h 7823200"/>
            <a:gd name="connsiteX29" fmla="*/ 1538413 w 1830513"/>
            <a:gd name="connsiteY29" fmla="*/ 4965700 h 7823200"/>
            <a:gd name="connsiteX30" fmla="*/ 1601913 w 1830513"/>
            <a:gd name="connsiteY30" fmla="*/ 5041900 h 7823200"/>
            <a:gd name="connsiteX31" fmla="*/ 1627313 w 1830513"/>
            <a:gd name="connsiteY31" fmla="*/ 5118100 h 7823200"/>
            <a:gd name="connsiteX32" fmla="*/ 1589213 w 1830513"/>
            <a:gd name="connsiteY32" fmla="*/ 5194300 h 7823200"/>
            <a:gd name="connsiteX33" fmla="*/ 1513013 w 1830513"/>
            <a:gd name="connsiteY33" fmla="*/ 5283200 h 7823200"/>
            <a:gd name="connsiteX34" fmla="*/ 1487613 w 1830513"/>
            <a:gd name="connsiteY34" fmla="*/ 5384800 h 7823200"/>
            <a:gd name="connsiteX35" fmla="*/ 1487613 w 1830513"/>
            <a:gd name="connsiteY35" fmla="*/ 5473700 h 7823200"/>
            <a:gd name="connsiteX36" fmla="*/ 1500313 w 1830513"/>
            <a:gd name="connsiteY36" fmla="*/ 5638800 h 7823200"/>
            <a:gd name="connsiteX37" fmla="*/ 1299454 w 1830513"/>
            <a:gd name="connsiteY37" fmla="*/ 5792537 h 7823200"/>
            <a:gd name="connsiteX38" fmla="*/ 968967 w 1830513"/>
            <a:gd name="connsiteY38" fmla="*/ 5837856 h 7823200"/>
            <a:gd name="connsiteX39" fmla="*/ 847005 w 1830513"/>
            <a:gd name="connsiteY39" fmla="*/ 5957369 h 7823200"/>
            <a:gd name="connsiteX40" fmla="*/ 770875 w 1830513"/>
            <a:gd name="connsiteY40" fmla="*/ 6005229 h 7823200"/>
            <a:gd name="connsiteX41" fmla="*/ 789113 w 1830513"/>
            <a:gd name="connsiteY41" fmla="*/ 6159500 h 7823200"/>
            <a:gd name="connsiteX42" fmla="*/ 738313 w 1830513"/>
            <a:gd name="connsiteY42" fmla="*/ 6172200 h 7823200"/>
            <a:gd name="connsiteX43" fmla="*/ 585913 w 1830513"/>
            <a:gd name="connsiteY43" fmla="*/ 6591300 h 7823200"/>
            <a:gd name="connsiteX44" fmla="*/ 395413 w 1830513"/>
            <a:gd name="connsiteY44" fmla="*/ 7810500 h 7823200"/>
            <a:gd name="connsiteX45" fmla="*/ 1713 w 1830513"/>
            <a:gd name="connsiteY45"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78565 w 1830513"/>
            <a:gd name="connsiteY5" fmla="*/ 231602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466079 w 1830513"/>
            <a:gd name="connsiteY15" fmla="*/ 2990811 h 7823200"/>
            <a:gd name="connsiteX16" fmla="*/ 1513013 w 1830513"/>
            <a:gd name="connsiteY16" fmla="*/ 3175000 h 7823200"/>
            <a:gd name="connsiteX17" fmla="*/ 1779713 w 1830513"/>
            <a:gd name="connsiteY17" fmla="*/ 3886200 h 7823200"/>
            <a:gd name="connsiteX18" fmla="*/ 1817813 w 1830513"/>
            <a:gd name="connsiteY18" fmla="*/ 4000500 h 7823200"/>
            <a:gd name="connsiteX19" fmla="*/ 1830513 w 1830513"/>
            <a:gd name="connsiteY19" fmla="*/ 4102100 h 7823200"/>
            <a:gd name="connsiteX20" fmla="*/ 1823888 w 1830513"/>
            <a:gd name="connsiteY20" fmla="*/ 4180455 h 7823200"/>
            <a:gd name="connsiteX21" fmla="*/ 1767013 w 1830513"/>
            <a:gd name="connsiteY21" fmla="*/ 4241800 h 7823200"/>
            <a:gd name="connsiteX22" fmla="*/ 1652713 w 1830513"/>
            <a:gd name="connsiteY22" fmla="*/ 4356100 h 7823200"/>
            <a:gd name="connsiteX23" fmla="*/ 1601913 w 1830513"/>
            <a:gd name="connsiteY23" fmla="*/ 4521200 h 7823200"/>
            <a:gd name="connsiteX24" fmla="*/ 1614613 w 1830513"/>
            <a:gd name="connsiteY24" fmla="*/ 4724400 h 7823200"/>
            <a:gd name="connsiteX25" fmla="*/ 1614613 w 1830513"/>
            <a:gd name="connsiteY25" fmla="*/ 4876800 h 7823200"/>
            <a:gd name="connsiteX26" fmla="*/ 1589213 w 1830513"/>
            <a:gd name="connsiteY26" fmla="*/ 4889500 h 7823200"/>
            <a:gd name="connsiteX27" fmla="*/ 1525713 w 1830513"/>
            <a:gd name="connsiteY27" fmla="*/ 4914900 h 7823200"/>
            <a:gd name="connsiteX28" fmla="*/ 1436813 w 1830513"/>
            <a:gd name="connsiteY28" fmla="*/ 4927600 h 7823200"/>
            <a:gd name="connsiteX29" fmla="*/ 1538413 w 1830513"/>
            <a:gd name="connsiteY29" fmla="*/ 4965700 h 7823200"/>
            <a:gd name="connsiteX30" fmla="*/ 1601913 w 1830513"/>
            <a:gd name="connsiteY30" fmla="*/ 5041900 h 7823200"/>
            <a:gd name="connsiteX31" fmla="*/ 1627313 w 1830513"/>
            <a:gd name="connsiteY31" fmla="*/ 5118100 h 7823200"/>
            <a:gd name="connsiteX32" fmla="*/ 1589213 w 1830513"/>
            <a:gd name="connsiteY32" fmla="*/ 5194300 h 7823200"/>
            <a:gd name="connsiteX33" fmla="*/ 1513013 w 1830513"/>
            <a:gd name="connsiteY33" fmla="*/ 5283200 h 7823200"/>
            <a:gd name="connsiteX34" fmla="*/ 1487613 w 1830513"/>
            <a:gd name="connsiteY34" fmla="*/ 5384800 h 7823200"/>
            <a:gd name="connsiteX35" fmla="*/ 1487613 w 1830513"/>
            <a:gd name="connsiteY35" fmla="*/ 5473700 h 7823200"/>
            <a:gd name="connsiteX36" fmla="*/ 1500313 w 1830513"/>
            <a:gd name="connsiteY36" fmla="*/ 5638800 h 7823200"/>
            <a:gd name="connsiteX37" fmla="*/ 1299454 w 1830513"/>
            <a:gd name="connsiteY37" fmla="*/ 5792537 h 7823200"/>
            <a:gd name="connsiteX38" fmla="*/ 968967 w 1830513"/>
            <a:gd name="connsiteY38" fmla="*/ 5837856 h 7823200"/>
            <a:gd name="connsiteX39" fmla="*/ 847005 w 1830513"/>
            <a:gd name="connsiteY39" fmla="*/ 5957369 h 7823200"/>
            <a:gd name="connsiteX40" fmla="*/ 770875 w 1830513"/>
            <a:gd name="connsiteY40" fmla="*/ 6005229 h 7823200"/>
            <a:gd name="connsiteX41" fmla="*/ 789113 w 1830513"/>
            <a:gd name="connsiteY41" fmla="*/ 6159500 h 7823200"/>
            <a:gd name="connsiteX42" fmla="*/ 631533 w 1830513"/>
            <a:gd name="connsiteY42" fmla="*/ 6239577 h 7823200"/>
            <a:gd name="connsiteX43" fmla="*/ 585913 w 1830513"/>
            <a:gd name="connsiteY43" fmla="*/ 6591300 h 7823200"/>
            <a:gd name="connsiteX44" fmla="*/ 395413 w 1830513"/>
            <a:gd name="connsiteY44" fmla="*/ 7810500 h 7823200"/>
            <a:gd name="connsiteX45" fmla="*/ 1713 w 1830513"/>
            <a:gd name="connsiteY45"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78565 w 1830513"/>
            <a:gd name="connsiteY5" fmla="*/ 231602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466079 w 1830513"/>
            <a:gd name="connsiteY15" fmla="*/ 2990811 h 7823200"/>
            <a:gd name="connsiteX16" fmla="*/ 1513013 w 1830513"/>
            <a:gd name="connsiteY16" fmla="*/ 3175000 h 7823200"/>
            <a:gd name="connsiteX17" fmla="*/ 1779713 w 1830513"/>
            <a:gd name="connsiteY17" fmla="*/ 3886200 h 7823200"/>
            <a:gd name="connsiteX18" fmla="*/ 1817813 w 1830513"/>
            <a:gd name="connsiteY18" fmla="*/ 4000500 h 7823200"/>
            <a:gd name="connsiteX19" fmla="*/ 1830513 w 1830513"/>
            <a:gd name="connsiteY19" fmla="*/ 4102100 h 7823200"/>
            <a:gd name="connsiteX20" fmla="*/ 1823888 w 1830513"/>
            <a:gd name="connsiteY20" fmla="*/ 4180455 h 7823200"/>
            <a:gd name="connsiteX21" fmla="*/ 1767013 w 1830513"/>
            <a:gd name="connsiteY21" fmla="*/ 4241800 h 7823200"/>
            <a:gd name="connsiteX22" fmla="*/ 1652713 w 1830513"/>
            <a:gd name="connsiteY22" fmla="*/ 4356100 h 7823200"/>
            <a:gd name="connsiteX23" fmla="*/ 1601913 w 1830513"/>
            <a:gd name="connsiteY23" fmla="*/ 4521200 h 7823200"/>
            <a:gd name="connsiteX24" fmla="*/ 1614613 w 1830513"/>
            <a:gd name="connsiteY24" fmla="*/ 4724400 h 7823200"/>
            <a:gd name="connsiteX25" fmla="*/ 1614613 w 1830513"/>
            <a:gd name="connsiteY25" fmla="*/ 4876800 h 7823200"/>
            <a:gd name="connsiteX26" fmla="*/ 1589213 w 1830513"/>
            <a:gd name="connsiteY26" fmla="*/ 4889500 h 7823200"/>
            <a:gd name="connsiteX27" fmla="*/ 1525713 w 1830513"/>
            <a:gd name="connsiteY27" fmla="*/ 4914900 h 7823200"/>
            <a:gd name="connsiteX28" fmla="*/ 1436813 w 1830513"/>
            <a:gd name="connsiteY28" fmla="*/ 4927600 h 7823200"/>
            <a:gd name="connsiteX29" fmla="*/ 1538413 w 1830513"/>
            <a:gd name="connsiteY29" fmla="*/ 4965700 h 7823200"/>
            <a:gd name="connsiteX30" fmla="*/ 1601913 w 1830513"/>
            <a:gd name="connsiteY30" fmla="*/ 5041900 h 7823200"/>
            <a:gd name="connsiteX31" fmla="*/ 1627313 w 1830513"/>
            <a:gd name="connsiteY31" fmla="*/ 5118100 h 7823200"/>
            <a:gd name="connsiteX32" fmla="*/ 1589213 w 1830513"/>
            <a:gd name="connsiteY32" fmla="*/ 5194300 h 7823200"/>
            <a:gd name="connsiteX33" fmla="*/ 1513013 w 1830513"/>
            <a:gd name="connsiteY33" fmla="*/ 5283200 h 7823200"/>
            <a:gd name="connsiteX34" fmla="*/ 1487613 w 1830513"/>
            <a:gd name="connsiteY34" fmla="*/ 5384800 h 7823200"/>
            <a:gd name="connsiteX35" fmla="*/ 1487613 w 1830513"/>
            <a:gd name="connsiteY35" fmla="*/ 5473700 h 7823200"/>
            <a:gd name="connsiteX36" fmla="*/ 1500313 w 1830513"/>
            <a:gd name="connsiteY36" fmla="*/ 5638800 h 7823200"/>
            <a:gd name="connsiteX37" fmla="*/ 1299454 w 1830513"/>
            <a:gd name="connsiteY37" fmla="*/ 5792537 h 7823200"/>
            <a:gd name="connsiteX38" fmla="*/ 968967 w 1830513"/>
            <a:gd name="connsiteY38" fmla="*/ 5837856 h 7823200"/>
            <a:gd name="connsiteX39" fmla="*/ 847005 w 1830513"/>
            <a:gd name="connsiteY39" fmla="*/ 5957369 h 7823200"/>
            <a:gd name="connsiteX40" fmla="*/ 770875 w 1830513"/>
            <a:gd name="connsiteY40" fmla="*/ 6005229 h 7823200"/>
            <a:gd name="connsiteX41" fmla="*/ 682333 w 1830513"/>
            <a:gd name="connsiteY41" fmla="*/ 6129555 h 7823200"/>
            <a:gd name="connsiteX42" fmla="*/ 631533 w 1830513"/>
            <a:gd name="connsiteY42" fmla="*/ 6239577 h 7823200"/>
            <a:gd name="connsiteX43" fmla="*/ 585913 w 1830513"/>
            <a:gd name="connsiteY43" fmla="*/ 6591300 h 7823200"/>
            <a:gd name="connsiteX44" fmla="*/ 395413 w 1830513"/>
            <a:gd name="connsiteY44" fmla="*/ 7810500 h 7823200"/>
            <a:gd name="connsiteX45" fmla="*/ 1713 w 1830513"/>
            <a:gd name="connsiteY45"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78565 w 1830513"/>
            <a:gd name="connsiteY5" fmla="*/ 231602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466079 w 1830513"/>
            <a:gd name="connsiteY15" fmla="*/ 2990811 h 7823200"/>
            <a:gd name="connsiteX16" fmla="*/ 1513013 w 1830513"/>
            <a:gd name="connsiteY16" fmla="*/ 3175000 h 7823200"/>
            <a:gd name="connsiteX17" fmla="*/ 1779713 w 1830513"/>
            <a:gd name="connsiteY17" fmla="*/ 3886200 h 7823200"/>
            <a:gd name="connsiteX18" fmla="*/ 1817813 w 1830513"/>
            <a:gd name="connsiteY18" fmla="*/ 4000500 h 7823200"/>
            <a:gd name="connsiteX19" fmla="*/ 1830513 w 1830513"/>
            <a:gd name="connsiteY19" fmla="*/ 4102100 h 7823200"/>
            <a:gd name="connsiteX20" fmla="*/ 1823888 w 1830513"/>
            <a:gd name="connsiteY20" fmla="*/ 4180455 h 7823200"/>
            <a:gd name="connsiteX21" fmla="*/ 1767013 w 1830513"/>
            <a:gd name="connsiteY21" fmla="*/ 4241800 h 7823200"/>
            <a:gd name="connsiteX22" fmla="*/ 1652713 w 1830513"/>
            <a:gd name="connsiteY22" fmla="*/ 4356100 h 7823200"/>
            <a:gd name="connsiteX23" fmla="*/ 1601913 w 1830513"/>
            <a:gd name="connsiteY23" fmla="*/ 4521200 h 7823200"/>
            <a:gd name="connsiteX24" fmla="*/ 1614613 w 1830513"/>
            <a:gd name="connsiteY24" fmla="*/ 4724400 h 7823200"/>
            <a:gd name="connsiteX25" fmla="*/ 1614613 w 1830513"/>
            <a:gd name="connsiteY25" fmla="*/ 4876800 h 7823200"/>
            <a:gd name="connsiteX26" fmla="*/ 1589213 w 1830513"/>
            <a:gd name="connsiteY26" fmla="*/ 4889500 h 7823200"/>
            <a:gd name="connsiteX27" fmla="*/ 1525713 w 1830513"/>
            <a:gd name="connsiteY27" fmla="*/ 4914900 h 7823200"/>
            <a:gd name="connsiteX28" fmla="*/ 1436813 w 1830513"/>
            <a:gd name="connsiteY28" fmla="*/ 4927600 h 7823200"/>
            <a:gd name="connsiteX29" fmla="*/ 1538413 w 1830513"/>
            <a:gd name="connsiteY29" fmla="*/ 4965700 h 7823200"/>
            <a:gd name="connsiteX30" fmla="*/ 1601913 w 1830513"/>
            <a:gd name="connsiteY30" fmla="*/ 5041900 h 7823200"/>
            <a:gd name="connsiteX31" fmla="*/ 1627313 w 1830513"/>
            <a:gd name="connsiteY31" fmla="*/ 5118100 h 7823200"/>
            <a:gd name="connsiteX32" fmla="*/ 1589213 w 1830513"/>
            <a:gd name="connsiteY32" fmla="*/ 5194300 h 7823200"/>
            <a:gd name="connsiteX33" fmla="*/ 1513013 w 1830513"/>
            <a:gd name="connsiteY33" fmla="*/ 5283200 h 7823200"/>
            <a:gd name="connsiteX34" fmla="*/ 1487613 w 1830513"/>
            <a:gd name="connsiteY34" fmla="*/ 5384800 h 7823200"/>
            <a:gd name="connsiteX35" fmla="*/ 1487613 w 1830513"/>
            <a:gd name="connsiteY35" fmla="*/ 5473700 h 7823200"/>
            <a:gd name="connsiteX36" fmla="*/ 1500313 w 1830513"/>
            <a:gd name="connsiteY36" fmla="*/ 5638800 h 7823200"/>
            <a:gd name="connsiteX37" fmla="*/ 1345217 w 1830513"/>
            <a:gd name="connsiteY37" fmla="*/ 5792537 h 7823200"/>
            <a:gd name="connsiteX38" fmla="*/ 968967 w 1830513"/>
            <a:gd name="connsiteY38" fmla="*/ 5837856 h 7823200"/>
            <a:gd name="connsiteX39" fmla="*/ 847005 w 1830513"/>
            <a:gd name="connsiteY39" fmla="*/ 5957369 h 7823200"/>
            <a:gd name="connsiteX40" fmla="*/ 770875 w 1830513"/>
            <a:gd name="connsiteY40" fmla="*/ 6005229 h 7823200"/>
            <a:gd name="connsiteX41" fmla="*/ 682333 w 1830513"/>
            <a:gd name="connsiteY41" fmla="*/ 6129555 h 7823200"/>
            <a:gd name="connsiteX42" fmla="*/ 631533 w 1830513"/>
            <a:gd name="connsiteY42" fmla="*/ 6239577 h 7823200"/>
            <a:gd name="connsiteX43" fmla="*/ 585913 w 1830513"/>
            <a:gd name="connsiteY43" fmla="*/ 6591300 h 7823200"/>
            <a:gd name="connsiteX44" fmla="*/ 395413 w 1830513"/>
            <a:gd name="connsiteY44" fmla="*/ 7810500 h 7823200"/>
            <a:gd name="connsiteX45" fmla="*/ 1713 w 1830513"/>
            <a:gd name="connsiteY45"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78565 w 1830513"/>
            <a:gd name="connsiteY5" fmla="*/ 231602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466079 w 1830513"/>
            <a:gd name="connsiteY15" fmla="*/ 2990811 h 7823200"/>
            <a:gd name="connsiteX16" fmla="*/ 1513013 w 1830513"/>
            <a:gd name="connsiteY16" fmla="*/ 3175000 h 7823200"/>
            <a:gd name="connsiteX17" fmla="*/ 1779713 w 1830513"/>
            <a:gd name="connsiteY17" fmla="*/ 3886200 h 7823200"/>
            <a:gd name="connsiteX18" fmla="*/ 1817813 w 1830513"/>
            <a:gd name="connsiteY18" fmla="*/ 4000500 h 7823200"/>
            <a:gd name="connsiteX19" fmla="*/ 1830513 w 1830513"/>
            <a:gd name="connsiteY19" fmla="*/ 4102100 h 7823200"/>
            <a:gd name="connsiteX20" fmla="*/ 1823888 w 1830513"/>
            <a:gd name="connsiteY20" fmla="*/ 4180455 h 7823200"/>
            <a:gd name="connsiteX21" fmla="*/ 1767013 w 1830513"/>
            <a:gd name="connsiteY21" fmla="*/ 4241800 h 7823200"/>
            <a:gd name="connsiteX22" fmla="*/ 1652713 w 1830513"/>
            <a:gd name="connsiteY22" fmla="*/ 4356100 h 7823200"/>
            <a:gd name="connsiteX23" fmla="*/ 1601913 w 1830513"/>
            <a:gd name="connsiteY23" fmla="*/ 4521200 h 7823200"/>
            <a:gd name="connsiteX24" fmla="*/ 1614613 w 1830513"/>
            <a:gd name="connsiteY24" fmla="*/ 4724400 h 7823200"/>
            <a:gd name="connsiteX25" fmla="*/ 1614613 w 1830513"/>
            <a:gd name="connsiteY25" fmla="*/ 4876800 h 7823200"/>
            <a:gd name="connsiteX26" fmla="*/ 1589213 w 1830513"/>
            <a:gd name="connsiteY26" fmla="*/ 4889500 h 7823200"/>
            <a:gd name="connsiteX27" fmla="*/ 1525713 w 1830513"/>
            <a:gd name="connsiteY27" fmla="*/ 4914900 h 7823200"/>
            <a:gd name="connsiteX28" fmla="*/ 1436813 w 1830513"/>
            <a:gd name="connsiteY28" fmla="*/ 4927600 h 7823200"/>
            <a:gd name="connsiteX29" fmla="*/ 1538413 w 1830513"/>
            <a:gd name="connsiteY29" fmla="*/ 4965700 h 7823200"/>
            <a:gd name="connsiteX30" fmla="*/ 1601913 w 1830513"/>
            <a:gd name="connsiteY30" fmla="*/ 5041900 h 7823200"/>
            <a:gd name="connsiteX31" fmla="*/ 1627313 w 1830513"/>
            <a:gd name="connsiteY31" fmla="*/ 5118100 h 7823200"/>
            <a:gd name="connsiteX32" fmla="*/ 1589213 w 1830513"/>
            <a:gd name="connsiteY32" fmla="*/ 5194300 h 7823200"/>
            <a:gd name="connsiteX33" fmla="*/ 1513013 w 1830513"/>
            <a:gd name="connsiteY33" fmla="*/ 5283200 h 7823200"/>
            <a:gd name="connsiteX34" fmla="*/ 1487613 w 1830513"/>
            <a:gd name="connsiteY34" fmla="*/ 5384800 h 7823200"/>
            <a:gd name="connsiteX35" fmla="*/ 1487613 w 1830513"/>
            <a:gd name="connsiteY35" fmla="*/ 5473700 h 7823200"/>
            <a:gd name="connsiteX36" fmla="*/ 1500313 w 1830513"/>
            <a:gd name="connsiteY36" fmla="*/ 5638800 h 7823200"/>
            <a:gd name="connsiteX37" fmla="*/ 1345217 w 1830513"/>
            <a:gd name="connsiteY37" fmla="*/ 5792537 h 7823200"/>
            <a:gd name="connsiteX38" fmla="*/ 968967 w 1830513"/>
            <a:gd name="connsiteY38" fmla="*/ 5837856 h 7823200"/>
            <a:gd name="connsiteX39" fmla="*/ 847005 w 1830513"/>
            <a:gd name="connsiteY39" fmla="*/ 5957369 h 7823200"/>
            <a:gd name="connsiteX40" fmla="*/ 770875 w 1830513"/>
            <a:gd name="connsiteY40" fmla="*/ 6005229 h 7823200"/>
            <a:gd name="connsiteX41" fmla="*/ 682333 w 1830513"/>
            <a:gd name="connsiteY41" fmla="*/ 6129555 h 7823200"/>
            <a:gd name="connsiteX42" fmla="*/ 631533 w 1830513"/>
            <a:gd name="connsiteY42" fmla="*/ 6239577 h 7823200"/>
            <a:gd name="connsiteX43" fmla="*/ 585913 w 1830513"/>
            <a:gd name="connsiteY43" fmla="*/ 6591300 h 7823200"/>
            <a:gd name="connsiteX44" fmla="*/ 395413 w 1830513"/>
            <a:gd name="connsiteY44" fmla="*/ 7810500 h 7823200"/>
            <a:gd name="connsiteX45" fmla="*/ 1713 w 1830513"/>
            <a:gd name="connsiteY45"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78565 w 1830513"/>
            <a:gd name="connsiteY5" fmla="*/ 231602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466079 w 1830513"/>
            <a:gd name="connsiteY15" fmla="*/ 2990811 h 7823200"/>
            <a:gd name="connsiteX16" fmla="*/ 1513013 w 1830513"/>
            <a:gd name="connsiteY16" fmla="*/ 3175000 h 7823200"/>
            <a:gd name="connsiteX17" fmla="*/ 1779713 w 1830513"/>
            <a:gd name="connsiteY17" fmla="*/ 3886200 h 7823200"/>
            <a:gd name="connsiteX18" fmla="*/ 1817813 w 1830513"/>
            <a:gd name="connsiteY18" fmla="*/ 4000500 h 7823200"/>
            <a:gd name="connsiteX19" fmla="*/ 1830513 w 1830513"/>
            <a:gd name="connsiteY19" fmla="*/ 4102100 h 7823200"/>
            <a:gd name="connsiteX20" fmla="*/ 1823888 w 1830513"/>
            <a:gd name="connsiteY20" fmla="*/ 4180455 h 7823200"/>
            <a:gd name="connsiteX21" fmla="*/ 1767013 w 1830513"/>
            <a:gd name="connsiteY21" fmla="*/ 4241800 h 7823200"/>
            <a:gd name="connsiteX22" fmla="*/ 1652713 w 1830513"/>
            <a:gd name="connsiteY22" fmla="*/ 4356100 h 7823200"/>
            <a:gd name="connsiteX23" fmla="*/ 1601913 w 1830513"/>
            <a:gd name="connsiteY23" fmla="*/ 4521200 h 7823200"/>
            <a:gd name="connsiteX24" fmla="*/ 1614613 w 1830513"/>
            <a:gd name="connsiteY24" fmla="*/ 4724400 h 7823200"/>
            <a:gd name="connsiteX25" fmla="*/ 1614613 w 1830513"/>
            <a:gd name="connsiteY25" fmla="*/ 4876800 h 7823200"/>
            <a:gd name="connsiteX26" fmla="*/ 1589213 w 1830513"/>
            <a:gd name="connsiteY26" fmla="*/ 4889500 h 7823200"/>
            <a:gd name="connsiteX27" fmla="*/ 1525713 w 1830513"/>
            <a:gd name="connsiteY27" fmla="*/ 4914900 h 7823200"/>
            <a:gd name="connsiteX28" fmla="*/ 1436813 w 1830513"/>
            <a:gd name="connsiteY28" fmla="*/ 4927600 h 7823200"/>
            <a:gd name="connsiteX29" fmla="*/ 1538413 w 1830513"/>
            <a:gd name="connsiteY29" fmla="*/ 4965700 h 7823200"/>
            <a:gd name="connsiteX30" fmla="*/ 1601913 w 1830513"/>
            <a:gd name="connsiteY30" fmla="*/ 5041900 h 7823200"/>
            <a:gd name="connsiteX31" fmla="*/ 1627313 w 1830513"/>
            <a:gd name="connsiteY31" fmla="*/ 5118100 h 7823200"/>
            <a:gd name="connsiteX32" fmla="*/ 1589213 w 1830513"/>
            <a:gd name="connsiteY32" fmla="*/ 5194300 h 7823200"/>
            <a:gd name="connsiteX33" fmla="*/ 1513013 w 1830513"/>
            <a:gd name="connsiteY33" fmla="*/ 5283200 h 7823200"/>
            <a:gd name="connsiteX34" fmla="*/ 1487613 w 1830513"/>
            <a:gd name="connsiteY34" fmla="*/ 5384800 h 7823200"/>
            <a:gd name="connsiteX35" fmla="*/ 1487613 w 1830513"/>
            <a:gd name="connsiteY35" fmla="*/ 5473700 h 7823200"/>
            <a:gd name="connsiteX36" fmla="*/ 1500313 w 1830513"/>
            <a:gd name="connsiteY36" fmla="*/ 5638800 h 7823200"/>
            <a:gd name="connsiteX37" fmla="*/ 1345217 w 1830513"/>
            <a:gd name="connsiteY37" fmla="*/ 5792537 h 7823200"/>
            <a:gd name="connsiteX38" fmla="*/ 968967 w 1830513"/>
            <a:gd name="connsiteY38" fmla="*/ 5837856 h 7823200"/>
            <a:gd name="connsiteX39" fmla="*/ 847005 w 1830513"/>
            <a:gd name="connsiteY39" fmla="*/ 5957369 h 7823200"/>
            <a:gd name="connsiteX40" fmla="*/ 725113 w 1830513"/>
            <a:gd name="connsiteY40" fmla="*/ 5967797 h 7823200"/>
            <a:gd name="connsiteX41" fmla="*/ 682333 w 1830513"/>
            <a:gd name="connsiteY41" fmla="*/ 6129555 h 7823200"/>
            <a:gd name="connsiteX42" fmla="*/ 631533 w 1830513"/>
            <a:gd name="connsiteY42" fmla="*/ 6239577 h 7823200"/>
            <a:gd name="connsiteX43" fmla="*/ 585913 w 1830513"/>
            <a:gd name="connsiteY43" fmla="*/ 6591300 h 7823200"/>
            <a:gd name="connsiteX44" fmla="*/ 395413 w 1830513"/>
            <a:gd name="connsiteY44" fmla="*/ 7810500 h 7823200"/>
            <a:gd name="connsiteX45" fmla="*/ 1713 w 1830513"/>
            <a:gd name="connsiteY45"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78565 w 1830513"/>
            <a:gd name="connsiteY5" fmla="*/ 231602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466079 w 1830513"/>
            <a:gd name="connsiteY15" fmla="*/ 2990811 h 7823200"/>
            <a:gd name="connsiteX16" fmla="*/ 1513013 w 1830513"/>
            <a:gd name="connsiteY16" fmla="*/ 3175000 h 7823200"/>
            <a:gd name="connsiteX17" fmla="*/ 1779713 w 1830513"/>
            <a:gd name="connsiteY17" fmla="*/ 3886200 h 7823200"/>
            <a:gd name="connsiteX18" fmla="*/ 1817813 w 1830513"/>
            <a:gd name="connsiteY18" fmla="*/ 4000500 h 7823200"/>
            <a:gd name="connsiteX19" fmla="*/ 1830513 w 1830513"/>
            <a:gd name="connsiteY19" fmla="*/ 4102100 h 7823200"/>
            <a:gd name="connsiteX20" fmla="*/ 1823888 w 1830513"/>
            <a:gd name="connsiteY20" fmla="*/ 4180455 h 7823200"/>
            <a:gd name="connsiteX21" fmla="*/ 1767013 w 1830513"/>
            <a:gd name="connsiteY21" fmla="*/ 4241800 h 7823200"/>
            <a:gd name="connsiteX22" fmla="*/ 1652713 w 1830513"/>
            <a:gd name="connsiteY22" fmla="*/ 4356100 h 7823200"/>
            <a:gd name="connsiteX23" fmla="*/ 1601913 w 1830513"/>
            <a:gd name="connsiteY23" fmla="*/ 4521200 h 7823200"/>
            <a:gd name="connsiteX24" fmla="*/ 1614613 w 1830513"/>
            <a:gd name="connsiteY24" fmla="*/ 4724400 h 7823200"/>
            <a:gd name="connsiteX25" fmla="*/ 1614613 w 1830513"/>
            <a:gd name="connsiteY25" fmla="*/ 4876800 h 7823200"/>
            <a:gd name="connsiteX26" fmla="*/ 1589213 w 1830513"/>
            <a:gd name="connsiteY26" fmla="*/ 4889500 h 7823200"/>
            <a:gd name="connsiteX27" fmla="*/ 1525713 w 1830513"/>
            <a:gd name="connsiteY27" fmla="*/ 4914900 h 7823200"/>
            <a:gd name="connsiteX28" fmla="*/ 1436813 w 1830513"/>
            <a:gd name="connsiteY28" fmla="*/ 4927600 h 7823200"/>
            <a:gd name="connsiteX29" fmla="*/ 1538413 w 1830513"/>
            <a:gd name="connsiteY29" fmla="*/ 4965700 h 7823200"/>
            <a:gd name="connsiteX30" fmla="*/ 1601913 w 1830513"/>
            <a:gd name="connsiteY30" fmla="*/ 5041900 h 7823200"/>
            <a:gd name="connsiteX31" fmla="*/ 1627313 w 1830513"/>
            <a:gd name="connsiteY31" fmla="*/ 5118100 h 7823200"/>
            <a:gd name="connsiteX32" fmla="*/ 1589213 w 1830513"/>
            <a:gd name="connsiteY32" fmla="*/ 5194300 h 7823200"/>
            <a:gd name="connsiteX33" fmla="*/ 1513013 w 1830513"/>
            <a:gd name="connsiteY33" fmla="*/ 5283200 h 7823200"/>
            <a:gd name="connsiteX34" fmla="*/ 1487613 w 1830513"/>
            <a:gd name="connsiteY34" fmla="*/ 5384800 h 7823200"/>
            <a:gd name="connsiteX35" fmla="*/ 1487613 w 1830513"/>
            <a:gd name="connsiteY35" fmla="*/ 5473700 h 7823200"/>
            <a:gd name="connsiteX36" fmla="*/ 1500313 w 1830513"/>
            <a:gd name="connsiteY36" fmla="*/ 5638800 h 7823200"/>
            <a:gd name="connsiteX37" fmla="*/ 1345217 w 1830513"/>
            <a:gd name="connsiteY37" fmla="*/ 5792537 h 7823200"/>
            <a:gd name="connsiteX38" fmla="*/ 968967 w 1830513"/>
            <a:gd name="connsiteY38" fmla="*/ 5837856 h 7823200"/>
            <a:gd name="connsiteX39" fmla="*/ 847005 w 1830513"/>
            <a:gd name="connsiteY39" fmla="*/ 5957369 h 7823200"/>
            <a:gd name="connsiteX40" fmla="*/ 682333 w 1830513"/>
            <a:gd name="connsiteY40" fmla="*/ 6129555 h 7823200"/>
            <a:gd name="connsiteX41" fmla="*/ 631533 w 1830513"/>
            <a:gd name="connsiteY41" fmla="*/ 6239577 h 7823200"/>
            <a:gd name="connsiteX42" fmla="*/ 585913 w 1830513"/>
            <a:gd name="connsiteY42" fmla="*/ 6591300 h 7823200"/>
            <a:gd name="connsiteX43" fmla="*/ 395413 w 1830513"/>
            <a:gd name="connsiteY43" fmla="*/ 7810500 h 7823200"/>
            <a:gd name="connsiteX44" fmla="*/ 1713 w 1830513"/>
            <a:gd name="connsiteY44"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78565 w 1830513"/>
            <a:gd name="connsiteY5" fmla="*/ 231602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466079 w 1830513"/>
            <a:gd name="connsiteY15" fmla="*/ 2990811 h 7823200"/>
            <a:gd name="connsiteX16" fmla="*/ 1513013 w 1830513"/>
            <a:gd name="connsiteY16" fmla="*/ 3175000 h 7823200"/>
            <a:gd name="connsiteX17" fmla="*/ 1779713 w 1830513"/>
            <a:gd name="connsiteY17" fmla="*/ 3886200 h 7823200"/>
            <a:gd name="connsiteX18" fmla="*/ 1817813 w 1830513"/>
            <a:gd name="connsiteY18" fmla="*/ 4000500 h 7823200"/>
            <a:gd name="connsiteX19" fmla="*/ 1830513 w 1830513"/>
            <a:gd name="connsiteY19" fmla="*/ 4102100 h 7823200"/>
            <a:gd name="connsiteX20" fmla="*/ 1823888 w 1830513"/>
            <a:gd name="connsiteY20" fmla="*/ 4180455 h 7823200"/>
            <a:gd name="connsiteX21" fmla="*/ 1767013 w 1830513"/>
            <a:gd name="connsiteY21" fmla="*/ 4241800 h 7823200"/>
            <a:gd name="connsiteX22" fmla="*/ 1652713 w 1830513"/>
            <a:gd name="connsiteY22" fmla="*/ 4356100 h 7823200"/>
            <a:gd name="connsiteX23" fmla="*/ 1601913 w 1830513"/>
            <a:gd name="connsiteY23" fmla="*/ 4521200 h 7823200"/>
            <a:gd name="connsiteX24" fmla="*/ 1614613 w 1830513"/>
            <a:gd name="connsiteY24" fmla="*/ 4724400 h 7823200"/>
            <a:gd name="connsiteX25" fmla="*/ 1614613 w 1830513"/>
            <a:gd name="connsiteY25" fmla="*/ 4876800 h 7823200"/>
            <a:gd name="connsiteX26" fmla="*/ 1589213 w 1830513"/>
            <a:gd name="connsiteY26" fmla="*/ 4889500 h 7823200"/>
            <a:gd name="connsiteX27" fmla="*/ 1525713 w 1830513"/>
            <a:gd name="connsiteY27" fmla="*/ 4914900 h 7823200"/>
            <a:gd name="connsiteX28" fmla="*/ 1436813 w 1830513"/>
            <a:gd name="connsiteY28" fmla="*/ 4927600 h 7823200"/>
            <a:gd name="connsiteX29" fmla="*/ 1538413 w 1830513"/>
            <a:gd name="connsiteY29" fmla="*/ 4965700 h 7823200"/>
            <a:gd name="connsiteX30" fmla="*/ 1601913 w 1830513"/>
            <a:gd name="connsiteY30" fmla="*/ 5041900 h 7823200"/>
            <a:gd name="connsiteX31" fmla="*/ 1627313 w 1830513"/>
            <a:gd name="connsiteY31" fmla="*/ 5118100 h 7823200"/>
            <a:gd name="connsiteX32" fmla="*/ 1589213 w 1830513"/>
            <a:gd name="connsiteY32" fmla="*/ 5194300 h 7823200"/>
            <a:gd name="connsiteX33" fmla="*/ 1513013 w 1830513"/>
            <a:gd name="connsiteY33" fmla="*/ 5283200 h 7823200"/>
            <a:gd name="connsiteX34" fmla="*/ 1487613 w 1830513"/>
            <a:gd name="connsiteY34" fmla="*/ 5384800 h 7823200"/>
            <a:gd name="connsiteX35" fmla="*/ 1487613 w 1830513"/>
            <a:gd name="connsiteY35" fmla="*/ 5473700 h 7823200"/>
            <a:gd name="connsiteX36" fmla="*/ 1500313 w 1830513"/>
            <a:gd name="connsiteY36" fmla="*/ 5638800 h 7823200"/>
            <a:gd name="connsiteX37" fmla="*/ 1345217 w 1830513"/>
            <a:gd name="connsiteY37" fmla="*/ 5792537 h 7823200"/>
            <a:gd name="connsiteX38" fmla="*/ 968967 w 1830513"/>
            <a:gd name="connsiteY38" fmla="*/ 5837856 h 7823200"/>
            <a:gd name="connsiteX39" fmla="*/ 770733 w 1830513"/>
            <a:gd name="connsiteY39" fmla="*/ 5934910 h 7823200"/>
            <a:gd name="connsiteX40" fmla="*/ 682333 w 1830513"/>
            <a:gd name="connsiteY40" fmla="*/ 6129555 h 7823200"/>
            <a:gd name="connsiteX41" fmla="*/ 631533 w 1830513"/>
            <a:gd name="connsiteY41" fmla="*/ 6239577 h 7823200"/>
            <a:gd name="connsiteX42" fmla="*/ 585913 w 1830513"/>
            <a:gd name="connsiteY42" fmla="*/ 6591300 h 7823200"/>
            <a:gd name="connsiteX43" fmla="*/ 395413 w 1830513"/>
            <a:gd name="connsiteY43" fmla="*/ 7810500 h 7823200"/>
            <a:gd name="connsiteX44" fmla="*/ 1713 w 1830513"/>
            <a:gd name="connsiteY44"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78565 w 1830513"/>
            <a:gd name="connsiteY5" fmla="*/ 231602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466079 w 1830513"/>
            <a:gd name="connsiteY15" fmla="*/ 2990811 h 7823200"/>
            <a:gd name="connsiteX16" fmla="*/ 1513013 w 1830513"/>
            <a:gd name="connsiteY16" fmla="*/ 3175000 h 7823200"/>
            <a:gd name="connsiteX17" fmla="*/ 1779713 w 1830513"/>
            <a:gd name="connsiteY17" fmla="*/ 3886200 h 7823200"/>
            <a:gd name="connsiteX18" fmla="*/ 1817813 w 1830513"/>
            <a:gd name="connsiteY18" fmla="*/ 4000500 h 7823200"/>
            <a:gd name="connsiteX19" fmla="*/ 1830513 w 1830513"/>
            <a:gd name="connsiteY19" fmla="*/ 4102100 h 7823200"/>
            <a:gd name="connsiteX20" fmla="*/ 1823888 w 1830513"/>
            <a:gd name="connsiteY20" fmla="*/ 4180455 h 7823200"/>
            <a:gd name="connsiteX21" fmla="*/ 1767013 w 1830513"/>
            <a:gd name="connsiteY21" fmla="*/ 4241800 h 7823200"/>
            <a:gd name="connsiteX22" fmla="*/ 1652713 w 1830513"/>
            <a:gd name="connsiteY22" fmla="*/ 4356100 h 7823200"/>
            <a:gd name="connsiteX23" fmla="*/ 1601913 w 1830513"/>
            <a:gd name="connsiteY23" fmla="*/ 4521200 h 7823200"/>
            <a:gd name="connsiteX24" fmla="*/ 1614613 w 1830513"/>
            <a:gd name="connsiteY24" fmla="*/ 4724400 h 7823200"/>
            <a:gd name="connsiteX25" fmla="*/ 1614613 w 1830513"/>
            <a:gd name="connsiteY25" fmla="*/ 4876800 h 7823200"/>
            <a:gd name="connsiteX26" fmla="*/ 1589213 w 1830513"/>
            <a:gd name="connsiteY26" fmla="*/ 4889500 h 7823200"/>
            <a:gd name="connsiteX27" fmla="*/ 1525713 w 1830513"/>
            <a:gd name="connsiteY27" fmla="*/ 4914900 h 7823200"/>
            <a:gd name="connsiteX28" fmla="*/ 1436813 w 1830513"/>
            <a:gd name="connsiteY28" fmla="*/ 4927600 h 7823200"/>
            <a:gd name="connsiteX29" fmla="*/ 1538413 w 1830513"/>
            <a:gd name="connsiteY29" fmla="*/ 4965700 h 7823200"/>
            <a:gd name="connsiteX30" fmla="*/ 1601913 w 1830513"/>
            <a:gd name="connsiteY30" fmla="*/ 5041900 h 7823200"/>
            <a:gd name="connsiteX31" fmla="*/ 1627313 w 1830513"/>
            <a:gd name="connsiteY31" fmla="*/ 5118100 h 7823200"/>
            <a:gd name="connsiteX32" fmla="*/ 1589213 w 1830513"/>
            <a:gd name="connsiteY32" fmla="*/ 5194300 h 7823200"/>
            <a:gd name="connsiteX33" fmla="*/ 1513013 w 1830513"/>
            <a:gd name="connsiteY33" fmla="*/ 5283200 h 7823200"/>
            <a:gd name="connsiteX34" fmla="*/ 1487613 w 1830513"/>
            <a:gd name="connsiteY34" fmla="*/ 5384800 h 7823200"/>
            <a:gd name="connsiteX35" fmla="*/ 1487613 w 1830513"/>
            <a:gd name="connsiteY35" fmla="*/ 5473700 h 7823200"/>
            <a:gd name="connsiteX36" fmla="*/ 1500313 w 1830513"/>
            <a:gd name="connsiteY36" fmla="*/ 5638800 h 7823200"/>
            <a:gd name="connsiteX37" fmla="*/ 1345217 w 1830513"/>
            <a:gd name="connsiteY37" fmla="*/ 5792537 h 7823200"/>
            <a:gd name="connsiteX38" fmla="*/ 968967 w 1830513"/>
            <a:gd name="connsiteY38" fmla="*/ 5837856 h 7823200"/>
            <a:gd name="connsiteX39" fmla="*/ 788653 w 1830513"/>
            <a:gd name="connsiteY39" fmla="*/ 5877575 h 7823200"/>
            <a:gd name="connsiteX40" fmla="*/ 682333 w 1830513"/>
            <a:gd name="connsiteY40" fmla="*/ 6129555 h 7823200"/>
            <a:gd name="connsiteX41" fmla="*/ 631533 w 1830513"/>
            <a:gd name="connsiteY41" fmla="*/ 6239577 h 7823200"/>
            <a:gd name="connsiteX42" fmla="*/ 585913 w 1830513"/>
            <a:gd name="connsiteY42" fmla="*/ 6591300 h 7823200"/>
            <a:gd name="connsiteX43" fmla="*/ 395413 w 1830513"/>
            <a:gd name="connsiteY43" fmla="*/ 7810500 h 7823200"/>
            <a:gd name="connsiteX44" fmla="*/ 1713 w 1830513"/>
            <a:gd name="connsiteY44"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78565 w 1830513"/>
            <a:gd name="connsiteY5" fmla="*/ 231602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466079 w 1830513"/>
            <a:gd name="connsiteY15" fmla="*/ 2990811 h 7823200"/>
            <a:gd name="connsiteX16" fmla="*/ 1513013 w 1830513"/>
            <a:gd name="connsiteY16" fmla="*/ 3175000 h 7823200"/>
            <a:gd name="connsiteX17" fmla="*/ 1779713 w 1830513"/>
            <a:gd name="connsiteY17" fmla="*/ 3886200 h 7823200"/>
            <a:gd name="connsiteX18" fmla="*/ 1817813 w 1830513"/>
            <a:gd name="connsiteY18" fmla="*/ 4000500 h 7823200"/>
            <a:gd name="connsiteX19" fmla="*/ 1830513 w 1830513"/>
            <a:gd name="connsiteY19" fmla="*/ 4102100 h 7823200"/>
            <a:gd name="connsiteX20" fmla="*/ 1823888 w 1830513"/>
            <a:gd name="connsiteY20" fmla="*/ 4180455 h 7823200"/>
            <a:gd name="connsiteX21" fmla="*/ 1767013 w 1830513"/>
            <a:gd name="connsiteY21" fmla="*/ 4241800 h 7823200"/>
            <a:gd name="connsiteX22" fmla="*/ 1652713 w 1830513"/>
            <a:gd name="connsiteY22" fmla="*/ 4356100 h 7823200"/>
            <a:gd name="connsiteX23" fmla="*/ 1601913 w 1830513"/>
            <a:gd name="connsiteY23" fmla="*/ 4521200 h 7823200"/>
            <a:gd name="connsiteX24" fmla="*/ 1614613 w 1830513"/>
            <a:gd name="connsiteY24" fmla="*/ 4724400 h 7823200"/>
            <a:gd name="connsiteX25" fmla="*/ 1614613 w 1830513"/>
            <a:gd name="connsiteY25" fmla="*/ 4876800 h 7823200"/>
            <a:gd name="connsiteX26" fmla="*/ 1589213 w 1830513"/>
            <a:gd name="connsiteY26" fmla="*/ 4889500 h 7823200"/>
            <a:gd name="connsiteX27" fmla="*/ 1525713 w 1830513"/>
            <a:gd name="connsiteY27" fmla="*/ 4914900 h 7823200"/>
            <a:gd name="connsiteX28" fmla="*/ 1436813 w 1830513"/>
            <a:gd name="connsiteY28" fmla="*/ 4927600 h 7823200"/>
            <a:gd name="connsiteX29" fmla="*/ 1538413 w 1830513"/>
            <a:gd name="connsiteY29" fmla="*/ 4965700 h 7823200"/>
            <a:gd name="connsiteX30" fmla="*/ 1601913 w 1830513"/>
            <a:gd name="connsiteY30" fmla="*/ 5041900 h 7823200"/>
            <a:gd name="connsiteX31" fmla="*/ 1627313 w 1830513"/>
            <a:gd name="connsiteY31" fmla="*/ 5118100 h 7823200"/>
            <a:gd name="connsiteX32" fmla="*/ 1589213 w 1830513"/>
            <a:gd name="connsiteY32" fmla="*/ 5194300 h 7823200"/>
            <a:gd name="connsiteX33" fmla="*/ 1513013 w 1830513"/>
            <a:gd name="connsiteY33" fmla="*/ 5283200 h 7823200"/>
            <a:gd name="connsiteX34" fmla="*/ 1487613 w 1830513"/>
            <a:gd name="connsiteY34" fmla="*/ 5384800 h 7823200"/>
            <a:gd name="connsiteX35" fmla="*/ 1487613 w 1830513"/>
            <a:gd name="connsiteY35" fmla="*/ 5473700 h 7823200"/>
            <a:gd name="connsiteX36" fmla="*/ 1500313 w 1830513"/>
            <a:gd name="connsiteY36" fmla="*/ 5638800 h 7823200"/>
            <a:gd name="connsiteX37" fmla="*/ 1345217 w 1830513"/>
            <a:gd name="connsiteY37" fmla="*/ 5792537 h 7823200"/>
            <a:gd name="connsiteX38" fmla="*/ 968967 w 1830513"/>
            <a:gd name="connsiteY38" fmla="*/ 5837856 h 7823200"/>
            <a:gd name="connsiteX39" fmla="*/ 788653 w 1830513"/>
            <a:gd name="connsiteY39" fmla="*/ 5877575 h 7823200"/>
            <a:gd name="connsiteX40" fmla="*/ 682333 w 1830513"/>
            <a:gd name="connsiteY40" fmla="*/ 6129555 h 7823200"/>
            <a:gd name="connsiteX41" fmla="*/ 631533 w 1830513"/>
            <a:gd name="connsiteY41" fmla="*/ 6239577 h 7823200"/>
            <a:gd name="connsiteX42" fmla="*/ 585913 w 1830513"/>
            <a:gd name="connsiteY42" fmla="*/ 6591300 h 7823200"/>
            <a:gd name="connsiteX43" fmla="*/ 395413 w 1830513"/>
            <a:gd name="connsiteY43" fmla="*/ 7810500 h 7823200"/>
            <a:gd name="connsiteX44" fmla="*/ 1713 w 1830513"/>
            <a:gd name="connsiteY44"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78565 w 1830513"/>
            <a:gd name="connsiteY5" fmla="*/ 231602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466079 w 1830513"/>
            <a:gd name="connsiteY15" fmla="*/ 2990811 h 7823200"/>
            <a:gd name="connsiteX16" fmla="*/ 1513013 w 1830513"/>
            <a:gd name="connsiteY16" fmla="*/ 3175000 h 7823200"/>
            <a:gd name="connsiteX17" fmla="*/ 1779713 w 1830513"/>
            <a:gd name="connsiteY17" fmla="*/ 3886200 h 7823200"/>
            <a:gd name="connsiteX18" fmla="*/ 1817813 w 1830513"/>
            <a:gd name="connsiteY18" fmla="*/ 4000500 h 7823200"/>
            <a:gd name="connsiteX19" fmla="*/ 1830513 w 1830513"/>
            <a:gd name="connsiteY19" fmla="*/ 4102100 h 7823200"/>
            <a:gd name="connsiteX20" fmla="*/ 1823888 w 1830513"/>
            <a:gd name="connsiteY20" fmla="*/ 4180455 h 7823200"/>
            <a:gd name="connsiteX21" fmla="*/ 1767013 w 1830513"/>
            <a:gd name="connsiteY21" fmla="*/ 4241800 h 7823200"/>
            <a:gd name="connsiteX22" fmla="*/ 1652713 w 1830513"/>
            <a:gd name="connsiteY22" fmla="*/ 4356100 h 7823200"/>
            <a:gd name="connsiteX23" fmla="*/ 1601913 w 1830513"/>
            <a:gd name="connsiteY23" fmla="*/ 4521200 h 7823200"/>
            <a:gd name="connsiteX24" fmla="*/ 1614613 w 1830513"/>
            <a:gd name="connsiteY24" fmla="*/ 4724400 h 7823200"/>
            <a:gd name="connsiteX25" fmla="*/ 1614613 w 1830513"/>
            <a:gd name="connsiteY25" fmla="*/ 4876800 h 7823200"/>
            <a:gd name="connsiteX26" fmla="*/ 1589213 w 1830513"/>
            <a:gd name="connsiteY26" fmla="*/ 4889500 h 7823200"/>
            <a:gd name="connsiteX27" fmla="*/ 1525713 w 1830513"/>
            <a:gd name="connsiteY27" fmla="*/ 4914900 h 7823200"/>
            <a:gd name="connsiteX28" fmla="*/ 1436813 w 1830513"/>
            <a:gd name="connsiteY28" fmla="*/ 4927600 h 7823200"/>
            <a:gd name="connsiteX29" fmla="*/ 1538413 w 1830513"/>
            <a:gd name="connsiteY29" fmla="*/ 4965700 h 7823200"/>
            <a:gd name="connsiteX30" fmla="*/ 1601913 w 1830513"/>
            <a:gd name="connsiteY30" fmla="*/ 5041900 h 7823200"/>
            <a:gd name="connsiteX31" fmla="*/ 1627313 w 1830513"/>
            <a:gd name="connsiteY31" fmla="*/ 5118100 h 7823200"/>
            <a:gd name="connsiteX32" fmla="*/ 1589213 w 1830513"/>
            <a:gd name="connsiteY32" fmla="*/ 5194300 h 7823200"/>
            <a:gd name="connsiteX33" fmla="*/ 1513013 w 1830513"/>
            <a:gd name="connsiteY33" fmla="*/ 5283200 h 7823200"/>
            <a:gd name="connsiteX34" fmla="*/ 1487613 w 1830513"/>
            <a:gd name="connsiteY34" fmla="*/ 5384800 h 7823200"/>
            <a:gd name="connsiteX35" fmla="*/ 1487613 w 1830513"/>
            <a:gd name="connsiteY35" fmla="*/ 5473700 h 7823200"/>
            <a:gd name="connsiteX36" fmla="*/ 1500313 w 1830513"/>
            <a:gd name="connsiteY36" fmla="*/ 5638800 h 7823200"/>
            <a:gd name="connsiteX37" fmla="*/ 1345217 w 1830513"/>
            <a:gd name="connsiteY37" fmla="*/ 5792537 h 7823200"/>
            <a:gd name="connsiteX38" fmla="*/ 968967 w 1830513"/>
            <a:gd name="connsiteY38" fmla="*/ 5837856 h 7823200"/>
            <a:gd name="connsiteX39" fmla="*/ 788653 w 1830513"/>
            <a:gd name="connsiteY39" fmla="*/ 5877575 h 7823200"/>
            <a:gd name="connsiteX40" fmla="*/ 655454 w 1830513"/>
            <a:gd name="connsiteY40" fmla="*/ 6036937 h 7823200"/>
            <a:gd name="connsiteX41" fmla="*/ 631533 w 1830513"/>
            <a:gd name="connsiteY41" fmla="*/ 6239577 h 7823200"/>
            <a:gd name="connsiteX42" fmla="*/ 585913 w 1830513"/>
            <a:gd name="connsiteY42" fmla="*/ 6591300 h 7823200"/>
            <a:gd name="connsiteX43" fmla="*/ 395413 w 1830513"/>
            <a:gd name="connsiteY43" fmla="*/ 7810500 h 7823200"/>
            <a:gd name="connsiteX44" fmla="*/ 1713 w 1830513"/>
            <a:gd name="connsiteY44"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78565 w 1830513"/>
            <a:gd name="connsiteY5" fmla="*/ 231602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466079 w 1830513"/>
            <a:gd name="connsiteY15" fmla="*/ 2990811 h 7823200"/>
            <a:gd name="connsiteX16" fmla="*/ 1513013 w 1830513"/>
            <a:gd name="connsiteY16" fmla="*/ 3175000 h 7823200"/>
            <a:gd name="connsiteX17" fmla="*/ 1779713 w 1830513"/>
            <a:gd name="connsiteY17" fmla="*/ 3886200 h 7823200"/>
            <a:gd name="connsiteX18" fmla="*/ 1817813 w 1830513"/>
            <a:gd name="connsiteY18" fmla="*/ 4000500 h 7823200"/>
            <a:gd name="connsiteX19" fmla="*/ 1830513 w 1830513"/>
            <a:gd name="connsiteY19" fmla="*/ 4102100 h 7823200"/>
            <a:gd name="connsiteX20" fmla="*/ 1823888 w 1830513"/>
            <a:gd name="connsiteY20" fmla="*/ 4180455 h 7823200"/>
            <a:gd name="connsiteX21" fmla="*/ 1767013 w 1830513"/>
            <a:gd name="connsiteY21" fmla="*/ 4241800 h 7823200"/>
            <a:gd name="connsiteX22" fmla="*/ 1652713 w 1830513"/>
            <a:gd name="connsiteY22" fmla="*/ 4356100 h 7823200"/>
            <a:gd name="connsiteX23" fmla="*/ 1601913 w 1830513"/>
            <a:gd name="connsiteY23" fmla="*/ 4521200 h 7823200"/>
            <a:gd name="connsiteX24" fmla="*/ 1614613 w 1830513"/>
            <a:gd name="connsiteY24" fmla="*/ 4724400 h 7823200"/>
            <a:gd name="connsiteX25" fmla="*/ 1614613 w 1830513"/>
            <a:gd name="connsiteY25" fmla="*/ 4876800 h 7823200"/>
            <a:gd name="connsiteX26" fmla="*/ 1589213 w 1830513"/>
            <a:gd name="connsiteY26" fmla="*/ 4889500 h 7823200"/>
            <a:gd name="connsiteX27" fmla="*/ 1525713 w 1830513"/>
            <a:gd name="connsiteY27" fmla="*/ 4914900 h 7823200"/>
            <a:gd name="connsiteX28" fmla="*/ 1436813 w 1830513"/>
            <a:gd name="connsiteY28" fmla="*/ 4927600 h 7823200"/>
            <a:gd name="connsiteX29" fmla="*/ 1538413 w 1830513"/>
            <a:gd name="connsiteY29" fmla="*/ 4965700 h 7823200"/>
            <a:gd name="connsiteX30" fmla="*/ 1601913 w 1830513"/>
            <a:gd name="connsiteY30" fmla="*/ 5041900 h 7823200"/>
            <a:gd name="connsiteX31" fmla="*/ 1627313 w 1830513"/>
            <a:gd name="connsiteY31" fmla="*/ 5118100 h 7823200"/>
            <a:gd name="connsiteX32" fmla="*/ 1589213 w 1830513"/>
            <a:gd name="connsiteY32" fmla="*/ 5194300 h 7823200"/>
            <a:gd name="connsiteX33" fmla="*/ 1513013 w 1830513"/>
            <a:gd name="connsiteY33" fmla="*/ 5283200 h 7823200"/>
            <a:gd name="connsiteX34" fmla="*/ 1487613 w 1830513"/>
            <a:gd name="connsiteY34" fmla="*/ 5384800 h 7823200"/>
            <a:gd name="connsiteX35" fmla="*/ 1487613 w 1830513"/>
            <a:gd name="connsiteY35" fmla="*/ 5473700 h 7823200"/>
            <a:gd name="connsiteX36" fmla="*/ 1500313 w 1830513"/>
            <a:gd name="connsiteY36" fmla="*/ 5638800 h 7823200"/>
            <a:gd name="connsiteX37" fmla="*/ 1345217 w 1830513"/>
            <a:gd name="connsiteY37" fmla="*/ 5792537 h 7823200"/>
            <a:gd name="connsiteX38" fmla="*/ 968967 w 1830513"/>
            <a:gd name="connsiteY38" fmla="*/ 5837856 h 7823200"/>
            <a:gd name="connsiteX39" fmla="*/ 788653 w 1830513"/>
            <a:gd name="connsiteY39" fmla="*/ 5877575 h 7823200"/>
            <a:gd name="connsiteX40" fmla="*/ 655454 w 1830513"/>
            <a:gd name="connsiteY40" fmla="*/ 6036937 h 7823200"/>
            <a:gd name="connsiteX41" fmla="*/ 631533 w 1830513"/>
            <a:gd name="connsiteY41" fmla="*/ 6239577 h 7823200"/>
            <a:gd name="connsiteX42" fmla="*/ 585913 w 1830513"/>
            <a:gd name="connsiteY42" fmla="*/ 6591300 h 7823200"/>
            <a:gd name="connsiteX43" fmla="*/ 395413 w 1830513"/>
            <a:gd name="connsiteY43" fmla="*/ 7810500 h 7823200"/>
            <a:gd name="connsiteX44" fmla="*/ 1713 w 1830513"/>
            <a:gd name="connsiteY44" fmla="*/ 7823200 h 7823200"/>
            <a:gd name="connsiteX0" fmla="*/ 1713 w 1830513"/>
            <a:gd name="connsiteY0" fmla="*/ 7823200 h 8562896"/>
            <a:gd name="connsiteX1" fmla="*/ 1161 w 1830513"/>
            <a:gd name="connsiteY1" fmla="*/ 0 h 8562896"/>
            <a:gd name="connsiteX2" fmla="*/ 230313 w 1830513"/>
            <a:gd name="connsiteY2" fmla="*/ 0 h 8562896"/>
            <a:gd name="connsiteX3" fmla="*/ 484313 w 1830513"/>
            <a:gd name="connsiteY3" fmla="*/ 25400 h 8562896"/>
            <a:gd name="connsiteX4" fmla="*/ 687513 w 1830513"/>
            <a:gd name="connsiteY4" fmla="*/ 114300 h 8562896"/>
            <a:gd name="connsiteX5" fmla="*/ 878565 w 1830513"/>
            <a:gd name="connsiteY5" fmla="*/ 231602 h 8562896"/>
            <a:gd name="connsiteX6" fmla="*/ 1043113 w 1830513"/>
            <a:gd name="connsiteY6" fmla="*/ 393700 h 8562896"/>
            <a:gd name="connsiteX7" fmla="*/ 1208213 w 1830513"/>
            <a:gd name="connsiteY7" fmla="*/ 673100 h 8562896"/>
            <a:gd name="connsiteX8" fmla="*/ 1297113 w 1830513"/>
            <a:gd name="connsiteY8" fmla="*/ 889000 h 8562896"/>
            <a:gd name="connsiteX9" fmla="*/ 1462213 w 1830513"/>
            <a:gd name="connsiteY9" fmla="*/ 1473200 h 8562896"/>
            <a:gd name="connsiteX10" fmla="*/ 1525713 w 1830513"/>
            <a:gd name="connsiteY10" fmla="*/ 1905000 h 8562896"/>
            <a:gd name="connsiteX11" fmla="*/ 1563813 w 1830513"/>
            <a:gd name="connsiteY11" fmla="*/ 2273300 h 8562896"/>
            <a:gd name="connsiteX12" fmla="*/ 1589213 w 1830513"/>
            <a:gd name="connsiteY12" fmla="*/ 2654300 h 8562896"/>
            <a:gd name="connsiteX13" fmla="*/ 1551113 w 1830513"/>
            <a:gd name="connsiteY13" fmla="*/ 2768600 h 8562896"/>
            <a:gd name="connsiteX14" fmla="*/ 1500313 w 1830513"/>
            <a:gd name="connsiteY14" fmla="*/ 2882900 h 8562896"/>
            <a:gd name="connsiteX15" fmla="*/ 1466079 w 1830513"/>
            <a:gd name="connsiteY15" fmla="*/ 2990811 h 8562896"/>
            <a:gd name="connsiteX16" fmla="*/ 1513013 w 1830513"/>
            <a:gd name="connsiteY16" fmla="*/ 3175000 h 8562896"/>
            <a:gd name="connsiteX17" fmla="*/ 1779713 w 1830513"/>
            <a:gd name="connsiteY17" fmla="*/ 3886200 h 8562896"/>
            <a:gd name="connsiteX18" fmla="*/ 1817813 w 1830513"/>
            <a:gd name="connsiteY18" fmla="*/ 4000500 h 8562896"/>
            <a:gd name="connsiteX19" fmla="*/ 1830513 w 1830513"/>
            <a:gd name="connsiteY19" fmla="*/ 4102100 h 8562896"/>
            <a:gd name="connsiteX20" fmla="*/ 1823888 w 1830513"/>
            <a:gd name="connsiteY20" fmla="*/ 4180455 h 8562896"/>
            <a:gd name="connsiteX21" fmla="*/ 1767013 w 1830513"/>
            <a:gd name="connsiteY21" fmla="*/ 4241800 h 8562896"/>
            <a:gd name="connsiteX22" fmla="*/ 1652713 w 1830513"/>
            <a:gd name="connsiteY22" fmla="*/ 4356100 h 8562896"/>
            <a:gd name="connsiteX23" fmla="*/ 1601913 w 1830513"/>
            <a:gd name="connsiteY23" fmla="*/ 4521200 h 8562896"/>
            <a:gd name="connsiteX24" fmla="*/ 1614613 w 1830513"/>
            <a:gd name="connsiteY24" fmla="*/ 4724400 h 8562896"/>
            <a:gd name="connsiteX25" fmla="*/ 1614613 w 1830513"/>
            <a:gd name="connsiteY25" fmla="*/ 4876800 h 8562896"/>
            <a:gd name="connsiteX26" fmla="*/ 1589213 w 1830513"/>
            <a:gd name="connsiteY26" fmla="*/ 4889500 h 8562896"/>
            <a:gd name="connsiteX27" fmla="*/ 1525713 w 1830513"/>
            <a:gd name="connsiteY27" fmla="*/ 4914900 h 8562896"/>
            <a:gd name="connsiteX28" fmla="*/ 1436813 w 1830513"/>
            <a:gd name="connsiteY28" fmla="*/ 4927600 h 8562896"/>
            <a:gd name="connsiteX29" fmla="*/ 1538413 w 1830513"/>
            <a:gd name="connsiteY29" fmla="*/ 4965700 h 8562896"/>
            <a:gd name="connsiteX30" fmla="*/ 1601913 w 1830513"/>
            <a:gd name="connsiteY30" fmla="*/ 5041900 h 8562896"/>
            <a:gd name="connsiteX31" fmla="*/ 1627313 w 1830513"/>
            <a:gd name="connsiteY31" fmla="*/ 5118100 h 8562896"/>
            <a:gd name="connsiteX32" fmla="*/ 1589213 w 1830513"/>
            <a:gd name="connsiteY32" fmla="*/ 5194300 h 8562896"/>
            <a:gd name="connsiteX33" fmla="*/ 1513013 w 1830513"/>
            <a:gd name="connsiteY33" fmla="*/ 5283200 h 8562896"/>
            <a:gd name="connsiteX34" fmla="*/ 1487613 w 1830513"/>
            <a:gd name="connsiteY34" fmla="*/ 5384800 h 8562896"/>
            <a:gd name="connsiteX35" fmla="*/ 1487613 w 1830513"/>
            <a:gd name="connsiteY35" fmla="*/ 5473700 h 8562896"/>
            <a:gd name="connsiteX36" fmla="*/ 1500313 w 1830513"/>
            <a:gd name="connsiteY36" fmla="*/ 5638800 h 8562896"/>
            <a:gd name="connsiteX37" fmla="*/ 1345217 w 1830513"/>
            <a:gd name="connsiteY37" fmla="*/ 5792537 h 8562896"/>
            <a:gd name="connsiteX38" fmla="*/ 968967 w 1830513"/>
            <a:gd name="connsiteY38" fmla="*/ 5837856 h 8562896"/>
            <a:gd name="connsiteX39" fmla="*/ 788653 w 1830513"/>
            <a:gd name="connsiteY39" fmla="*/ 5877575 h 8562896"/>
            <a:gd name="connsiteX40" fmla="*/ 655454 w 1830513"/>
            <a:gd name="connsiteY40" fmla="*/ 6036937 h 8562896"/>
            <a:gd name="connsiteX41" fmla="*/ 631533 w 1830513"/>
            <a:gd name="connsiteY41" fmla="*/ 6239577 h 8562896"/>
            <a:gd name="connsiteX42" fmla="*/ 585913 w 1830513"/>
            <a:gd name="connsiteY42" fmla="*/ 6591300 h 8562896"/>
            <a:gd name="connsiteX43" fmla="*/ 334395 w 1830513"/>
            <a:gd name="connsiteY43" fmla="*/ 8562896 h 8562896"/>
            <a:gd name="connsiteX44" fmla="*/ 1713 w 1830513"/>
            <a:gd name="connsiteY44" fmla="*/ 7823200 h 8562896"/>
            <a:gd name="connsiteX0" fmla="*/ 0 w 1844054"/>
            <a:gd name="connsiteY0" fmla="*/ 8575595 h 8575595"/>
            <a:gd name="connsiteX1" fmla="*/ 14702 w 1844054"/>
            <a:gd name="connsiteY1" fmla="*/ 0 h 8575595"/>
            <a:gd name="connsiteX2" fmla="*/ 243854 w 1844054"/>
            <a:gd name="connsiteY2" fmla="*/ 0 h 8575595"/>
            <a:gd name="connsiteX3" fmla="*/ 497854 w 1844054"/>
            <a:gd name="connsiteY3" fmla="*/ 25400 h 8575595"/>
            <a:gd name="connsiteX4" fmla="*/ 701054 w 1844054"/>
            <a:gd name="connsiteY4" fmla="*/ 114300 h 8575595"/>
            <a:gd name="connsiteX5" fmla="*/ 892106 w 1844054"/>
            <a:gd name="connsiteY5" fmla="*/ 231602 h 8575595"/>
            <a:gd name="connsiteX6" fmla="*/ 1056654 w 1844054"/>
            <a:gd name="connsiteY6" fmla="*/ 393700 h 8575595"/>
            <a:gd name="connsiteX7" fmla="*/ 1221754 w 1844054"/>
            <a:gd name="connsiteY7" fmla="*/ 673100 h 8575595"/>
            <a:gd name="connsiteX8" fmla="*/ 1310654 w 1844054"/>
            <a:gd name="connsiteY8" fmla="*/ 889000 h 8575595"/>
            <a:gd name="connsiteX9" fmla="*/ 1475754 w 1844054"/>
            <a:gd name="connsiteY9" fmla="*/ 1473200 h 8575595"/>
            <a:gd name="connsiteX10" fmla="*/ 1539254 w 1844054"/>
            <a:gd name="connsiteY10" fmla="*/ 1905000 h 8575595"/>
            <a:gd name="connsiteX11" fmla="*/ 1577354 w 1844054"/>
            <a:gd name="connsiteY11" fmla="*/ 2273300 h 8575595"/>
            <a:gd name="connsiteX12" fmla="*/ 1602754 w 1844054"/>
            <a:gd name="connsiteY12" fmla="*/ 2654300 h 8575595"/>
            <a:gd name="connsiteX13" fmla="*/ 1564654 w 1844054"/>
            <a:gd name="connsiteY13" fmla="*/ 2768600 h 8575595"/>
            <a:gd name="connsiteX14" fmla="*/ 1513854 w 1844054"/>
            <a:gd name="connsiteY14" fmla="*/ 2882900 h 8575595"/>
            <a:gd name="connsiteX15" fmla="*/ 1479620 w 1844054"/>
            <a:gd name="connsiteY15" fmla="*/ 2990811 h 8575595"/>
            <a:gd name="connsiteX16" fmla="*/ 1526554 w 1844054"/>
            <a:gd name="connsiteY16" fmla="*/ 3175000 h 8575595"/>
            <a:gd name="connsiteX17" fmla="*/ 1793254 w 1844054"/>
            <a:gd name="connsiteY17" fmla="*/ 3886200 h 8575595"/>
            <a:gd name="connsiteX18" fmla="*/ 1831354 w 1844054"/>
            <a:gd name="connsiteY18" fmla="*/ 4000500 h 8575595"/>
            <a:gd name="connsiteX19" fmla="*/ 1844054 w 1844054"/>
            <a:gd name="connsiteY19" fmla="*/ 4102100 h 8575595"/>
            <a:gd name="connsiteX20" fmla="*/ 1837429 w 1844054"/>
            <a:gd name="connsiteY20" fmla="*/ 4180455 h 8575595"/>
            <a:gd name="connsiteX21" fmla="*/ 1780554 w 1844054"/>
            <a:gd name="connsiteY21" fmla="*/ 4241800 h 8575595"/>
            <a:gd name="connsiteX22" fmla="*/ 1666254 w 1844054"/>
            <a:gd name="connsiteY22" fmla="*/ 4356100 h 8575595"/>
            <a:gd name="connsiteX23" fmla="*/ 1615454 w 1844054"/>
            <a:gd name="connsiteY23" fmla="*/ 4521200 h 8575595"/>
            <a:gd name="connsiteX24" fmla="*/ 1628154 w 1844054"/>
            <a:gd name="connsiteY24" fmla="*/ 4724400 h 8575595"/>
            <a:gd name="connsiteX25" fmla="*/ 1628154 w 1844054"/>
            <a:gd name="connsiteY25" fmla="*/ 4876800 h 8575595"/>
            <a:gd name="connsiteX26" fmla="*/ 1602754 w 1844054"/>
            <a:gd name="connsiteY26" fmla="*/ 4889500 h 8575595"/>
            <a:gd name="connsiteX27" fmla="*/ 1539254 w 1844054"/>
            <a:gd name="connsiteY27" fmla="*/ 4914900 h 8575595"/>
            <a:gd name="connsiteX28" fmla="*/ 1450354 w 1844054"/>
            <a:gd name="connsiteY28" fmla="*/ 4927600 h 8575595"/>
            <a:gd name="connsiteX29" fmla="*/ 1551954 w 1844054"/>
            <a:gd name="connsiteY29" fmla="*/ 4965700 h 8575595"/>
            <a:gd name="connsiteX30" fmla="*/ 1615454 w 1844054"/>
            <a:gd name="connsiteY30" fmla="*/ 5041900 h 8575595"/>
            <a:gd name="connsiteX31" fmla="*/ 1640854 w 1844054"/>
            <a:gd name="connsiteY31" fmla="*/ 5118100 h 8575595"/>
            <a:gd name="connsiteX32" fmla="*/ 1602754 w 1844054"/>
            <a:gd name="connsiteY32" fmla="*/ 5194300 h 8575595"/>
            <a:gd name="connsiteX33" fmla="*/ 1526554 w 1844054"/>
            <a:gd name="connsiteY33" fmla="*/ 5283200 h 8575595"/>
            <a:gd name="connsiteX34" fmla="*/ 1501154 w 1844054"/>
            <a:gd name="connsiteY34" fmla="*/ 5384800 h 8575595"/>
            <a:gd name="connsiteX35" fmla="*/ 1501154 w 1844054"/>
            <a:gd name="connsiteY35" fmla="*/ 5473700 h 8575595"/>
            <a:gd name="connsiteX36" fmla="*/ 1513854 w 1844054"/>
            <a:gd name="connsiteY36" fmla="*/ 5638800 h 8575595"/>
            <a:gd name="connsiteX37" fmla="*/ 1358758 w 1844054"/>
            <a:gd name="connsiteY37" fmla="*/ 5792537 h 8575595"/>
            <a:gd name="connsiteX38" fmla="*/ 982508 w 1844054"/>
            <a:gd name="connsiteY38" fmla="*/ 5837856 h 8575595"/>
            <a:gd name="connsiteX39" fmla="*/ 802194 w 1844054"/>
            <a:gd name="connsiteY39" fmla="*/ 5877575 h 8575595"/>
            <a:gd name="connsiteX40" fmla="*/ 668995 w 1844054"/>
            <a:gd name="connsiteY40" fmla="*/ 6036937 h 8575595"/>
            <a:gd name="connsiteX41" fmla="*/ 645074 w 1844054"/>
            <a:gd name="connsiteY41" fmla="*/ 6239577 h 8575595"/>
            <a:gd name="connsiteX42" fmla="*/ 599454 w 1844054"/>
            <a:gd name="connsiteY42" fmla="*/ 6591300 h 8575595"/>
            <a:gd name="connsiteX43" fmla="*/ 347936 w 1844054"/>
            <a:gd name="connsiteY43" fmla="*/ 8562896 h 8575595"/>
            <a:gd name="connsiteX44" fmla="*/ 0 w 1844054"/>
            <a:gd name="connsiteY44" fmla="*/ 8575595 h 8575595"/>
            <a:gd name="connsiteX0" fmla="*/ 0 w 1844054"/>
            <a:gd name="connsiteY0" fmla="*/ 8575595 h 8575595"/>
            <a:gd name="connsiteX1" fmla="*/ 14702 w 1844054"/>
            <a:gd name="connsiteY1" fmla="*/ 0 h 8575595"/>
            <a:gd name="connsiteX2" fmla="*/ 243854 w 1844054"/>
            <a:gd name="connsiteY2" fmla="*/ 0 h 8575595"/>
            <a:gd name="connsiteX3" fmla="*/ 497854 w 1844054"/>
            <a:gd name="connsiteY3" fmla="*/ 25400 h 8575595"/>
            <a:gd name="connsiteX4" fmla="*/ 701054 w 1844054"/>
            <a:gd name="connsiteY4" fmla="*/ 114300 h 8575595"/>
            <a:gd name="connsiteX5" fmla="*/ 892106 w 1844054"/>
            <a:gd name="connsiteY5" fmla="*/ 231602 h 8575595"/>
            <a:gd name="connsiteX6" fmla="*/ 1056654 w 1844054"/>
            <a:gd name="connsiteY6" fmla="*/ 393700 h 8575595"/>
            <a:gd name="connsiteX7" fmla="*/ 1221754 w 1844054"/>
            <a:gd name="connsiteY7" fmla="*/ 673100 h 8575595"/>
            <a:gd name="connsiteX8" fmla="*/ 1310654 w 1844054"/>
            <a:gd name="connsiteY8" fmla="*/ 889000 h 8575595"/>
            <a:gd name="connsiteX9" fmla="*/ 1475754 w 1844054"/>
            <a:gd name="connsiteY9" fmla="*/ 1473200 h 8575595"/>
            <a:gd name="connsiteX10" fmla="*/ 1539254 w 1844054"/>
            <a:gd name="connsiteY10" fmla="*/ 1905000 h 8575595"/>
            <a:gd name="connsiteX11" fmla="*/ 1577354 w 1844054"/>
            <a:gd name="connsiteY11" fmla="*/ 2273300 h 8575595"/>
            <a:gd name="connsiteX12" fmla="*/ 1602754 w 1844054"/>
            <a:gd name="connsiteY12" fmla="*/ 2654300 h 8575595"/>
            <a:gd name="connsiteX13" fmla="*/ 1564654 w 1844054"/>
            <a:gd name="connsiteY13" fmla="*/ 2768600 h 8575595"/>
            <a:gd name="connsiteX14" fmla="*/ 1513854 w 1844054"/>
            <a:gd name="connsiteY14" fmla="*/ 2882900 h 8575595"/>
            <a:gd name="connsiteX15" fmla="*/ 1479620 w 1844054"/>
            <a:gd name="connsiteY15" fmla="*/ 2990811 h 8575595"/>
            <a:gd name="connsiteX16" fmla="*/ 1526554 w 1844054"/>
            <a:gd name="connsiteY16" fmla="*/ 3175000 h 8575595"/>
            <a:gd name="connsiteX17" fmla="*/ 1793254 w 1844054"/>
            <a:gd name="connsiteY17" fmla="*/ 3886200 h 8575595"/>
            <a:gd name="connsiteX18" fmla="*/ 1831354 w 1844054"/>
            <a:gd name="connsiteY18" fmla="*/ 4000500 h 8575595"/>
            <a:gd name="connsiteX19" fmla="*/ 1844054 w 1844054"/>
            <a:gd name="connsiteY19" fmla="*/ 4102100 h 8575595"/>
            <a:gd name="connsiteX20" fmla="*/ 1837429 w 1844054"/>
            <a:gd name="connsiteY20" fmla="*/ 4180455 h 8575595"/>
            <a:gd name="connsiteX21" fmla="*/ 1780554 w 1844054"/>
            <a:gd name="connsiteY21" fmla="*/ 4241800 h 8575595"/>
            <a:gd name="connsiteX22" fmla="*/ 1666254 w 1844054"/>
            <a:gd name="connsiteY22" fmla="*/ 4356100 h 8575595"/>
            <a:gd name="connsiteX23" fmla="*/ 1615454 w 1844054"/>
            <a:gd name="connsiteY23" fmla="*/ 4521200 h 8575595"/>
            <a:gd name="connsiteX24" fmla="*/ 1628154 w 1844054"/>
            <a:gd name="connsiteY24" fmla="*/ 4724400 h 8575595"/>
            <a:gd name="connsiteX25" fmla="*/ 1628154 w 1844054"/>
            <a:gd name="connsiteY25" fmla="*/ 4876800 h 8575595"/>
            <a:gd name="connsiteX26" fmla="*/ 1602754 w 1844054"/>
            <a:gd name="connsiteY26" fmla="*/ 4889500 h 8575595"/>
            <a:gd name="connsiteX27" fmla="*/ 1539254 w 1844054"/>
            <a:gd name="connsiteY27" fmla="*/ 4914900 h 8575595"/>
            <a:gd name="connsiteX28" fmla="*/ 1450354 w 1844054"/>
            <a:gd name="connsiteY28" fmla="*/ 4927600 h 8575595"/>
            <a:gd name="connsiteX29" fmla="*/ 1551954 w 1844054"/>
            <a:gd name="connsiteY29" fmla="*/ 4965700 h 8575595"/>
            <a:gd name="connsiteX30" fmla="*/ 1615454 w 1844054"/>
            <a:gd name="connsiteY30" fmla="*/ 5041900 h 8575595"/>
            <a:gd name="connsiteX31" fmla="*/ 1640854 w 1844054"/>
            <a:gd name="connsiteY31" fmla="*/ 5118100 h 8575595"/>
            <a:gd name="connsiteX32" fmla="*/ 1602754 w 1844054"/>
            <a:gd name="connsiteY32" fmla="*/ 5194300 h 8575595"/>
            <a:gd name="connsiteX33" fmla="*/ 1526554 w 1844054"/>
            <a:gd name="connsiteY33" fmla="*/ 5283200 h 8575595"/>
            <a:gd name="connsiteX34" fmla="*/ 1501154 w 1844054"/>
            <a:gd name="connsiteY34" fmla="*/ 5384800 h 8575595"/>
            <a:gd name="connsiteX35" fmla="*/ 1501154 w 1844054"/>
            <a:gd name="connsiteY35" fmla="*/ 5473700 h 8575595"/>
            <a:gd name="connsiteX36" fmla="*/ 1513854 w 1844054"/>
            <a:gd name="connsiteY36" fmla="*/ 5638800 h 8575595"/>
            <a:gd name="connsiteX37" fmla="*/ 1358758 w 1844054"/>
            <a:gd name="connsiteY37" fmla="*/ 5792537 h 8575595"/>
            <a:gd name="connsiteX38" fmla="*/ 982508 w 1844054"/>
            <a:gd name="connsiteY38" fmla="*/ 5837856 h 8575595"/>
            <a:gd name="connsiteX39" fmla="*/ 802194 w 1844054"/>
            <a:gd name="connsiteY39" fmla="*/ 5877575 h 8575595"/>
            <a:gd name="connsiteX40" fmla="*/ 394417 w 1844054"/>
            <a:gd name="connsiteY40" fmla="*/ 6002737 h 8575595"/>
            <a:gd name="connsiteX41" fmla="*/ 645074 w 1844054"/>
            <a:gd name="connsiteY41" fmla="*/ 6239577 h 8575595"/>
            <a:gd name="connsiteX42" fmla="*/ 599454 w 1844054"/>
            <a:gd name="connsiteY42" fmla="*/ 6591300 h 8575595"/>
            <a:gd name="connsiteX43" fmla="*/ 347936 w 1844054"/>
            <a:gd name="connsiteY43" fmla="*/ 8562896 h 8575595"/>
            <a:gd name="connsiteX44" fmla="*/ 0 w 1844054"/>
            <a:gd name="connsiteY44" fmla="*/ 8575595 h 8575595"/>
            <a:gd name="connsiteX0" fmla="*/ 0 w 1844054"/>
            <a:gd name="connsiteY0" fmla="*/ 8575595 h 8575595"/>
            <a:gd name="connsiteX1" fmla="*/ 14702 w 1844054"/>
            <a:gd name="connsiteY1" fmla="*/ 0 h 8575595"/>
            <a:gd name="connsiteX2" fmla="*/ 243854 w 1844054"/>
            <a:gd name="connsiteY2" fmla="*/ 0 h 8575595"/>
            <a:gd name="connsiteX3" fmla="*/ 497854 w 1844054"/>
            <a:gd name="connsiteY3" fmla="*/ 25400 h 8575595"/>
            <a:gd name="connsiteX4" fmla="*/ 701054 w 1844054"/>
            <a:gd name="connsiteY4" fmla="*/ 114300 h 8575595"/>
            <a:gd name="connsiteX5" fmla="*/ 892106 w 1844054"/>
            <a:gd name="connsiteY5" fmla="*/ 231602 h 8575595"/>
            <a:gd name="connsiteX6" fmla="*/ 1056654 w 1844054"/>
            <a:gd name="connsiteY6" fmla="*/ 393700 h 8575595"/>
            <a:gd name="connsiteX7" fmla="*/ 1221754 w 1844054"/>
            <a:gd name="connsiteY7" fmla="*/ 673100 h 8575595"/>
            <a:gd name="connsiteX8" fmla="*/ 1310654 w 1844054"/>
            <a:gd name="connsiteY8" fmla="*/ 889000 h 8575595"/>
            <a:gd name="connsiteX9" fmla="*/ 1475754 w 1844054"/>
            <a:gd name="connsiteY9" fmla="*/ 1473200 h 8575595"/>
            <a:gd name="connsiteX10" fmla="*/ 1539254 w 1844054"/>
            <a:gd name="connsiteY10" fmla="*/ 1905000 h 8575595"/>
            <a:gd name="connsiteX11" fmla="*/ 1577354 w 1844054"/>
            <a:gd name="connsiteY11" fmla="*/ 2273300 h 8575595"/>
            <a:gd name="connsiteX12" fmla="*/ 1602754 w 1844054"/>
            <a:gd name="connsiteY12" fmla="*/ 2654300 h 8575595"/>
            <a:gd name="connsiteX13" fmla="*/ 1564654 w 1844054"/>
            <a:gd name="connsiteY13" fmla="*/ 2768600 h 8575595"/>
            <a:gd name="connsiteX14" fmla="*/ 1513854 w 1844054"/>
            <a:gd name="connsiteY14" fmla="*/ 2882900 h 8575595"/>
            <a:gd name="connsiteX15" fmla="*/ 1479620 w 1844054"/>
            <a:gd name="connsiteY15" fmla="*/ 2990811 h 8575595"/>
            <a:gd name="connsiteX16" fmla="*/ 1526554 w 1844054"/>
            <a:gd name="connsiteY16" fmla="*/ 3175000 h 8575595"/>
            <a:gd name="connsiteX17" fmla="*/ 1793254 w 1844054"/>
            <a:gd name="connsiteY17" fmla="*/ 3886200 h 8575595"/>
            <a:gd name="connsiteX18" fmla="*/ 1831354 w 1844054"/>
            <a:gd name="connsiteY18" fmla="*/ 4000500 h 8575595"/>
            <a:gd name="connsiteX19" fmla="*/ 1844054 w 1844054"/>
            <a:gd name="connsiteY19" fmla="*/ 4102100 h 8575595"/>
            <a:gd name="connsiteX20" fmla="*/ 1837429 w 1844054"/>
            <a:gd name="connsiteY20" fmla="*/ 4180455 h 8575595"/>
            <a:gd name="connsiteX21" fmla="*/ 1780554 w 1844054"/>
            <a:gd name="connsiteY21" fmla="*/ 4241800 h 8575595"/>
            <a:gd name="connsiteX22" fmla="*/ 1666254 w 1844054"/>
            <a:gd name="connsiteY22" fmla="*/ 4356100 h 8575595"/>
            <a:gd name="connsiteX23" fmla="*/ 1615454 w 1844054"/>
            <a:gd name="connsiteY23" fmla="*/ 4521200 h 8575595"/>
            <a:gd name="connsiteX24" fmla="*/ 1628154 w 1844054"/>
            <a:gd name="connsiteY24" fmla="*/ 4724400 h 8575595"/>
            <a:gd name="connsiteX25" fmla="*/ 1628154 w 1844054"/>
            <a:gd name="connsiteY25" fmla="*/ 4876800 h 8575595"/>
            <a:gd name="connsiteX26" fmla="*/ 1602754 w 1844054"/>
            <a:gd name="connsiteY26" fmla="*/ 4889500 h 8575595"/>
            <a:gd name="connsiteX27" fmla="*/ 1539254 w 1844054"/>
            <a:gd name="connsiteY27" fmla="*/ 4914900 h 8575595"/>
            <a:gd name="connsiteX28" fmla="*/ 1450354 w 1844054"/>
            <a:gd name="connsiteY28" fmla="*/ 4927600 h 8575595"/>
            <a:gd name="connsiteX29" fmla="*/ 1551954 w 1844054"/>
            <a:gd name="connsiteY29" fmla="*/ 4965700 h 8575595"/>
            <a:gd name="connsiteX30" fmla="*/ 1615454 w 1844054"/>
            <a:gd name="connsiteY30" fmla="*/ 5041900 h 8575595"/>
            <a:gd name="connsiteX31" fmla="*/ 1640854 w 1844054"/>
            <a:gd name="connsiteY31" fmla="*/ 5118100 h 8575595"/>
            <a:gd name="connsiteX32" fmla="*/ 1602754 w 1844054"/>
            <a:gd name="connsiteY32" fmla="*/ 5194300 h 8575595"/>
            <a:gd name="connsiteX33" fmla="*/ 1526554 w 1844054"/>
            <a:gd name="connsiteY33" fmla="*/ 5283200 h 8575595"/>
            <a:gd name="connsiteX34" fmla="*/ 1501154 w 1844054"/>
            <a:gd name="connsiteY34" fmla="*/ 5384800 h 8575595"/>
            <a:gd name="connsiteX35" fmla="*/ 1501154 w 1844054"/>
            <a:gd name="connsiteY35" fmla="*/ 5473700 h 8575595"/>
            <a:gd name="connsiteX36" fmla="*/ 1513854 w 1844054"/>
            <a:gd name="connsiteY36" fmla="*/ 5638800 h 8575595"/>
            <a:gd name="connsiteX37" fmla="*/ 1358758 w 1844054"/>
            <a:gd name="connsiteY37" fmla="*/ 5792537 h 8575595"/>
            <a:gd name="connsiteX38" fmla="*/ 982508 w 1844054"/>
            <a:gd name="connsiteY38" fmla="*/ 5837856 h 8575595"/>
            <a:gd name="connsiteX39" fmla="*/ 802194 w 1844054"/>
            <a:gd name="connsiteY39" fmla="*/ 5877575 h 8575595"/>
            <a:gd name="connsiteX40" fmla="*/ 394417 w 1844054"/>
            <a:gd name="connsiteY40" fmla="*/ 6002737 h 8575595"/>
            <a:gd name="connsiteX41" fmla="*/ 202700 w 1844054"/>
            <a:gd name="connsiteY41" fmla="*/ 6273777 h 8575595"/>
            <a:gd name="connsiteX42" fmla="*/ 599454 w 1844054"/>
            <a:gd name="connsiteY42" fmla="*/ 6591300 h 8575595"/>
            <a:gd name="connsiteX43" fmla="*/ 347936 w 1844054"/>
            <a:gd name="connsiteY43" fmla="*/ 8562896 h 8575595"/>
            <a:gd name="connsiteX44" fmla="*/ 0 w 1844054"/>
            <a:gd name="connsiteY44" fmla="*/ 8575595 h 8575595"/>
            <a:gd name="connsiteX0" fmla="*/ 0 w 1844054"/>
            <a:gd name="connsiteY0" fmla="*/ 8575595 h 8575595"/>
            <a:gd name="connsiteX1" fmla="*/ 14702 w 1844054"/>
            <a:gd name="connsiteY1" fmla="*/ 0 h 8575595"/>
            <a:gd name="connsiteX2" fmla="*/ 243854 w 1844054"/>
            <a:gd name="connsiteY2" fmla="*/ 0 h 8575595"/>
            <a:gd name="connsiteX3" fmla="*/ 497854 w 1844054"/>
            <a:gd name="connsiteY3" fmla="*/ 25400 h 8575595"/>
            <a:gd name="connsiteX4" fmla="*/ 701054 w 1844054"/>
            <a:gd name="connsiteY4" fmla="*/ 114300 h 8575595"/>
            <a:gd name="connsiteX5" fmla="*/ 892106 w 1844054"/>
            <a:gd name="connsiteY5" fmla="*/ 231602 h 8575595"/>
            <a:gd name="connsiteX6" fmla="*/ 1056654 w 1844054"/>
            <a:gd name="connsiteY6" fmla="*/ 393700 h 8575595"/>
            <a:gd name="connsiteX7" fmla="*/ 1221754 w 1844054"/>
            <a:gd name="connsiteY7" fmla="*/ 673100 h 8575595"/>
            <a:gd name="connsiteX8" fmla="*/ 1310654 w 1844054"/>
            <a:gd name="connsiteY8" fmla="*/ 889000 h 8575595"/>
            <a:gd name="connsiteX9" fmla="*/ 1475754 w 1844054"/>
            <a:gd name="connsiteY9" fmla="*/ 1473200 h 8575595"/>
            <a:gd name="connsiteX10" fmla="*/ 1539254 w 1844054"/>
            <a:gd name="connsiteY10" fmla="*/ 1905000 h 8575595"/>
            <a:gd name="connsiteX11" fmla="*/ 1577354 w 1844054"/>
            <a:gd name="connsiteY11" fmla="*/ 2273300 h 8575595"/>
            <a:gd name="connsiteX12" fmla="*/ 1602754 w 1844054"/>
            <a:gd name="connsiteY12" fmla="*/ 2654300 h 8575595"/>
            <a:gd name="connsiteX13" fmla="*/ 1564654 w 1844054"/>
            <a:gd name="connsiteY13" fmla="*/ 2768600 h 8575595"/>
            <a:gd name="connsiteX14" fmla="*/ 1513854 w 1844054"/>
            <a:gd name="connsiteY14" fmla="*/ 2882900 h 8575595"/>
            <a:gd name="connsiteX15" fmla="*/ 1479620 w 1844054"/>
            <a:gd name="connsiteY15" fmla="*/ 2990811 h 8575595"/>
            <a:gd name="connsiteX16" fmla="*/ 1526554 w 1844054"/>
            <a:gd name="connsiteY16" fmla="*/ 3175000 h 8575595"/>
            <a:gd name="connsiteX17" fmla="*/ 1793254 w 1844054"/>
            <a:gd name="connsiteY17" fmla="*/ 3886200 h 8575595"/>
            <a:gd name="connsiteX18" fmla="*/ 1831354 w 1844054"/>
            <a:gd name="connsiteY18" fmla="*/ 4000500 h 8575595"/>
            <a:gd name="connsiteX19" fmla="*/ 1844054 w 1844054"/>
            <a:gd name="connsiteY19" fmla="*/ 4102100 h 8575595"/>
            <a:gd name="connsiteX20" fmla="*/ 1837429 w 1844054"/>
            <a:gd name="connsiteY20" fmla="*/ 4180455 h 8575595"/>
            <a:gd name="connsiteX21" fmla="*/ 1780554 w 1844054"/>
            <a:gd name="connsiteY21" fmla="*/ 4241800 h 8575595"/>
            <a:gd name="connsiteX22" fmla="*/ 1666254 w 1844054"/>
            <a:gd name="connsiteY22" fmla="*/ 4356100 h 8575595"/>
            <a:gd name="connsiteX23" fmla="*/ 1615454 w 1844054"/>
            <a:gd name="connsiteY23" fmla="*/ 4521200 h 8575595"/>
            <a:gd name="connsiteX24" fmla="*/ 1628154 w 1844054"/>
            <a:gd name="connsiteY24" fmla="*/ 4724400 h 8575595"/>
            <a:gd name="connsiteX25" fmla="*/ 1628154 w 1844054"/>
            <a:gd name="connsiteY25" fmla="*/ 4876800 h 8575595"/>
            <a:gd name="connsiteX26" fmla="*/ 1602754 w 1844054"/>
            <a:gd name="connsiteY26" fmla="*/ 4889500 h 8575595"/>
            <a:gd name="connsiteX27" fmla="*/ 1539254 w 1844054"/>
            <a:gd name="connsiteY27" fmla="*/ 4914900 h 8575595"/>
            <a:gd name="connsiteX28" fmla="*/ 1450354 w 1844054"/>
            <a:gd name="connsiteY28" fmla="*/ 4927600 h 8575595"/>
            <a:gd name="connsiteX29" fmla="*/ 1551954 w 1844054"/>
            <a:gd name="connsiteY29" fmla="*/ 4965700 h 8575595"/>
            <a:gd name="connsiteX30" fmla="*/ 1615454 w 1844054"/>
            <a:gd name="connsiteY30" fmla="*/ 5041900 h 8575595"/>
            <a:gd name="connsiteX31" fmla="*/ 1640854 w 1844054"/>
            <a:gd name="connsiteY31" fmla="*/ 5118100 h 8575595"/>
            <a:gd name="connsiteX32" fmla="*/ 1602754 w 1844054"/>
            <a:gd name="connsiteY32" fmla="*/ 5194300 h 8575595"/>
            <a:gd name="connsiteX33" fmla="*/ 1526554 w 1844054"/>
            <a:gd name="connsiteY33" fmla="*/ 5283200 h 8575595"/>
            <a:gd name="connsiteX34" fmla="*/ 1501154 w 1844054"/>
            <a:gd name="connsiteY34" fmla="*/ 5384800 h 8575595"/>
            <a:gd name="connsiteX35" fmla="*/ 1501154 w 1844054"/>
            <a:gd name="connsiteY35" fmla="*/ 5473700 h 8575595"/>
            <a:gd name="connsiteX36" fmla="*/ 1513854 w 1844054"/>
            <a:gd name="connsiteY36" fmla="*/ 5638800 h 8575595"/>
            <a:gd name="connsiteX37" fmla="*/ 1358758 w 1844054"/>
            <a:gd name="connsiteY37" fmla="*/ 5792537 h 8575595"/>
            <a:gd name="connsiteX38" fmla="*/ 982508 w 1844054"/>
            <a:gd name="connsiteY38" fmla="*/ 5837856 h 8575595"/>
            <a:gd name="connsiteX39" fmla="*/ 802194 w 1844054"/>
            <a:gd name="connsiteY39" fmla="*/ 5877575 h 8575595"/>
            <a:gd name="connsiteX40" fmla="*/ 394417 w 1844054"/>
            <a:gd name="connsiteY40" fmla="*/ 6002737 h 8575595"/>
            <a:gd name="connsiteX41" fmla="*/ 202700 w 1844054"/>
            <a:gd name="connsiteY41" fmla="*/ 6273777 h 8575595"/>
            <a:gd name="connsiteX42" fmla="*/ 126570 w 1844054"/>
            <a:gd name="connsiteY42" fmla="*/ 6659700 h 8575595"/>
            <a:gd name="connsiteX43" fmla="*/ 347936 w 1844054"/>
            <a:gd name="connsiteY43" fmla="*/ 8562896 h 8575595"/>
            <a:gd name="connsiteX44" fmla="*/ 0 w 1844054"/>
            <a:gd name="connsiteY44" fmla="*/ 8575595 h 8575595"/>
            <a:gd name="connsiteX0" fmla="*/ 0 w 1844054"/>
            <a:gd name="connsiteY0" fmla="*/ 8575595 h 8575595"/>
            <a:gd name="connsiteX1" fmla="*/ 14702 w 1844054"/>
            <a:gd name="connsiteY1" fmla="*/ 0 h 8575595"/>
            <a:gd name="connsiteX2" fmla="*/ 243854 w 1844054"/>
            <a:gd name="connsiteY2" fmla="*/ 0 h 8575595"/>
            <a:gd name="connsiteX3" fmla="*/ 497854 w 1844054"/>
            <a:gd name="connsiteY3" fmla="*/ 25400 h 8575595"/>
            <a:gd name="connsiteX4" fmla="*/ 701054 w 1844054"/>
            <a:gd name="connsiteY4" fmla="*/ 114300 h 8575595"/>
            <a:gd name="connsiteX5" fmla="*/ 892106 w 1844054"/>
            <a:gd name="connsiteY5" fmla="*/ 231602 h 8575595"/>
            <a:gd name="connsiteX6" fmla="*/ 1056654 w 1844054"/>
            <a:gd name="connsiteY6" fmla="*/ 393700 h 8575595"/>
            <a:gd name="connsiteX7" fmla="*/ 1221754 w 1844054"/>
            <a:gd name="connsiteY7" fmla="*/ 673100 h 8575595"/>
            <a:gd name="connsiteX8" fmla="*/ 1310654 w 1844054"/>
            <a:gd name="connsiteY8" fmla="*/ 889000 h 8575595"/>
            <a:gd name="connsiteX9" fmla="*/ 1475754 w 1844054"/>
            <a:gd name="connsiteY9" fmla="*/ 1473200 h 8575595"/>
            <a:gd name="connsiteX10" fmla="*/ 1539254 w 1844054"/>
            <a:gd name="connsiteY10" fmla="*/ 1905000 h 8575595"/>
            <a:gd name="connsiteX11" fmla="*/ 1577354 w 1844054"/>
            <a:gd name="connsiteY11" fmla="*/ 2273300 h 8575595"/>
            <a:gd name="connsiteX12" fmla="*/ 1602754 w 1844054"/>
            <a:gd name="connsiteY12" fmla="*/ 2654300 h 8575595"/>
            <a:gd name="connsiteX13" fmla="*/ 1564654 w 1844054"/>
            <a:gd name="connsiteY13" fmla="*/ 2768600 h 8575595"/>
            <a:gd name="connsiteX14" fmla="*/ 1513854 w 1844054"/>
            <a:gd name="connsiteY14" fmla="*/ 2882900 h 8575595"/>
            <a:gd name="connsiteX15" fmla="*/ 1479620 w 1844054"/>
            <a:gd name="connsiteY15" fmla="*/ 2990811 h 8575595"/>
            <a:gd name="connsiteX16" fmla="*/ 1526554 w 1844054"/>
            <a:gd name="connsiteY16" fmla="*/ 3175000 h 8575595"/>
            <a:gd name="connsiteX17" fmla="*/ 1793254 w 1844054"/>
            <a:gd name="connsiteY17" fmla="*/ 3886200 h 8575595"/>
            <a:gd name="connsiteX18" fmla="*/ 1831354 w 1844054"/>
            <a:gd name="connsiteY18" fmla="*/ 4000500 h 8575595"/>
            <a:gd name="connsiteX19" fmla="*/ 1844054 w 1844054"/>
            <a:gd name="connsiteY19" fmla="*/ 4102100 h 8575595"/>
            <a:gd name="connsiteX20" fmla="*/ 1837429 w 1844054"/>
            <a:gd name="connsiteY20" fmla="*/ 4180455 h 8575595"/>
            <a:gd name="connsiteX21" fmla="*/ 1780554 w 1844054"/>
            <a:gd name="connsiteY21" fmla="*/ 4241800 h 8575595"/>
            <a:gd name="connsiteX22" fmla="*/ 1666254 w 1844054"/>
            <a:gd name="connsiteY22" fmla="*/ 4356100 h 8575595"/>
            <a:gd name="connsiteX23" fmla="*/ 1615454 w 1844054"/>
            <a:gd name="connsiteY23" fmla="*/ 4521200 h 8575595"/>
            <a:gd name="connsiteX24" fmla="*/ 1628154 w 1844054"/>
            <a:gd name="connsiteY24" fmla="*/ 4724400 h 8575595"/>
            <a:gd name="connsiteX25" fmla="*/ 1628154 w 1844054"/>
            <a:gd name="connsiteY25" fmla="*/ 4876800 h 8575595"/>
            <a:gd name="connsiteX26" fmla="*/ 1602754 w 1844054"/>
            <a:gd name="connsiteY26" fmla="*/ 4889500 h 8575595"/>
            <a:gd name="connsiteX27" fmla="*/ 1539254 w 1844054"/>
            <a:gd name="connsiteY27" fmla="*/ 4914900 h 8575595"/>
            <a:gd name="connsiteX28" fmla="*/ 1450354 w 1844054"/>
            <a:gd name="connsiteY28" fmla="*/ 4927600 h 8575595"/>
            <a:gd name="connsiteX29" fmla="*/ 1551954 w 1844054"/>
            <a:gd name="connsiteY29" fmla="*/ 4965700 h 8575595"/>
            <a:gd name="connsiteX30" fmla="*/ 1615454 w 1844054"/>
            <a:gd name="connsiteY30" fmla="*/ 5041900 h 8575595"/>
            <a:gd name="connsiteX31" fmla="*/ 1640854 w 1844054"/>
            <a:gd name="connsiteY31" fmla="*/ 5118100 h 8575595"/>
            <a:gd name="connsiteX32" fmla="*/ 1602754 w 1844054"/>
            <a:gd name="connsiteY32" fmla="*/ 5194300 h 8575595"/>
            <a:gd name="connsiteX33" fmla="*/ 1526554 w 1844054"/>
            <a:gd name="connsiteY33" fmla="*/ 5283200 h 8575595"/>
            <a:gd name="connsiteX34" fmla="*/ 1501154 w 1844054"/>
            <a:gd name="connsiteY34" fmla="*/ 5384800 h 8575595"/>
            <a:gd name="connsiteX35" fmla="*/ 1501154 w 1844054"/>
            <a:gd name="connsiteY35" fmla="*/ 5473700 h 8575595"/>
            <a:gd name="connsiteX36" fmla="*/ 1513854 w 1844054"/>
            <a:gd name="connsiteY36" fmla="*/ 5638800 h 8575595"/>
            <a:gd name="connsiteX37" fmla="*/ 1358758 w 1844054"/>
            <a:gd name="connsiteY37" fmla="*/ 5792537 h 8575595"/>
            <a:gd name="connsiteX38" fmla="*/ 982508 w 1844054"/>
            <a:gd name="connsiteY38" fmla="*/ 5837856 h 8575595"/>
            <a:gd name="connsiteX39" fmla="*/ 802194 w 1844054"/>
            <a:gd name="connsiteY39" fmla="*/ 5877575 h 8575595"/>
            <a:gd name="connsiteX40" fmla="*/ 394417 w 1844054"/>
            <a:gd name="connsiteY40" fmla="*/ 6002737 h 8575595"/>
            <a:gd name="connsiteX41" fmla="*/ 202700 w 1844054"/>
            <a:gd name="connsiteY41" fmla="*/ 6273777 h 8575595"/>
            <a:gd name="connsiteX42" fmla="*/ 126570 w 1844054"/>
            <a:gd name="connsiteY42" fmla="*/ 6659700 h 8575595"/>
            <a:gd name="connsiteX43" fmla="*/ 164884 w 1844054"/>
            <a:gd name="connsiteY43" fmla="*/ 8571446 h 8575595"/>
            <a:gd name="connsiteX44" fmla="*/ 0 w 1844054"/>
            <a:gd name="connsiteY44" fmla="*/ 8575595 h 8575595"/>
            <a:gd name="connsiteX0" fmla="*/ 0 w 1844054"/>
            <a:gd name="connsiteY0" fmla="*/ 8575595 h 8575595"/>
            <a:gd name="connsiteX1" fmla="*/ 14702 w 1844054"/>
            <a:gd name="connsiteY1" fmla="*/ 0 h 8575595"/>
            <a:gd name="connsiteX2" fmla="*/ 243854 w 1844054"/>
            <a:gd name="connsiteY2" fmla="*/ 0 h 8575595"/>
            <a:gd name="connsiteX3" fmla="*/ 497854 w 1844054"/>
            <a:gd name="connsiteY3" fmla="*/ 25400 h 8575595"/>
            <a:gd name="connsiteX4" fmla="*/ 701054 w 1844054"/>
            <a:gd name="connsiteY4" fmla="*/ 114300 h 8575595"/>
            <a:gd name="connsiteX5" fmla="*/ 892106 w 1844054"/>
            <a:gd name="connsiteY5" fmla="*/ 231602 h 8575595"/>
            <a:gd name="connsiteX6" fmla="*/ 1056654 w 1844054"/>
            <a:gd name="connsiteY6" fmla="*/ 393700 h 8575595"/>
            <a:gd name="connsiteX7" fmla="*/ 1221754 w 1844054"/>
            <a:gd name="connsiteY7" fmla="*/ 673100 h 8575595"/>
            <a:gd name="connsiteX8" fmla="*/ 1310654 w 1844054"/>
            <a:gd name="connsiteY8" fmla="*/ 889000 h 8575595"/>
            <a:gd name="connsiteX9" fmla="*/ 1475754 w 1844054"/>
            <a:gd name="connsiteY9" fmla="*/ 1473200 h 8575595"/>
            <a:gd name="connsiteX10" fmla="*/ 1539254 w 1844054"/>
            <a:gd name="connsiteY10" fmla="*/ 1905000 h 8575595"/>
            <a:gd name="connsiteX11" fmla="*/ 1577354 w 1844054"/>
            <a:gd name="connsiteY11" fmla="*/ 2273300 h 8575595"/>
            <a:gd name="connsiteX12" fmla="*/ 1602754 w 1844054"/>
            <a:gd name="connsiteY12" fmla="*/ 2654300 h 8575595"/>
            <a:gd name="connsiteX13" fmla="*/ 1564654 w 1844054"/>
            <a:gd name="connsiteY13" fmla="*/ 2768600 h 8575595"/>
            <a:gd name="connsiteX14" fmla="*/ 1513854 w 1844054"/>
            <a:gd name="connsiteY14" fmla="*/ 2882900 h 8575595"/>
            <a:gd name="connsiteX15" fmla="*/ 1479620 w 1844054"/>
            <a:gd name="connsiteY15" fmla="*/ 2990811 h 8575595"/>
            <a:gd name="connsiteX16" fmla="*/ 1526554 w 1844054"/>
            <a:gd name="connsiteY16" fmla="*/ 3175000 h 8575595"/>
            <a:gd name="connsiteX17" fmla="*/ 1793254 w 1844054"/>
            <a:gd name="connsiteY17" fmla="*/ 3886200 h 8575595"/>
            <a:gd name="connsiteX18" fmla="*/ 1831354 w 1844054"/>
            <a:gd name="connsiteY18" fmla="*/ 4000500 h 8575595"/>
            <a:gd name="connsiteX19" fmla="*/ 1844054 w 1844054"/>
            <a:gd name="connsiteY19" fmla="*/ 4102100 h 8575595"/>
            <a:gd name="connsiteX20" fmla="*/ 1837429 w 1844054"/>
            <a:gd name="connsiteY20" fmla="*/ 4180455 h 8575595"/>
            <a:gd name="connsiteX21" fmla="*/ 1780554 w 1844054"/>
            <a:gd name="connsiteY21" fmla="*/ 4241800 h 8575595"/>
            <a:gd name="connsiteX22" fmla="*/ 1666254 w 1844054"/>
            <a:gd name="connsiteY22" fmla="*/ 4356100 h 8575595"/>
            <a:gd name="connsiteX23" fmla="*/ 1615454 w 1844054"/>
            <a:gd name="connsiteY23" fmla="*/ 4521200 h 8575595"/>
            <a:gd name="connsiteX24" fmla="*/ 1628154 w 1844054"/>
            <a:gd name="connsiteY24" fmla="*/ 4724400 h 8575595"/>
            <a:gd name="connsiteX25" fmla="*/ 1628154 w 1844054"/>
            <a:gd name="connsiteY25" fmla="*/ 4876800 h 8575595"/>
            <a:gd name="connsiteX26" fmla="*/ 1602754 w 1844054"/>
            <a:gd name="connsiteY26" fmla="*/ 4889500 h 8575595"/>
            <a:gd name="connsiteX27" fmla="*/ 1539254 w 1844054"/>
            <a:gd name="connsiteY27" fmla="*/ 4914900 h 8575595"/>
            <a:gd name="connsiteX28" fmla="*/ 1450354 w 1844054"/>
            <a:gd name="connsiteY28" fmla="*/ 4927600 h 8575595"/>
            <a:gd name="connsiteX29" fmla="*/ 1551954 w 1844054"/>
            <a:gd name="connsiteY29" fmla="*/ 4965700 h 8575595"/>
            <a:gd name="connsiteX30" fmla="*/ 1615454 w 1844054"/>
            <a:gd name="connsiteY30" fmla="*/ 5041900 h 8575595"/>
            <a:gd name="connsiteX31" fmla="*/ 1640854 w 1844054"/>
            <a:gd name="connsiteY31" fmla="*/ 5118100 h 8575595"/>
            <a:gd name="connsiteX32" fmla="*/ 1602754 w 1844054"/>
            <a:gd name="connsiteY32" fmla="*/ 5194300 h 8575595"/>
            <a:gd name="connsiteX33" fmla="*/ 1526554 w 1844054"/>
            <a:gd name="connsiteY33" fmla="*/ 5283200 h 8575595"/>
            <a:gd name="connsiteX34" fmla="*/ 1501154 w 1844054"/>
            <a:gd name="connsiteY34" fmla="*/ 5384800 h 8575595"/>
            <a:gd name="connsiteX35" fmla="*/ 1501154 w 1844054"/>
            <a:gd name="connsiteY35" fmla="*/ 5473700 h 8575595"/>
            <a:gd name="connsiteX36" fmla="*/ 1513854 w 1844054"/>
            <a:gd name="connsiteY36" fmla="*/ 5638800 h 8575595"/>
            <a:gd name="connsiteX37" fmla="*/ 1358758 w 1844054"/>
            <a:gd name="connsiteY37" fmla="*/ 5792537 h 8575595"/>
            <a:gd name="connsiteX38" fmla="*/ 982508 w 1844054"/>
            <a:gd name="connsiteY38" fmla="*/ 5837856 h 8575595"/>
            <a:gd name="connsiteX39" fmla="*/ 802194 w 1844054"/>
            <a:gd name="connsiteY39" fmla="*/ 5877575 h 8575595"/>
            <a:gd name="connsiteX40" fmla="*/ 394417 w 1844054"/>
            <a:gd name="connsiteY40" fmla="*/ 6002737 h 8575595"/>
            <a:gd name="connsiteX41" fmla="*/ 202700 w 1844054"/>
            <a:gd name="connsiteY41" fmla="*/ 6273777 h 8575595"/>
            <a:gd name="connsiteX42" fmla="*/ 233350 w 1844054"/>
            <a:gd name="connsiteY42" fmla="*/ 6693900 h 8575595"/>
            <a:gd name="connsiteX43" fmla="*/ 164884 w 1844054"/>
            <a:gd name="connsiteY43" fmla="*/ 8571446 h 8575595"/>
            <a:gd name="connsiteX44" fmla="*/ 0 w 1844054"/>
            <a:gd name="connsiteY44" fmla="*/ 8575595 h 8575595"/>
            <a:gd name="connsiteX0" fmla="*/ 0 w 1844054"/>
            <a:gd name="connsiteY0" fmla="*/ 8575595 h 8575595"/>
            <a:gd name="connsiteX1" fmla="*/ 14702 w 1844054"/>
            <a:gd name="connsiteY1" fmla="*/ 0 h 8575595"/>
            <a:gd name="connsiteX2" fmla="*/ 243854 w 1844054"/>
            <a:gd name="connsiteY2" fmla="*/ 0 h 8575595"/>
            <a:gd name="connsiteX3" fmla="*/ 497854 w 1844054"/>
            <a:gd name="connsiteY3" fmla="*/ 25400 h 8575595"/>
            <a:gd name="connsiteX4" fmla="*/ 701054 w 1844054"/>
            <a:gd name="connsiteY4" fmla="*/ 114300 h 8575595"/>
            <a:gd name="connsiteX5" fmla="*/ 892106 w 1844054"/>
            <a:gd name="connsiteY5" fmla="*/ 231602 h 8575595"/>
            <a:gd name="connsiteX6" fmla="*/ 1056654 w 1844054"/>
            <a:gd name="connsiteY6" fmla="*/ 393700 h 8575595"/>
            <a:gd name="connsiteX7" fmla="*/ 1221754 w 1844054"/>
            <a:gd name="connsiteY7" fmla="*/ 673100 h 8575595"/>
            <a:gd name="connsiteX8" fmla="*/ 1310654 w 1844054"/>
            <a:gd name="connsiteY8" fmla="*/ 889000 h 8575595"/>
            <a:gd name="connsiteX9" fmla="*/ 1475754 w 1844054"/>
            <a:gd name="connsiteY9" fmla="*/ 1473200 h 8575595"/>
            <a:gd name="connsiteX10" fmla="*/ 1539254 w 1844054"/>
            <a:gd name="connsiteY10" fmla="*/ 1905000 h 8575595"/>
            <a:gd name="connsiteX11" fmla="*/ 1577354 w 1844054"/>
            <a:gd name="connsiteY11" fmla="*/ 2273300 h 8575595"/>
            <a:gd name="connsiteX12" fmla="*/ 1602754 w 1844054"/>
            <a:gd name="connsiteY12" fmla="*/ 2654300 h 8575595"/>
            <a:gd name="connsiteX13" fmla="*/ 1564654 w 1844054"/>
            <a:gd name="connsiteY13" fmla="*/ 2768600 h 8575595"/>
            <a:gd name="connsiteX14" fmla="*/ 1513854 w 1844054"/>
            <a:gd name="connsiteY14" fmla="*/ 2882900 h 8575595"/>
            <a:gd name="connsiteX15" fmla="*/ 1479620 w 1844054"/>
            <a:gd name="connsiteY15" fmla="*/ 2990811 h 8575595"/>
            <a:gd name="connsiteX16" fmla="*/ 1526554 w 1844054"/>
            <a:gd name="connsiteY16" fmla="*/ 3175000 h 8575595"/>
            <a:gd name="connsiteX17" fmla="*/ 1793254 w 1844054"/>
            <a:gd name="connsiteY17" fmla="*/ 3886200 h 8575595"/>
            <a:gd name="connsiteX18" fmla="*/ 1831354 w 1844054"/>
            <a:gd name="connsiteY18" fmla="*/ 4000500 h 8575595"/>
            <a:gd name="connsiteX19" fmla="*/ 1844054 w 1844054"/>
            <a:gd name="connsiteY19" fmla="*/ 4102100 h 8575595"/>
            <a:gd name="connsiteX20" fmla="*/ 1837429 w 1844054"/>
            <a:gd name="connsiteY20" fmla="*/ 4180455 h 8575595"/>
            <a:gd name="connsiteX21" fmla="*/ 1780554 w 1844054"/>
            <a:gd name="connsiteY21" fmla="*/ 4241800 h 8575595"/>
            <a:gd name="connsiteX22" fmla="*/ 1666254 w 1844054"/>
            <a:gd name="connsiteY22" fmla="*/ 4356100 h 8575595"/>
            <a:gd name="connsiteX23" fmla="*/ 1615454 w 1844054"/>
            <a:gd name="connsiteY23" fmla="*/ 4521200 h 8575595"/>
            <a:gd name="connsiteX24" fmla="*/ 1628154 w 1844054"/>
            <a:gd name="connsiteY24" fmla="*/ 4724400 h 8575595"/>
            <a:gd name="connsiteX25" fmla="*/ 1628154 w 1844054"/>
            <a:gd name="connsiteY25" fmla="*/ 4876800 h 8575595"/>
            <a:gd name="connsiteX26" fmla="*/ 1602754 w 1844054"/>
            <a:gd name="connsiteY26" fmla="*/ 4889500 h 8575595"/>
            <a:gd name="connsiteX27" fmla="*/ 1539254 w 1844054"/>
            <a:gd name="connsiteY27" fmla="*/ 4914900 h 8575595"/>
            <a:gd name="connsiteX28" fmla="*/ 1450354 w 1844054"/>
            <a:gd name="connsiteY28" fmla="*/ 4927600 h 8575595"/>
            <a:gd name="connsiteX29" fmla="*/ 1551954 w 1844054"/>
            <a:gd name="connsiteY29" fmla="*/ 4965700 h 8575595"/>
            <a:gd name="connsiteX30" fmla="*/ 1615454 w 1844054"/>
            <a:gd name="connsiteY30" fmla="*/ 5041900 h 8575595"/>
            <a:gd name="connsiteX31" fmla="*/ 1640854 w 1844054"/>
            <a:gd name="connsiteY31" fmla="*/ 5118100 h 8575595"/>
            <a:gd name="connsiteX32" fmla="*/ 1602754 w 1844054"/>
            <a:gd name="connsiteY32" fmla="*/ 5194300 h 8575595"/>
            <a:gd name="connsiteX33" fmla="*/ 1526554 w 1844054"/>
            <a:gd name="connsiteY33" fmla="*/ 5283200 h 8575595"/>
            <a:gd name="connsiteX34" fmla="*/ 1501154 w 1844054"/>
            <a:gd name="connsiteY34" fmla="*/ 5384800 h 8575595"/>
            <a:gd name="connsiteX35" fmla="*/ 1501154 w 1844054"/>
            <a:gd name="connsiteY35" fmla="*/ 5473700 h 8575595"/>
            <a:gd name="connsiteX36" fmla="*/ 1513854 w 1844054"/>
            <a:gd name="connsiteY36" fmla="*/ 5638800 h 8575595"/>
            <a:gd name="connsiteX37" fmla="*/ 1358758 w 1844054"/>
            <a:gd name="connsiteY37" fmla="*/ 5792537 h 8575595"/>
            <a:gd name="connsiteX38" fmla="*/ 982508 w 1844054"/>
            <a:gd name="connsiteY38" fmla="*/ 5837856 h 8575595"/>
            <a:gd name="connsiteX39" fmla="*/ 802194 w 1844054"/>
            <a:gd name="connsiteY39" fmla="*/ 5877575 h 8575595"/>
            <a:gd name="connsiteX40" fmla="*/ 394417 w 1844054"/>
            <a:gd name="connsiteY40" fmla="*/ 6002737 h 8575595"/>
            <a:gd name="connsiteX41" fmla="*/ 309480 w 1844054"/>
            <a:gd name="connsiteY41" fmla="*/ 6265227 h 8575595"/>
            <a:gd name="connsiteX42" fmla="*/ 233350 w 1844054"/>
            <a:gd name="connsiteY42" fmla="*/ 6693900 h 8575595"/>
            <a:gd name="connsiteX43" fmla="*/ 164884 w 1844054"/>
            <a:gd name="connsiteY43" fmla="*/ 8571446 h 8575595"/>
            <a:gd name="connsiteX44" fmla="*/ 0 w 1844054"/>
            <a:gd name="connsiteY44" fmla="*/ 8575595 h 8575595"/>
            <a:gd name="connsiteX0" fmla="*/ 0 w 1844054"/>
            <a:gd name="connsiteY0" fmla="*/ 8575595 h 8575595"/>
            <a:gd name="connsiteX1" fmla="*/ 14702 w 1844054"/>
            <a:gd name="connsiteY1" fmla="*/ 0 h 8575595"/>
            <a:gd name="connsiteX2" fmla="*/ 243854 w 1844054"/>
            <a:gd name="connsiteY2" fmla="*/ 0 h 8575595"/>
            <a:gd name="connsiteX3" fmla="*/ 497854 w 1844054"/>
            <a:gd name="connsiteY3" fmla="*/ 25400 h 8575595"/>
            <a:gd name="connsiteX4" fmla="*/ 701054 w 1844054"/>
            <a:gd name="connsiteY4" fmla="*/ 114300 h 8575595"/>
            <a:gd name="connsiteX5" fmla="*/ 892106 w 1844054"/>
            <a:gd name="connsiteY5" fmla="*/ 231602 h 8575595"/>
            <a:gd name="connsiteX6" fmla="*/ 1056654 w 1844054"/>
            <a:gd name="connsiteY6" fmla="*/ 393700 h 8575595"/>
            <a:gd name="connsiteX7" fmla="*/ 1221754 w 1844054"/>
            <a:gd name="connsiteY7" fmla="*/ 673100 h 8575595"/>
            <a:gd name="connsiteX8" fmla="*/ 1310654 w 1844054"/>
            <a:gd name="connsiteY8" fmla="*/ 889000 h 8575595"/>
            <a:gd name="connsiteX9" fmla="*/ 1475754 w 1844054"/>
            <a:gd name="connsiteY9" fmla="*/ 1473200 h 8575595"/>
            <a:gd name="connsiteX10" fmla="*/ 1539254 w 1844054"/>
            <a:gd name="connsiteY10" fmla="*/ 1905000 h 8575595"/>
            <a:gd name="connsiteX11" fmla="*/ 1577354 w 1844054"/>
            <a:gd name="connsiteY11" fmla="*/ 2273300 h 8575595"/>
            <a:gd name="connsiteX12" fmla="*/ 1602754 w 1844054"/>
            <a:gd name="connsiteY12" fmla="*/ 2654300 h 8575595"/>
            <a:gd name="connsiteX13" fmla="*/ 1564654 w 1844054"/>
            <a:gd name="connsiteY13" fmla="*/ 2768600 h 8575595"/>
            <a:gd name="connsiteX14" fmla="*/ 1513854 w 1844054"/>
            <a:gd name="connsiteY14" fmla="*/ 2882900 h 8575595"/>
            <a:gd name="connsiteX15" fmla="*/ 1479620 w 1844054"/>
            <a:gd name="connsiteY15" fmla="*/ 2990811 h 8575595"/>
            <a:gd name="connsiteX16" fmla="*/ 1526554 w 1844054"/>
            <a:gd name="connsiteY16" fmla="*/ 3175000 h 8575595"/>
            <a:gd name="connsiteX17" fmla="*/ 1793254 w 1844054"/>
            <a:gd name="connsiteY17" fmla="*/ 3886200 h 8575595"/>
            <a:gd name="connsiteX18" fmla="*/ 1831354 w 1844054"/>
            <a:gd name="connsiteY18" fmla="*/ 4000500 h 8575595"/>
            <a:gd name="connsiteX19" fmla="*/ 1844054 w 1844054"/>
            <a:gd name="connsiteY19" fmla="*/ 4102100 h 8575595"/>
            <a:gd name="connsiteX20" fmla="*/ 1837429 w 1844054"/>
            <a:gd name="connsiteY20" fmla="*/ 4180455 h 8575595"/>
            <a:gd name="connsiteX21" fmla="*/ 1780554 w 1844054"/>
            <a:gd name="connsiteY21" fmla="*/ 4241800 h 8575595"/>
            <a:gd name="connsiteX22" fmla="*/ 1666254 w 1844054"/>
            <a:gd name="connsiteY22" fmla="*/ 4356100 h 8575595"/>
            <a:gd name="connsiteX23" fmla="*/ 1615454 w 1844054"/>
            <a:gd name="connsiteY23" fmla="*/ 4521200 h 8575595"/>
            <a:gd name="connsiteX24" fmla="*/ 1628154 w 1844054"/>
            <a:gd name="connsiteY24" fmla="*/ 4724400 h 8575595"/>
            <a:gd name="connsiteX25" fmla="*/ 1628154 w 1844054"/>
            <a:gd name="connsiteY25" fmla="*/ 4876800 h 8575595"/>
            <a:gd name="connsiteX26" fmla="*/ 1602754 w 1844054"/>
            <a:gd name="connsiteY26" fmla="*/ 4889500 h 8575595"/>
            <a:gd name="connsiteX27" fmla="*/ 1539254 w 1844054"/>
            <a:gd name="connsiteY27" fmla="*/ 4914900 h 8575595"/>
            <a:gd name="connsiteX28" fmla="*/ 1450354 w 1844054"/>
            <a:gd name="connsiteY28" fmla="*/ 4927600 h 8575595"/>
            <a:gd name="connsiteX29" fmla="*/ 1551954 w 1844054"/>
            <a:gd name="connsiteY29" fmla="*/ 4965700 h 8575595"/>
            <a:gd name="connsiteX30" fmla="*/ 1615454 w 1844054"/>
            <a:gd name="connsiteY30" fmla="*/ 5041900 h 8575595"/>
            <a:gd name="connsiteX31" fmla="*/ 1640854 w 1844054"/>
            <a:gd name="connsiteY31" fmla="*/ 5118100 h 8575595"/>
            <a:gd name="connsiteX32" fmla="*/ 1602754 w 1844054"/>
            <a:gd name="connsiteY32" fmla="*/ 5194300 h 8575595"/>
            <a:gd name="connsiteX33" fmla="*/ 1526554 w 1844054"/>
            <a:gd name="connsiteY33" fmla="*/ 5283200 h 8575595"/>
            <a:gd name="connsiteX34" fmla="*/ 1501154 w 1844054"/>
            <a:gd name="connsiteY34" fmla="*/ 5384800 h 8575595"/>
            <a:gd name="connsiteX35" fmla="*/ 1501154 w 1844054"/>
            <a:gd name="connsiteY35" fmla="*/ 5473700 h 8575595"/>
            <a:gd name="connsiteX36" fmla="*/ 1513854 w 1844054"/>
            <a:gd name="connsiteY36" fmla="*/ 5638800 h 8575595"/>
            <a:gd name="connsiteX37" fmla="*/ 1358758 w 1844054"/>
            <a:gd name="connsiteY37" fmla="*/ 5792537 h 8575595"/>
            <a:gd name="connsiteX38" fmla="*/ 982508 w 1844054"/>
            <a:gd name="connsiteY38" fmla="*/ 5837856 h 8575595"/>
            <a:gd name="connsiteX39" fmla="*/ 802194 w 1844054"/>
            <a:gd name="connsiteY39" fmla="*/ 5877575 h 8575595"/>
            <a:gd name="connsiteX40" fmla="*/ 470689 w 1844054"/>
            <a:gd name="connsiteY40" fmla="*/ 5968537 h 8575595"/>
            <a:gd name="connsiteX41" fmla="*/ 309480 w 1844054"/>
            <a:gd name="connsiteY41" fmla="*/ 6265227 h 8575595"/>
            <a:gd name="connsiteX42" fmla="*/ 233350 w 1844054"/>
            <a:gd name="connsiteY42" fmla="*/ 6693900 h 8575595"/>
            <a:gd name="connsiteX43" fmla="*/ 164884 w 1844054"/>
            <a:gd name="connsiteY43" fmla="*/ 8571446 h 8575595"/>
            <a:gd name="connsiteX44" fmla="*/ 0 w 1844054"/>
            <a:gd name="connsiteY44" fmla="*/ 8575595 h 8575595"/>
            <a:gd name="connsiteX0" fmla="*/ 0 w 1844054"/>
            <a:gd name="connsiteY0" fmla="*/ 8575595 h 8575595"/>
            <a:gd name="connsiteX1" fmla="*/ 14702 w 1844054"/>
            <a:gd name="connsiteY1" fmla="*/ 0 h 8575595"/>
            <a:gd name="connsiteX2" fmla="*/ 243854 w 1844054"/>
            <a:gd name="connsiteY2" fmla="*/ 0 h 8575595"/>
            <a:gd name="connsiteX3" fmla="*/ 497854 w 1844054"/>
            <a:gd name="connsiteY3" fmla="*/ 25400 h 8575595"/>
            <a:gd name="connsiteX4" fmla="*/ 701054 w 1844054"/>
            <a:gd name="connsiteY4" fmla="*/ 114300 h 8575595"/>
            <a:gd name="connsiteX5" fmla="*/ 892106 w 1844054"/>
            <a:gd name="connsiteY5" fmla="*/ 231602 h 8575595"/>
            <a:gd name="connsiteX6" fmla="*/ 1056654 w 1844054"/>
            <a:gd name="connsiteY6" fmla="*/ 393700 h 8575595"/>
            <a:gd name="connsiteX7" fmla="*/ 1221754 w 1844054"/>
            <a:gd name="connsiteY7" fmla="*/ 673100 h 8575595"/>
            <a:gd name="connsiteX8" fmla="*/ 1310654 w 1844054"/>
            <a:gd name="connsiteY8" fmla="*/ 889000 h 8575595"/>
            <a:gd name="connsiteX9" fmla="*/ 1475754 w 1844054"/>
            <a:gd name="connsiteY9" fmla="*/ 1473200 h 8575595"/>
            <a:gd name="connsiteX10" fmla="*/ 1539254 w 1844054"/>
            <a:gd name="connsiteY10" fmla="*/ 1905000 h 8575595"/>
            <a:gd name="connsiteX11" fmla="*/ 1577354 w 1844054"/>
            <a:gd name="connsiteY11" fmla="*/ 2273300 h 8575595"/>
            <a:gd name="connsiteX12" fmla="*/ 1602754 w 1844054"/>
            <a:gd name="connsiteY12" fmla="*/ 2654300 h 8575595"/>
            <a:gd name="connsiteX13" fmla="*/ 1564654 w 1844054"/>
            <a:gd name="connsiteY13" fmla="*/ 2768600 h 8575595"/>
            <a:gd name="connsiteX14" fmla="*/ 1513854 w 1844054"/>
            <a:gd name="connsiteY14" fmla="*/ 2882900 h 8575595"/>
            <a:gd name="connsiteX15" fmla="*/ 1479620 w 1844054"/>
            <a:gd name="connsiteY15" fmla="*/ 2990811 h 8575595"/>
            <a:gd name="connsiteX16" fmla="*/ 1526554 w 1844054"/>
            <a:gd name="connsiteY16" fmla="*/ 3175000 h 8575595"/>
            <a:gd name="connsiteX17" fmla="*/ 1793254 w 1844054"/>
            <a:gd name="connsiteY17" fmla="*/ 3886200 h 8575595"/>
            <a:gd name="connsiteX18" fmla="*/ 1831354 w 1844054"/>
            <a:gd name="connsiteY18" fmla="*/ 4000500 h 8575595"/>
            <a:gd name="connsiteX19" fmla="*/ 1844054 w 1844054"/>
            <a:gd name="connsiteY19" fmla="*/ 4102100 h 8575595"/>
            <a:gd name="connsiteX20" fmla="*/ 1837429 w 1844054"/>
            <a:gd name="connsiteY20" fmla="*/ 4180455 h 8575595"/>
            <a:gd name="connsiteX21" fmla="*/ 1780554 w 1844054"/>
            <a:gd name="connsiteY21" fmla="*/ 4241800 h 8575595"/>
            <a:gd name="connsiteX22" fmla="*/ 1666254 w 1844054"/>
            <a:gd name="connsiteY22" fmla="*/ 4356100 h 8575595"/>
            <a:gd name="connsiteX23" fmla="*/ 1615454 w 1844054"/>
            <a:gd name="connsiteY23" fmla="*/ 4521200 h 8575595"/>
            <a:gd name="connsiteX24" fmla="*/ 1628154 w 1844054"/>
            <a:gd name="connsiteY24" fmla="*/ 4724400 h 8575595"/>
            <a:gd name="connsiteX25" fmla="*/ 1628154 w 1844054"/>
            <a:gd name="connsiteY25" fmla="*/ 4876800 h 8575595"/>
            <a:gd name="connsiteX26" fmla="*/ 1602754 w 1844054"/>
            <a:gd name="connsiteY26" fmla="*/ 4889500 h 8575595"/>
            <a:gd name="connsiteX27" fmla="*/ 1539254 w 1844054"/>
            <a:gd name="connsiteY27" fmla="*/ 4914900 h 8575595"/>
            <a:gd name="connsiteX28" fmla="*/ 1450354 w 1844054"/>
            <a:gd name="connsiteY28" fmla="*/ 4927600 h 8575595"/>
            <a:gd name="connsiteX29" fmla="*/ 1551954 w 1844054"/>
            <a:gd name="connsiteY29" fmla="*/ 4965700 h 8575595"/>
            <a:gd name="connsiteX30" fmla="*/ 1615454 w 1844054"/>
            <a:gd name="connsiteY30" fmla="*/ 5041900 h 8575595"/>
            <a:gd name="connsiteX31" fmla="*/ 1640854 w 1844054"/>
            <a:gd name="connsiteY31" fmla="*/ 5118100 h 8575595"/>
            <a:gd name="connsiteX32" fmla="*/ 1602754 w 1844054"/>
            <a:gd name="connsiteY32" fmla="*/ 5194300 h 8575595"/>
            <a:gd name="connsiteX33" fmla="*/ 1526554 w 1844054"/>
            <a:gd name="connsiteY33" fmla="*/ 5283200 h 8575595"/>
            <a:gd name="connsiteX34" fmla="*/ 1501154 w 1844054"/>
            <a:gd name="connsiteY34" fmla="*/ 5384800 h 8575595"/>
            <a:gd name="connsiteX35" fmla="*/ 1501154 w 1844054"/>
            <a:gd name="connsiteY35" fmla="*/ 5473700 h 8575595"/>
            <a:gd name="connsiteX36" fmla="*/ 1513854 w 1844054"/>
            <a:gd name="connsiteY36" fmla="*/ 5638800 h 8575595"/>
            <a:gd name="connsiteX37" fmla="*/ 1358758 w 1844054"/>
            <a:gd name="connsiteY37" fmla="*/ 5792537 h 8575595"/>
            <a:gd name="connsiteX38" fmla="*/ 982508 w 1844054"/>
            <a:gd name="connsiteY38" fmla="*/ 5837856 h 8575595"/>
            <a:gd name="connsiteX39" fmla="*/ 802194 w 1844054"/>
            <a:gd name="connsiteY39" fmla="*/ 5877575 h 8575595"/>
            <a:gd name="connsiteX40" fmla="*/ 531706 w 1844054"/>
            <a:gd name="connsiteY40" fmla="*/ 5951437 h 8575595"/>
            <a:gd name="connsiteX41" fmla="*/ 309480 w 1844054"/>
            <a:gd name="connsiteY41" fmla="*/ 6265227 h 8575595"/>
            <a:gd name="connsiteX42" fmla="*/ 233350 w 1844054"/>
            <a:gd name="connsiteY42" fmla="*/ 6693900 h 8575595"/>
            <a:gd name="connsiteX43" fmla="*/ 164884 w 1844054"/>
            <a:gd name="connsiteY43" fmla="*/ 8571446 h 8575595"/>
            <a:gd name="connsiteX44" fmla="*/ 0 w 1844054"/>
            <a:gd name="connsiteY44" fmla="*/ 8575595 h 857559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Lst>
          <a:rect l="l" t="t" r="r" b="b"/>
          <a:pathLst>
            <a:path w="1844054" h="8575595">
              <a:moveTo>
                <a:pt x="0" y="8575595"/>
              </a:moveTo>
              <a:cubicBezTo>
                <a:pt x="4233" y="5967862"/>
                <a:pt x="10469" y="2607733"/>
                <a:pt x="14702" y="0"/>
              </a:cubicBezTo>
              <a:lnTo>
                <a:pt x="243854" y="0"/>
              </a:lnTo>
              <a:cubicBezTo>
                <a:pt x="324379" y="4233"/>
                <a:pt x="421654" y="6350"/>
                <a:pt x="497854" y="25400"/>
              </a:cubicBezTo>
              <a:cubicBezTo>
                <a:pt x="574054" y="44450"/>
                <a:pt x="635345" y="79933"/>
                <a:pt x="701054" y="114300"/>
              </a:cubicBezTo>
              <a:cubicBezTo>
                <a:pt x="766763" y="148667"/>
                <a:pt x="832839" y="185035"/>
                <a:pt x="892106" y="231602"/>
              </a:cubicBezTo>
              <a:cubicBezTo>
                <a:pt x="951373" y="278169"/>
                <a:pt x="1001713" y="320117"/>
                <a:pt x="1056654" y="393700"/>
              </a:cubicBezTo>
              <a:cubicBezTo>
                <a:pt x="1111595" y="467283"/>
                <a:pt x="1179421" y="590550"/>
                <a:pt x="1221754" y="673100"/>
              </a:cubicBezTo>
              <a:lnTo>
                <a:pt x="1310654" y="889000"/>
              </a:lnTo>
              <a:cubicBezTo>
                <a:pt x="1340287" y="960967"/>
                <a:pt x="1437654" y="1303867"/>
                <a:pt x="1475754" y="1473200"/>
              </a:cubicBezTo>
              <a:lnTo>
                <a:pt x="1539254" y="1905000"/>
              </a:lnTo>
              <a:lnTo>
                <a:pt x="1577354" y="2273300"/>
              </a:lnTo>
              <a:lnTo>
                <a:pt x="1602754" y="2654300"/>
              </a:lnTo>
              <a:lnTo>
                <a:pt x="1564654" y="2768600"/>
              </a:lnTo>
              <a:lnTo>
                <a:pt x="1513854" y="2882900"/>
              </a:lnTo>
              <a:lnTo>
                <a:pt x="1479620" y="2990811"/>
              </a:lnTo>
              <a:lnTo>
                <a:pt x="1526554" y="3175000"/>
              </a:lnTo>
              <a:lnTo>
                <a:pt x="1793254" y="3886200"/>
              </a:lnTo>
              <a:lnTo>
                <a:pt x="1831354" y="4000500"/>
              </a:lnTo>
              <a:lnTo>
                <a:pt x="1844054" y="4102100"/>
              </a:lnTo>
              <a:lnTo>
                <a:pt x="1837429" y="4180455"/>
              </a:lnTo>
              <a:lnTo>
                <a:pt x="1780554" y="4241800"/>
              </a:lnTo>
              <a:lnTo>
                <a:pt x="1666254" y="4356100"/>
              </a:lnTo>
              <a:lnTo>
                <a:pt x="1615454" y="4521200"/>
              </a:lnTo>
              <a:lnTo>
                <a:pt x="1628154" y="4724400"/>
              </a:lnTo>
              <a:cubicBezTo>
                <a:pt x="1630271" y="4783667"/>
                <a:pt x="1632387" y="4849283"/>
                <a:pt x="1628154" y="4876800"/>
              </a:cubicBezTo>
              <a:cubicBezTo>
                <a:pt x="1623921" y="4904317"/>
                <a:pt x="1617571" y="4883150"/>
                <a:pt x="1602754" y="4889500"/>
              </a:cubicBezTo>
              <a:lnTo>
                <a:pt x="1539254" y="4914900"/>
              </a:lnTo>
              <a:lnTo>
                <a:pt x="1450354" y="4927600"/>
              </a:lnTo>
              <a:lnTo>
                <a:pt x="1551954" y="4965700"/>
              </a:lnTo>
              <a:lnTo>
                <a:pt x="1615454" y="5041900"/>
              </a:lnTo>
              <a:lnTo>
                <a:pt x="1640854" y="5118100"/>
              </a:lnTo>
              <a:lnTo>
                <a:pt x="1602754" y="5194300"/>
              </a:lnTo>
              <a:lnTo>
                <a:pt x="1526554" y="5283200"/>
              </a:lnTo>
              <a:lnTo>
                <a:pt x="1501154" y="5384800"/>
              </a:lnTo>
              <a:lnTo>
                <a:pt x="1501154" y="5473700"/>
              </a:lnTo>
              <a:lnTo>
                <a:pt x="1513854" y="5638800"/>
              </a:lnTo>
              <a:cubicBezTo>
                <a:pt x="1490121" y="5691939"/>
                <a:pt x="1447316" y="5759361"/>
                <a:pt x="1358758" y="5792537"/>
              </a:cubicBezTo>
              <a:lnTo>
                <a:pt x="982508" y="5837856"/>
              </a:lnTo>
              <a:cubicBezTo>
                <a:pt x="922403" y="5851096"/>
                <a:pt x="877328" y="5858645"/>
                <a:pt x="802194" y="5877575"/>
              </a:cubicBezTo>
              <a:cubicBezTo>
                <a:pt x="727060" y="5896505"/>
                <a:pt x="567618" y="5904402"/>
                <a:pt x="531706" y="5951437"/>
              </a:cubicBezTo>
              <a:lnTo>
                <a:pt x="309480" y="6265227"/>
              </a:lnTo>
              <a:lnTo>
                <a:pt x="233350" y="6693900"/>
              </a:lnTo>
              <a:lnTo>
                <a:pt x="164884" y="8571446"/>
              </a:lnTo>
              <a:lnTo>
                <a:pt x="0" y="8575595"/>
              </a:lnTo>
              <a:close/>
            </a:path>
          </a:pathLst>
        </a:custGeom>
        <a:solidFill>
          <a:srgbClr val="FFCCCC"/>
        </a:solidFill>
        <a:ln>
          <a:noFill/>
        </a:ln>
        <a:effectLst>
          <a:outerShdw blurRad="50800" dist="38100" dir="10800000" algn="r" rotWithShape="0">
            <a:srgbClr val="C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clientData/>
  </xdr:twoCellAnchor>
  <xdr:twoCellAnchor>
    <xdr:from>
      <xdr:col>0</xdr:col>
      <xdr:colOff>856</xdr:colOff>
      <xdr:row>201</xdr:row>
      <xdr:rowOff>0</xdr:rowOff>
    </xdr:from>
    <xdr:to>
      <xdr:col>2</xdr:col>
      <xdr:colOff>304800</xdr:colOff>
      <xdr:row>235</xdr:row>
      <xdr:rowOff>0</xdr:rowOff>
    </xdr:to>
    <xdr:sp macro="" textlink="">
      <xdr:nvSpPr>
        <xdr:cNvPr id="158" name="Freeform: Shape 157">
          <a:extLst>
            <a:ext uri="{FF2B5EF4-FFF2-40B4-BE49-F238E27FC236}">
              <a16:creationId xmlns:a16="http://schemas.microsoft.com/office/drawing/2014/main" id="{61AB8802-2A4B-4254-9B48-67DCCBC5B04D}"/>
            </a:ext>
          </a:extLst>
        </xdr:cNvPr>
        <xdr:cNvSpPr/>
      </xdr:nvSpPr>
      <xdr:spPr>
        <a:xfrm>
          <a:off x="856" y="42843450"/>
          <a:ext cx="932594" cy="7397750"/>
        </a:xfrm>
        <a:custGeom>
          <a:avLst/>
          <a:gdLst>
            <a:gd name="connsiteX0" fmla="*/ 0 w 1828800"/>
            <a:gd name="connsiteY0" fmla="*/ 7823200 h 7823200"/>
            <a:gd name="connsiteX1" fmla="*/ 12700 w 1828800"/>
            <a:gd name="connsiteY1" fmla="*/ 0 h 7823200"/>
            <a:gd name="connsiteX2" fmla="*/ 228600 w 1828800"/>
            <a:gd name="connsiteY2" fmla="*/ 0 h 7823200"/>
            <a:gd name="connsiteX3" fmla="*/ 482600 w 1828800"/>
            <a:gd name="connsiteY3" fmla="*/ 25400 h 7823200"/>
            <a:gd name="connsiteX4" fmla="*/ 685800 w 1828800"/>
            <a:gd name="connsiteY4" fmla="*/ 114300 h 7823200"/>
            <a:gd name="connsiteX5" fmla="*/ 863600 w 1828800"/>
            <a:gd name="connsiteY5" fmla="*/ 241300 h 7823200"/>
            <a:gd name="connsiteX6" fmla="*/ 1041400 w 1828800"/>
            <a:gd name="connsiteY6" fmla="*/ 393700 h 7823200"/>
            <a:gd name="connsiteX7" fmla="*/ 1206500 w 1828800"/>
            <a:gd name="connsiteY7" fmla="*/ 673100 h 7823200"/>
            <a:gd name="connsiteX8" fmla="*/ 1295400 w 1828800"/>
            <a:gd name="connsiteY8" fmla="*/ 889000 h 7823200"/>
            <a:gd name="connsiteX9" fmla="*/ 1460500 w 1828800"/>
            <a:gd name="connsiteY9" fmla="*/ 1473200 h 7823200"/>
            <a:gd name="connsiteX10" fmla="*/ 1524000 w 1828800"/>
            <a:gd name="connsiteY10" fmla="*/ 1905000 h 7823200"/>
            <a:gd name="connsiteX11" fmla="*/ 1562100 w 1828800"/>
            <a:gd name="connsiteY11" fmla="*/ 2273300 h 7823200"/>
            <a:gd name="connsiteX12" fmla="*/ 1587500 w 1828800"/>
            <a:gd name="connsiteY12" fmla="*/ 2654300 h 7823200"/>
            <a:gd name="connsiteX13" fmla="*/ 1549400 w 1828800"/>
            <a:gd name="connsiteY13" fmla="*/ 2768600 h 7823200"/>
            <a:gd name="connsiteX14" fmla="*/ 1498600 w 1828800"/>
            <a:gd name="connsiteY14" fmla="*/ 2882900 h 7823200"/>
            <a:gd name="connsiteX15" fmla="*/ 1511300 w 1828800"/>
            <a:gd name="connsiteY15" fmla="*/ 3175000 h 7823200"/>
            <a:gd name="connsiteX16" fmla="*/ 1778000 w 1828800"/>
            <a:gd name="connsiteY16" fmla="*/ 3886200 h 7823200"/>
            <a:gd name="connsiteX17" fmla="*/ 1816100 w 1828800"/>
            <a:gd name="connsiteY17" fmla="*/ 4000500 h 7823200"/>
            <a:gd name="connsiteX18" fmla="*/ 1828800 w 1828800"/>
            <a:gd name="connsiteY18" fmla="*/ 4102100 h 7823200"/>
            <a:gd name="connsiteX19" fmla="*/ 1765300 w 1828800"/>
            <a:gd name="connsiteY19" fmla="*/ 4241800 h 7823200"/>
            <a:gd name="connsiteX20" fmla="*/ 1651000 w 1828800"/>
            <a:gd name="connsiteY20" fmla="*/ 4356100 h 7823200"/>
            <a:gd name="connsiteX21" fmla="*/ 1600200 w 1828800"/>
            <a:gd name="connsiteY21" fmla="*/ 4521200 h 7823200"/>
            <a:gd name="connsiteX22" fmla="*/ 1612900 w 1828800"/>
            <a:gd name="connsiteY22" fmla="*/ 4724400 h 7823200"/>
            <a:gd name="connsiteX23" fmla="*/ 1612900 w 1828800"/>
            <a:gd name="connsiteY23" fmla="*/ 4876800 h 7823200"/>
            <a:gd name="connsiteX24" fmla="*/ 1587500 w 1828800"/>
            <a:gd name="connsiteY24" fmla="*/ 4889500 h 7823200"/>
            <a:gd name="connsiteX25" fmla="*/ 1524000 w 1828800"/>
            <a:gd name="connsiteY25" fmla="*/ 4914900 h 7823200"/>
            <a:gd name="connsiteX26" fmla="*/ 1435100 w 1828800"/>
            <a:gd name="connsiteY26" fmla="*/ 4927600 h 7823200"/>
            <a:gd name="connsiteX27" fmla="*/ 1536700 w 1828800"/>
            <a:gd name="connsiteY27" fmla="*/ 4965700 h 7823200"/>
            <a:gd name="connsiteX28" fmla="*/ 1600200 w 1828800"/>
            <a:gd name="connsiteY28" fmla="*/ 5041900 h 7823200"/>
            <a:gd name="connsiteX29" fmla="*/ 1625600 w 1828800"/>
            <a:gd name="connsiteY29" fmla="*/ 5118100 h 7823200"/>
            <a:gd name="connsiteX30" fmla="*/ 1587500 w 1828800"/>
            <a:gd name="connsiteY30" fmla="*/ 5194300 h 7823200"/>
            <a:gd name="connsiteX31" fmla="*/ 1511300 w 1828800"/>
            <a:gd name="connsiteY31" fmla="*/ 5283200 h 7823200"/>
            <a:gd name="connsiteX32" fmla="*/ 1485900 w 1828800"/>
            <a:gd name="connsiteY32" fmla="*/ 5384800 h 7823200"/>
            <a:gd name="connsiteX33" fmla="*/ 1485900 w 1828800"/>
            <a:gd name="connsiteY33" fmla="*/ 5473700 h 7823200"/>
            <a:gd name="connsiteX34" fmla="*/ 1498600 w 1828800"/>
            <a:gd name="connsiteY34" fmla="*/ 5638800 h 7823200"/>
            <a:gd name="connsiteX35" fmla="*/ 1511300 w 1828800"/>
            <a:gd name="connsiteY35" fmla="*/ 5867400 h 7823200"/>
            <a:gd name="connsiteX36" fmla="*/ 1485900 w 1828800"/>
            <a:gd name="connsiteY36" fmla="*/ 6032500 h 7823200"/>
            <a:gd name="connsiteX37" fmla="*/ 1409700 w 1828800"/>
            <a:gd name="connsiteY37" fmla="*/ 6159500 h 7823200"/>
            <a:gd name="connsiteX38" fmla="*/ 1257300 w 1828800"/>
            <a:gd name="connsiteY38" fmla="*/ 6184900 h 7823200"/>
            <a:gd name="connsiteX39" fmla="*/ 1104900 w 1828800"/>
            <a:gd name="connsiteY39" fmla="*/ 6184900 h 7823200"/>
            <a:gd name="connsiteX40" fmla="*/ 927100 w 1828800"/>
            <a:gd name="connsiteY40" fmla="*/ 6146800 h 7823200"/>
            <a:gd name="connsiteX41" fmla="*/ 787400 w 1828800"/>
            <a:gd name="connsiteY41" fmla="*/ 6159500 h 7823200"/>
            <a:gd name="connsiteX42" fmla="*/ 736600 w 1828800"/>
            <a:gd name="connsiteY42" fmla="*/ 6172200 h 7823200"/>
            <a:gd name="connsiteX43" fmla="*/ 673100 w 1828800"/>
            <a:gd name="connsiteY43" fmla="*/ 6223000 h 7823200"/>
            <a:gd name="connsiteX44" fmla="*/ 584200 w 1828800"/>
            <a:gd name="connsiteY44" fmla="*/ 6591300 h 7823200"/>
            <a:gd name="connsiteX45" fmla="*/ 393700 w 1828800"/>
            <a:gd name="connsiteY45" fmla="*/ 7810500 h 7823200"/>
            <a:gd name="connsiteX46" fmla="*/ 0 w 1828800"/>
            <a:gd name="connsiteY46"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767013 w 1830513"/>
            <a:gd name="connsiteY19" fmla="*/ 4241800 h 7823200"/>
            <a:gd name="connsiteX20" fmla="*/ 1652713 w 1830513"/>
            <a:gd name="connsiteY20" fmla="*/ 4356100 h 7823200"/>
            <a:gd name="connsiteX21" fmla="*/ 1601913 w 1830513"/>
            <a:gd name="connsiteY21" fmla="*/ 4521200 h 7823200"/>
            <a:gd name="connsiteX22" fmla="*/ 1614613 w 1830513"/>
            <a:gd name="connsiteY22" fmla="*/ 4724400 h 7823200"/>
            <a:gd name="connsiteX23" fmla="*/ 1614613 w 1830513"/>
            <a:gd name="connsiteY23" fmla="*/ 4876800 h 7823200"/>
            <a:gd name="connsiteX24" fmla="*/ 1589213 w 1830513"/>
            <a:gd name="connsiteY24" fmla="*/ 4889500 h 7823200"/>
            <a:gd name="connsiteX25" fmla="*/ 1525713 w 1830513"/>
            <a:gd name="connsiteY25" fmla="*/ 4914900 h 7823200"/>
            <a:gd name="connsiteX26" fmla="*/ 1436813 w 1830513"/>
            <a:gd name="connsiteY26" fmla="*/ 4927600 h 7823200"/>
            <a:gd name="connsiteX27" fmla="*/ 1538413 w 1830513"/>
            <a:gd name="connsiteY27" fmla="*/ 4965700 h 7823200"/>
            <a:gd name="connsiteX28" fmla="*/ 1601913 w 1830513"/>
            <a:gd name="connsiteY28" fmla="*/ 5041900 h 7823200"/>
            <a:gd name="connsiteX29" fmla="*/ 1627313 w 1830513"/>
            <a:gd name="connsiteY29" fmla="*/ 5118100 h 7823200"/>
            <a:gd name="connsiteX30" fmla="*/ 1589213 w 1830513"/>
            <a:gd name="connsiteY30" fmla="*/ 5194300 h 7823200"/>
            <a:gd name="connsiteX31" fmla="*/ 1513013 w 1830513"/>
            <a:gd name="connsiteY31" fmla="*/ 5283200 h 7823200"/>
            <a:gd name="connsiteX32" fmla="*/ 1487613 w 1830513"/>
            <a:gd name="connsiteY32" fmla="*/ 5384800 h 7823200"/>
            <a:gd name="connsiteX33" fmla="*/ 1487613 w 1830513"/>
            <a:gd name="connsiteY33" fmla="*/ 5473700 h 7823200"/>
            <a:gd name="connsiteX34" fmla="*/ 1500313 w 1830513"/>
            <a:gd name="connsiteY34" fmla="*/ 5638800 h 7823200"/>
            <a:gd name="connsiteX35" fmla="*/ 1513013 w 1830513"/>
            <a:gd name="connsiteY35" fmla="*/ 5867400 h 7823200"/>
            <a:gd name="connsiteX36" fmla="*/ 1487613 w 1830513"/>
            <a:gd name="connsiteY36" fmla="*/ 6032500 h 7823200"/>
            <a:gd name="connsiteX37" fmla="*/ 1411413 w 1830513"/>
            <a:gd name="connsiteY37" fmla="*/ 6159500 h 7823200"/>
            <a:gd name="connsiteX38" fmla="*/ 1259013 w 1830513"/>
            <a:gd name="connsiteY38" fmla="*/ 6184900 h 7823200"/>
            <a:gd name="connsiteX39" fmla="*/ 1106613 w 1830513"/>
            <a:gd name="connsiteY39" fmla="*/ 6184900 h 7823200"/>
            <a:gd name="connsiteX40" fmla="*/ 928813 w 1830513"/>
            <a:gd name="connsiteY40" fmla="*/ 6146800 h 7823200"/>
            <a:gd name="connsiteX41" fmla="*/ 789113 w 1830513"/>
            <a:gd name="connsiteY41" fmla="*/ 6159500 h 7823200"/>
            <a:gd name="connsiteX42" fmla="*/ 738313 w 1830513"/>
            <a:gd name="connsiteY42" fmla="*/ 6172200 h 7823200"/>
            <a:gd name="connsiteX43" fmla="*/ 674813 w 1830513"/>
            <a:gd name="connsiteY43" fmla="*/ 6223000 h 7823200"/>
            <a:gd name="connsiteX44" fmla="*/ 585913 w 1830513"/>
            <a:gd name="connsiteY44" fmla="*/ 6591300 h 7823200"/>
            <a:gd name="connsiteX45" fmla="*/ 395413 w 1830513"/>
            <a:gd name="connsiteY45" fmla="*/ 7810500 h 7823200"/>
            <a:gd name="connsiteX46" fmla="*/ 1713 w 1830513"/>
            <a:gd name="connsiteY46"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767013 w 1830513"/>
            <a:gd name="connsiteY19" fmla="*/ 4241800 h 7823200"/>
            <a:gd name="connsiteX20" fmla="*/ 1652713 w 1830513"/>
            <a:gd name="connsiteY20" fmla="*/ 4356100 h 7823200"/>
            <a:gd name="connsiteX21" fmla="*/ 1601913 w 1830513"/>
            <a:gd name="connsiteY21" fmla="*/ 4521200 h 7823200"/>
            <a:gd name="connsiteX22" fmla="*/ 1614613 w 1830513"/>
            <a:gd name="connsiteY22" fmla="*/ 4724400 h 7823200"/>
            <a:gd name="connsiteX23" fmla="*/ 1614613 w 1830513"/>
            <a:gd name="connsiteY23" fmla="*/ 4876800 h 7823200"/>
            <a:gd name="connsiteX24" fmla="*/ 1589213 w 1830513"/>
            <a:gd name="connsiteY24" fmla="*/ 4889500 h 7823200"/>
            <a:gd name="connsiteX25" fmla="*/ 1525713 w 1830513"/>
            <a:gd name="connsiteY25" fmla="*/ 4914900 h 7823200"/>
            <a:gd name="connsiteX26" fmla="*/ 1436813 w 1830513"/>
            <a:gd name="connsiteY26" fmla="*/ 4927600 h 7823200"/>
            <a:gd name="connsiteX27" fmla="*/ 1538413 w 1830513"/>
            <a:gd name="connsiteY27" fmla="*/ 4965700 h 7823200"/>
            <a:gd name="connsiteX28" fmla="*/ 1601913 w 1830513"/>
            <a:gd name="connsiteY28" fmla="*/ 5041900 h 7823200"/>
            <a:gd name="connsiteX29" fmla="*/ 1627313 w 1830513"/>
            <a:gd name="connsiteY29" fmla="*/ 5118100 h 7823200"/>
            <a:gd name="connsiteX30" fmla="*/ 1589213 w 1830513"/>
            <a:gd name="connsiteY30" fmla="*/ 5194300 h 7823200"/>
            <a:gd name="connsiteX31" fmla="*/ 1513013 w 1830513"/>
            <a:gd name="connsiteY31" fmla="*/ 5283200 h 7823200"/>
            <a:gd name="connsiteX32" fmla="*/ 1487613 w 1830513"/>
            <a:gd name="connsiteY32" fmla="*/ 5384800 h 7823200"/>
            <a:gd name="connsiteX33" fmla="*/ 1487613 w 1830513"/>
            <a:gd name="connsiteY33" fmla="*/ 5473700 h 7823200"/>
            <a:gd name="connsiteX34" fmla="*/ 1500313 w 1830513"/>
            <a:gd name="connsiteY34" fmla="*/ 5638800 h 7823200"/>
            <a:gd name="connsiteX35" fmla="*/ 1513013 w 1830513"/>
            <a:gd name="connsiteY35" fmla="*/ 5867400 h 7823200"/>
            <a:gd name="connsiteX36" fmla="*/ 1487613 w 1830513"/>
            <a:gd name="connsiteY36" fmla="*/ 6032500 h 7823200"/>
            <a:gd name="connsiteX37" fmla="*/ 1411413 w 1830513"/>
            <a:gd name="connsiteY37" fmla="*/ 6159500 h 7823200"/>
            <a:gd name="connsiteX38" fmla="*/ 1259013 w 1830513"/>
            <a:gd name="connsiteY38" fmla="*/ 6184900 h 7823200"/>
            <a:gd name="connsiteX39" fmla="*/ 1106613 w 1830513"/>
            <a:gd name="connsiteY39" fmla="*/ 6184900 h 7823200"/>
            <a:gd name="connsiteX40" fmla="*/ 928813 w 1830513"/>
            <a:gd name="connsiteY40" fmla="*/ 6146800 h 7823200"/>
            <a:gd name="connsiteX41" fmla="*/ 789113 w 1830513"/>
            <a:gd name="connsiteY41" fmla="*/ 6159500 h 7823200"/>
            <a:gd name="connsiteX42" fmla="*/ 738313 w 1830513"/>
            <a:gd name="connsiteY42" fmla="*/ 6172200 h 7823200"/>
            <a:gd name="connsiteX43" fmla="*/ 674813 w 1830513"/>
            <a:gd name="connsiteY43" fmla="*/ 6223000 h 7823200"/>
            <a:gd name="connsiteX44" fmla="*/ 585913 w 1830513"/>
            <a:gd name="connsiteY44" fmla="*/ 6591300 h 7823200"/>
            <a:gd name="connsiteX45" fmla="*/ 395413 w 1830513"/>
            <a:gd name="connsiteY45" fmla="*/ 7810500 h 7823200"/>
            <a:gd name="connsiteX46" fmla="*/ 1713 w 1830513"/>
            <a:gd name="connsiteY46"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04010 w 1830513"/>
            <a:gd name="connsiteY19" fmla="*/ 4167524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78565 w 1830513"/>
            <a:gd name="connsiteY5" fmla="*/ 231602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78565 w 1830513"/>
            <a:gd name="connsiteY5" fmla="*/ 231602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78565 w 1830513"/>
            <a:gd name="connsiteY5" fmla="*/ 231602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09149 w 1830513"/>
            <a:gd name="connsiteY15" fmla="*/ 2984346 h 7823200"/>
            <a:gd name="connsiteX16" fmla="*/ 1513013 w 1830513"/>
            <a:gd name="connsiteY16" fmla="*/ 3175000 h 7823200"/>
            <a:gd name="connsiteX17" fmla="*/ 1779713 w 1830513"/>
            <a:gd name="connsiteY17" fmla="*/ 3886200 h 7823200"/>
            <a:gd name="connsiteX18" fmla="*/ 1817813 w 1830513"/>
            <a:gd name="connsiteY18" fmla="*/ 4000500 h 7823200"/>
            <a:gd name="connsiteX19" fmla="*/ 1830513 w 1830513"/>
            <a:gd name="connsiteY19" fmla="*/ 4102100 h 7823200"/>
            <a:gd name="connsiteX20" fmla="*/ 1823888 w 1830513"/>
            <a:gd name="connsiteY20" fmla="*/ 4180455 h 7823200"/>
            <a:gd name="connsiteX21" fmla="*/ 1767013 w 1830513"/>
            <a:gd name="connsiteY21" fmla="*/ 4241800 h 7823200"/>
            <a:gd name="connsiteX22" fmla="*/ 1652713 w 1830513"/>
            <a:gd name="connsiteY22" fmla="*/ 4356100 h 7823200"/>
            <a:gd name="connsiteX23" fmla="*/ 1601913 w 1830513"/>
            <a:gd name="connsiteY23" fmla="*/ 4521200 h 7823200"/>
            <a:gd name="connsiteX24" fmla="*/ 1614613 w 1830513"/>
            <a:gd name="connsiteY24" fmla="*/ 4724400 h 7823200"/>
            <a:gd name="connsiteX25" fmla="*/ 1614613 w 1830513"/>
            <a:gd name="connsiteY25" fmla="*/ 4876800 h 7823200"/>
            <a:gd name="connsiteX26" fmla="*/ 1589213 w 1830513"/>
            <a:gd name="connsiteY26" fmla="*/ 4889500 h 7823200"/>
            <a:gd name="connsiteX27" fmla="*/ 1525713 w 1830513"/>
            <a:gd name="connsiteY27" fmla="*/ 4914900 h 7823200"/>
            <a:gd name="connsiteX28" fmla="*/ 1436813 w 1830513"/>
            <a:gd name="connsiteY28" fmla="*/ 4927600 h 7823200"/>
            <a:gd name="connsiteX29" fmla="*/ 1538413 w 1830513"/>
            <a:gd name="connsiteY29" fmla="*/ 4965700 h 7823200"/>
            <a:gd name="connsiteX30" fmla="*/ 1601913 w 1830513"/>
            <a:gd name="connsiteY30" fmla="*/ 5041900 h 7823200"/>
            <a:gd name="connsiteX31" fmla="*/ 1627313 w 1830513"/>
            <a:gd name="connsiteY31" fmla="*/ 5118100 h 7823200"/>
            <a:gd name="connsiteX32" fmla="*/ 1589213 w 1830513"/>
            <a:gd name="connsiteY32" fmla="*/ 5194300 h 7823200"/>
            <a:gd name="connsiteX33" fmla="*/ 1513013 w 1830513"/>
            <a:gd name="connsiteY33" fmla="*/ 5283200 h 7823200"/>
            <a:gd name="connsiteX34" fmla="*/ 1487613 w 1830513"/>
            <a:gd name="connsiteY34" fmla="*/ 5384800 h 7823200"/>
            <a:gd name="connsiteX35" fmla="*/ 1487613 w 1830513"/>
            <a:gd name="connsiteY35" fmla="*/ 5473700 h 7823200"/>
            <a:gd name="connsiteX36" fmla="*/ 1500313 w 1830513"/>
            <a:gd name="connsiteY36" fmla="*/ 5638800 h 7823200"/>
            <a:gd name="connsiteX37" fmla="*/ 1513013 w 1830513"/>
            <a:gd name="connsiteY37" fmla="*/ 5867400 h 7823200"/>
            <a:gd name="connsiteX38" fmla="*/ 1487613 w 1830513"/>
            <a:gd name="connsiteY38" fmla="*/ 6032500 h 7823200"/>
            <a:gd name="connsiteX39" fmla="*/ 1411413 w 1830513"/>
            <a:gd name="connsiteY39" fmla="*/ 6159500 h 7823200"/>
            <a:gd name="connsiteX40" fmla="*/ 1259013 w 1830513"/>
            <a:gd name="connsiteY40" fmla="*/ 6184900 h 7823200"/>
            <a:gd name="connsiteX41" fmla="*/ 1106613 w 1830513"/>
            <a:gd name="connsiteY41" fmla="*/ 6184900 h 7823200"/>
            <a:gd name="connsiteX42" fmla="*/ 928813 w 1830513"/>
            <a:gd name="connsiteY42" fmla="*/ 6146800 h 7823200"/>
            <a:gd name="connsiteX43" fmla="*/ 789113 w 1830513"/>
            <a:gd name="connsiteY43" fmla="*/ 6159500 h 7823200"/>
            <a:gd name="connsiteX44" fmla="*/ 738313 w 1830513"/>
            <a:gd name="connsiteY44" fmla="*/ 6172200 h 7823200"/>
            <a:gd name="connsiteX45" fmla="*/ 674813 w 1830513"/>
            <a:gd name="connsiteY45" fmla="*/ 6223000 h 7823200"/>
            <a:gd name="connsiteX46" fmla="*/ 585913 w 1830513"/>
            <a:gd name="connsiteY46" fmla="*/ 6591300 h 7823200"/>
            <a:gd name="connsiteX47" fmla="*/ 395413 w 1830513"/>
            <a:gd name="connsiteY47" fmla="*/ 7810500 h 7823200"/>
            <a:gd name="connsiteX48" fmla="*/ 1713 w 1830513"/>
            <a:gd name="connsiteY48"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78565 w 1830513"/>
            <a:gd name="connsiteY5" fmla="*/ 231602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466079 w 1830513"/>
            <a:gd name="connsiteY15" fmla="*/ 2990811 h 7823200"/>
            <a:gd name="connsiteX16" fmla="*/ 1513013 w 1830513"/>
            <a:gd name="connsiteY16" fmla="*/ 3175000 h 7823200"/>
            <a:gd name="connsiteX17" fmla="*/ 1779713 w 1830513"/>
            <a:gd name="connsiteY17" fmla="*/ 3886200 h 7823200"/>
            <a:gd name="connsiteX18" fmla="*/ 1817813 w 1830513"/>
            <a:gd name="connsiteY18" fmla="*/ 4000500 h 7823200"/>
            <a:gd name="connsiteX19" fmla="*/ 1830513 w 1830513"/>
            <a:gd name="connsiteY19" fmla="*/ 4102100 h 7823200"/>
            <a:gd name="connsiteX20" fmla="*/ 1823888 w 1830513"/>
            <a:gd name="connsiteY20" fmla="*/ 4180455 h 7823200"/>
            <a:gd name="connsiteX21" fmla="*/ 1767013 w 1830513"/>
            <a:gd name="connsiteY21" fmla="*/ 4241800 h 7823200"/>
            <a:gd name="connsiteX22" fmla="*/ 1652713 w 1830513"/>
            <a:gd name="connsiteY22" fmla="*/ 4356100 h 7823200"/>
            <a:gd name="connsiteX23" fmla="*/ 1601913 w 1830513"/>
            <a:gd name="connsiteY23" fmla="*/ 4521200 h 7823200"/>
            <a:gd name="connsiteX24" fmla="*/ 1614613 w 1830513"/>
            <a:gd name="connsiteY24" fmla="*/ 4724400 h 7823200"/>
            <a:gd name="connsiteX25" fmla="*/ 1614613 w 1830513"/>
            <a:gd name="connsiteY25" fmla="*/ 4876800 h 7823200"/>
            <a:gd name="connsiteX26" fmla="*/ 1589213 w 1830513"/>
            <a:gd name="connsiteY26" fmla="*/ 4889500 h 7823200"/>
            <a:gd name="connsiteX27" fmla="*/ 1525713 w 1830513"/>
            <a:gd name="connsiteY27" fmla="*/ 4914900 h 7823200"/>
            <a:gd name="connsiteX28" fmla="*/ 1436813 w 1830513"/>
            <a:gd name="connsiteY28" fmla="*/ 4927600 h 7823200"/>
            <a:gd name="connsiteX29" fmla="*/ 1538413 w 1830513"/>
            <a:gd name="connsiteY29" fmla="*/ 4965700 h 7823200"/>
            <a:gd name="connsiteX30" fmla="*/ 1601913 w 1830513"/>
            <a:gd name="connsiteY30" fmla="*/ 5041900 h 7823200"/>
            <a:gd name="connsiteX31" fmla="*/ 1627313 w 1830513"/>
            <a:gd name="connsiteY31" fmla="*/ 5118100 h 7823200"/>
            <a:gd name="connsiteX32" fmla="*/ 1589213 w 1830513"/>
            <a:gd name="connsiteY32" fmla="*/ 5194300 h 7823200"/>
            <a:gd name="connsiteX33" fmla="*/ 1513013 w 1830513"/>
            <a:gd name="connsiteY33" fmla="*/ 5283200 h 7823200"/>
            <a:gd name="connsiteX34" fmla="*/ 1487613 w 1830513"/>
            <a:gd name="connsiteY34" fmla="*/ 5384800 h 7823200"/>
            <a:gd name="connsiteX35" fmla="*/ 1487613 w 1830513"/>
            <a:gd name="connsiteY35" fmla="*/ 5473700 h 7823200"/>
            <a:gd name="connsiteX36" fmla="*/ 1500313 w 1830513"/>
            <a:gd name="connsiteY36" fmla="*/ 5638800 h 7823200"/>
            <a:gd name="connsiteX37" fmla="*/ 1513013 w 1830513"/>
            <a:gd name="connsiteY37" fmla="*/ 5867400 h 7823200"/>
            <a:gd name="connsiteX38" fmla="*/ 1487613 w 1830513"/>
            <a:gd name="connsiteY38" fmla="*/ 6032500 h 7823200"/>
            <a:gd name="connsiteX39" fmla="*/ 1411413 w 1830513"/>
            <a:gd name="connsiteY39" fmla="*/ 6159500 h 7823200"/>
            <a:gd name="connsiteX40" fmla="*/ 1259013 w 1830513"/>
            <a:gd name="connsiteY40" fmla="*/ 6184900 h 7823200"/>
            <a:gd name="connsiteX41" fmla="*/ 1106613 w 1830513"/>
            <a:gd name="connsiteY41" fmla="*/ 6184900 h 7823200"/>
            <a:gd name="connsiteX42" fmla="*/ 928813 w 1830513"/>
            <a:gd name="connsiteY42" fmla="*/ 6146800 h 7823200"/>
            <a:gd name="connsiteX43" fmla="*/ 789113 w 1830513"/>
            <a:gd name="connsiteY43" fmla="*/ 6159500 h 7823200"/>
            <a:gd name="connsiteX44" fmla="*/ 738313 w 1830513"/>
            <a:gd name="connsiteY44" fmla="*/ 6172200 h 7823200"/>
            <a:gd name="connsiteX45" fmla="*/ 674813 w 1830513"/>
            <a:gd name="connsiteY45" fmla="*/ 6223000 h 7823200"/>
            <a:gd name="connsiteX46" fmla="*/ 585913 w 1830513"/>
            <a:gd name="connsiteY46" fmla="*/ 6591300 h 7823200"/>
            <a:gd name="connsiteX47" fmla="*/ 395413 w 1830513"/>
            <a:gd name="connsiteY47" fmla="*/ 7810500 h 7823200"/>
            <a:gd name="connsiteX48" fmla="*/ 1713 w 1830513"/>
            <a:gd name="connsiteY48"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78565 w 1830513"/>
            <a:gd name="connsiteY5" fmla="*/ 231602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466079 w 1830513"/>
            <a:gd name="connsiteY15" fmla="*/ 2990811 h 7823200"/>
            <a:gd name="connsiteX16" fmla="*/ 1513013 w 1830513"/>
            <a:gd name="connsiteY16" fmla="*/ 3175000 h 7823200"/>
            <a:gd name="connsiteX17" fmla="*/ 1779713 w 1830513"/>
            <a:gd name="connsiteY17" fmla="*/ 3886200 h 7823200"/>
            <a:gd name="connsiteX18" fmla="*/ 1817813 w 1830513"/>
            <a:gd name="connsiteY18" fmla="*/ 4000500 h 7823200"/>
            <a:gd name="connsiteX19" fmla="*/ 1830513 w 1830513"/>
            <a:gd name="connsiteY19" fmla="*/ 4102100 h 7823200"/>
            <a:gd name="connsiteX20" fmla="*/ 1823888 w 1830513"/>
            <a:gd name="connsiteY20" fmla="*/ 4180455 h 7823200"/>
            <a:gd name="connsiteX21" fmla="*/ 1767013 w 1830513"/>
            <a:gd name="connsiteY21" fmla="*/ 4241800 h 7823200"/>
            <a:gd name="connsiteX22" fmla="*/ 1652713 w 1830513"/>
            <a:gd name="connsiteY22" fmla="*/ 4356100 h 7823200"/>
            <a:gd name="connsiteX23" fmla="*/ 1601913 w 1830513"/>
            <a:gd name="connsiteY23" fmla="*/ 4521200 h 7823200"/>
            <a:gd name="connsiteX24" fmla="*/ 1614613 w 1830513"/>
            <a:gd name="connsiteY24" fmla="*/ 4724400 h 7823200"/>
            <a:gd name="connsiteX25" fmla="*/ 1614613 w 1830513"/>
            <a:gd name="connsiteY25" fmla="*/ 4876800 h 7823200"/>
            <a:gd name="connsiteX26" fmla="*/ 1589213 w 1830513"/>
            <a:gd name="connsiteY26" fmla="*/ 4889500 h 7823200"/>
            <a:gd name="connsiteX27" fmla="*/ 1525713 w 1830513"/>
            <a:gd name="connsiteY27" fmla="*/ 4914900 h 7823200"/>
            <a:gd name="connsiteX28" fmla="*/ 1436813 w 1830513"/>
            <a:gd name="connsiteY28" fmla="*/ 4927600 h 7823200"/>
            <a:gd name="connsiteX29" fmla="*/ 1538413 w 1830513"/>
            <a:gd name="connsiteY29" fmla="*/ 4965700 h 7823200"/>
            <a:gd name="connsiteX30" fmla="*/ 1601913 w 1830513"/>
            <a:gd name="connsiteY30" fmla="*/ 5041900 h 7823200"/>
            <a:gd name="connsiteX31" fmla="*/ 1627313 w 1830513"/>
            <a:gd name="connsiteY31" fmla="*/ 5118100 h 7823200"/>
            <a:gd name="connsiteX32" fmla="*/ 1589213 w 1830513"/>
            <a:gd name="connsiteY32" fmla="*/ 5194300 h 7823200"/>
            <a:gd name="connsiteX33" fmla="*/ 1513013 w 1830513"/>
            <a:gd name="connsiteY33" fmla="*/ 5283200 h 7823200"/>
            <a:gd name="connsiteX34" fmla="*/ 1487613 w 1830513"/>
            <a:gd name="connsiteY34" fmla="*/ 5384800 h 7823200"/>
            <a:gd name="connsiteX35" fmla="*/ 1487613 w 1830513"/>
            <a:gd name="connsiteY35" fmla="*/ 5473700 h 7823200"/>
            <a:gd name="connsiteX36" fmla="*/ 1500313 w 1830513"/>
            <a:gd name="connsiteY36" fmla="*/ 5638800 h 7823200"/>
            <a:gd name="connsiteX37" fmla="*/ 1223183 w 1830513"/>
            <a:gd name="connsiteY37" fmla="*/ 5822482 h 7823200"/>
            <a:gd name="connsiteX38" fmla="*/ 1487613 w 1830513"/>
            <a:gd name="connsiteY38" fmla="*/ 6032500 h 7823200"/>
            <a:gd name="connsiteX39" fmla="*/ 1411413 w 1830513"/>
            <a:gd name="connsiteY39" fmla="*/ 6159500 h 7823200"/>
            <a:gd name="connsiteX40" fmla="*/ 1259013 w 1830513"/>
            <a:gd name="connsiteY40" fmla="*/ 6184900 h 7823200"/>
            <a:gd name="connsiteX41" fmla="*/ 1106613 w 1830513"/>
            <a:gd name="connsiteY41" fmla="*/ 6184900 h 7823200"/>
            <a:gd name="connsiteX42" fmla="*/ 928813 w 1830513"/>
            <a:gd name="connsiteY42" fmla="*/ 6146800 h 7823200"/>
            <a:gd name="connsiteX43" fmla="*/ 789113 w 1830513"/>
            <a:gd name="connsiteY43" fmla="*/ 6159500 h 7823200"/>
            <a:gd name="connsiteX44" fmla="*/ 738313 w 1830513"/>
            <a:gd name="connsiteY44" fmla="*/ 6172200 h 7823200"/>
            <a:gd name="connsiteX45" fmla="*/ 674813 w 1830513"/>
            <a:gd name="connsiteY45" fmla="*/ 6223000 h 7823200"/>
            <a:gd name="connsiteX46" fmla="*/ 585913 w 1830513"/>
            <a:gd name="connsiteY46" fmla="*/ 6591300 h 7823200"/>
            <a:gd name="connsiteX47" fmla="*/ 395413 w 1830513"/>
            <a:gd name="connsiteY47" fmla="*/ 7810500 h 7823200"/>
            <a:gd name="connsiteX48" fmla="*/ 1713 w 1830513"/>
            <a:gd name="connsiteY48"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78565 w 1830513"/>
            <a:gd name="connsiteY5" fmla="*/ 231602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466079 w 1830513"/>
            <a:gd name="connsiteY15" fmla="*/ 2990811 h 7823200"/>
            <a:gd name="connsiteX16" fmla="*/ 1513013 w 1830513"/>
            <a:gd name="connsiteY16" fmla="*/ 3175000 h 7823200"/>
            <a:gd name="connsiteX17" fmla="*/ 1779713 w 1830513"/>
            <a:gd name="connsiteY17" fmla="*/ 3886200 h 7823200"/>
            <a:gd name="connsiteX18" fmla="*/ 1817813 w 1830513"/>
            <a:gd name="connsiteY18" fmla="*/ 4000500 h 7823200"/>
            <a:gd name="connsiteX19" fmla="*/ 1830513 w 1830513"/>
            <a:gd name="connsiteY19" fmla="*/ 4102100 h 7823200"/>
            <a:gd name="connsiteX20" fmla="*/ 1823888 w 1830513"/>
            <a:gd name="connsiteY20" fmla="*/ 4180455 h 7823200"/>
            <a:gd name="connsiteX21" fmla="*/ 1767013 w 1830513"/>
            <a:gd name="connsiteY21" fmla="*/ 4241800 h 7823200"/>
            <a:gd name="connsiteX22" fmla="*/ 1652713 w 1830513"/>
            <a:gd name="connsiteY22" fmla="*/ 4356100 h 7823200"/>
            <a:gd name="connsiteX23" fmla="*/ 1601913 w 1830513"/>
            <a:gd name="connsiteY23" fmla="*/ 4521200 h 7823200"/>
            <a:gd name="connsiteX24" fmla="*/ 1614613 w 1830513"/>
            <a:gd name="connsiteY24" fmla="*/ 4724400 h 7823200"/>
            <a:gd name="connsiteX25" fmla="*/ 1614613 w 1830513"/>
            <a:gd name="connsiteY25" fmla="*/ 4876800 h 7823200"/>
            <a:gd name="connsiteX26" fmla="*/ 1589213 w 1830513"/>
            <a:gd name="connsiteY26" fmla="*/ 4889500 h 7823200"/>
            <a:gd name="connsiteX27" fmla="*/ 1525713 w 1830513"/>
            <a:gd name="connsiteY27" fmla="*/ 4914900 h 7823200"/>
            <a:gd name="connsiteX28" fmla="*/ 1436813 w 1830513"/>
            <a:gd name="connsiteY28" fmla="*/ 4927600 h 7823200"/>
            <a:gd name="connsiteX29" fmla="*/ 1538413 w 1830513"/>
            <a:gd name="connsiteY29" fmla="*/ 4965700 h 7823200"/>
            <a:gd name="connsiteX30" fmla="*/ 1601913 w 1830513"/>
            <a:gd name="connsiteY30" fmla="*/ 5041900 h 7823200"/>
            <a:gd name="connsiteX31" fmla="*/ 1627313 w 1830513"/>
            <a:gd name="connsiteY31" fmla="*/ 5118100 h 7823200"/>
            <a:gd name="connsiteX32" fmla="*/ 1589213 w 1830513"/>
            <a:gd name="connsiteY32" fmla="*/ 5194300 h 7823200"/>
            <a:gd name="connsiteX33" fmla="*/ 1513013 w 1830513"/>
            <a:gd name="connsiteY33" fmla="*/ 5283200 h 7823200"/>
            <a:gd name="connsiteX34" fmla="*/ 1487613 w 1830513"/>
            <a:gd name="connsiteY34" fmla="*/ 5384800 h 7823200"/>
            <a:gd name="connsiteX35" fmla="*/ 1487613 w 1830513"/>
            <a:gd name="connsiteY35" fmla="*/ 5473700 h 7823200"/>
            <a:gd name="connsiteX36" fmla="*/ 1500313 w 1830513"/>
            <a:gd name="connsiteY36" fmla="*/ 5638800 h 7823200"/>
            <a:gd name="connsiteX37" fmla="*/ 1223183 w 1830513"/>
            <a:gd name="connsiteY37" fmla="*/ 5822482 h 7823200"/>
            <a:gd name="connsiteX38" fmla="*/ 968967 w 1830513"/>
            <a:gd name="connsiteY38" fmla="*/ 5837856 h 7823200"/>
            <a:gd name="connsiteX39" fmla="*/ 1411413 w 1830513"/>
            <a:gd name="connsiteY39" fmla="*/ 6159500 h 7823200"/>
            <a:gd name="connsiteX40" fmla="*/ 1259013 w 1830513"/>
            <a:gd name="connsiteY40" fmla="*/ 6184900 h 7823200"/>
            <a:gd name="connsiteX41" fmla="*/ 1106613 w 1830513"/>
            <a:gd name="connsiteY41" fmla="*/ 6184900 h 7823200"/>
            <a:gd name="connsiteX42" fmla="*/ 928813 w 1830513"/>
            <a:gd name="connsiteY42" fmla="*/ 6146800 h 7823200"/>
            <a:gd name="connsiteX43" fmla="*/ 789113 w 1830513"/>
            <a:gd name="connsiteY43" fmla="*/ 6159500 h 7823200"/>
            <a:gd name="connsiteX44" fmla="*/ 738313 w 1830513"/>
            <a:gd name="connsiteY44" fmla="*/ 6172200 h 7823200"/>
            <a:gd name="connsiteX45" fmla="*/ 674813 w 1830513"/>
            <a:gd name="connsiteY45" fmla="*/ 6223000 h 7823200"/>
            <a:gd name="connsiteX46" fmla="*/ 585913 w 1830513"/>
            <a:gd name="connsiteY46" fmla="*/ 6591300 h 7823200"/>
            <a:gd name="connsiteX47" fmla="*/ 395413 w 1830513"/>
            <a:gd name="connsiteY47" fmla="*/ 7810500 h 7823200"/>
            <a:gd name="connsiteX48" fmla="*/ 1713 w 1830513"/>
            <a:gd name="connsiteY48"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78565 w 1830513"/>
            <a:gd name="connsiteY5" fmla="*/ 231602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466079 w 1830513"/>
            <a:gd name="connsiteY15" fmla="*/ 2990811 h 7823200"/>
            <a:gd name="connsiteX16" fmla="*/ 1513013 w 1830513"/>
            <a:gd name="connsiteY16" fmla="*/ 3175000 h 7823200"/>
            <a:gd name="connsiteX17" fmla="*/ 1779713 w 1830513"/>
            <a:gd name="connsiteY17" fmla="*/ 3886200 h 7823200"/>
            <a:gd name="connsiteX18" fmla="*/ 1817813 w 1830513"/>
            <a:gd name="connsiteY18" fmla="*/ 4000500 h 7823200"/>
            <a:gd name="connsiteX19" fmla="*/ 1830513 w 1830513"/>
            <a:gd name="connsiteY19" fmla="*/ 4102100 h 7823200"/>
            <a:gd name="connsiteX20" fmla="*/ 1823888 w 1830513"/>
            <a:gd name="connsiteY20" fmla="*/ 4180455 h 7823200"/>
            <a:gd name="connsiteX21" fmla="*/ 1767013 w 1830513"/>
            <a:gd name="connsiteY21" fmla="*/ 4241800 h 7823200"/>
            <a:gd name="connsiteX22" fmla="*/ 1652713 w 1830513"/>
            <a:gd name="connsiteY22" fmla="*/ 4356100 h 7823200"/>
            <a:gd name="connsiteX23" fmla="*/ 1601913 w 1830513"/>
            <a:gd name="connsiteY23" fmla="*/ 4521200 h 7823200"/>
            <a:gd name="connsiteX24" fmla="*/ 1614613 w 1830513"/>
            <a:gd name="connsiteY24" fmla="*/ 4724400 h 7823200"/>
            <a:gd name="connsiteX25" fmla="*/ 1614613 w 1830513"/>
            <a:gd name="connsiteY25" fmla="*/ 4876800 h 7823200"/>
            <a:gd name="connsiteX26" fmla="*/ 1589213 w 1830513"/>
            <a:gd name="connsiteY26" fmla="*/ 4889500 h 7823200"/>
            <a:gd name="connsiteX27" fmla="*/ 1525713 w 1830513"/>
            <a:gd name="connsiteY27" fmla="*/ 4914900 h 7823200"/>
            <a:gd name="connsiteX28" fmla="*/ 1436813 w 1830513"/>
            <a:gd name="connsiteY28" fmla="*/ 4927600 h 7823200"/>
            <a:gd name="connsiteX29" fmla="*/ 1538413 w 1830513"/>
            <a:gd name="connsiteY29" fmla="*/ 4965700 h 7823200"/>
            <a:gd name="connsiteX30" fmla="*/ 1601913 w 1830513"/>
            <a:gd name="connsiteY30" fmla="*/ 5041900 h 7823200"/>
            <a:gd name="connsiteX31" fmla="*/ 1627313 w 1830513"/>
            <a:gd name="connsiteY31" fmla="*/ 5118100 h 7823200"/>
            <a:gd name="connsiteX32" fmla="*/ 1589213 w 1830513"/>
            <a:gd name="connsiteY32" fmla="*/ 5194300 h 7823200"/>
            <a:gd name="connsiteX33" fmla="*/ 1513013 w 1830513"/>
            <a:gd name="connsiteY33" fmla="*/ 5283200 h 7823200"/>
            <a:gd name="connsiteX34" fmla="*/ 1487613 w 1830513"/>
            <a:gd name="connsiteY34" fmla="*/ 5384800 h 7823200"/>
            <a:gd name="connsiteX35" fmla="*/ 1487613 w 1830513"/>
            <a:gd name="connsiteY35" fmla="*/ 5473700 h 7823200"/>
            <a:gd name="connsiteX36" fmla="*/ 1500313 w 1830513"/>
            <a:gd name="connsiteY36" fmla="*/ 5638800 h 7823200"/>
            <a:gd name="connsiteX37" fmla="*/ 1299454 w 1830513"/>
            <a:gd name="connsiteY37" fmla="*/ 5792537 h 7823200"/>
            <a:gd name="connsiteX38" fmla="*/ 968967 w 1830513"/>
            <a:gd name="connsiteY38" fmla="*/ 5837856 h 7823200"/>
            <a:gd name="connsiteX39" fmla="*/ 1411413 w 1830513"/>
            <a:gd name="connsiteY39" fmla="*/ 6159500 h 7823200"/>
            <a:gd name="connsiteX40" fmla="*/ 1259013 w 1830513"/>
            <a:gd name="connsiteY40" fmla="*/ 6184900 h 7823200"/>
            <a:gd name="connsiteX41" fmla="*/ 1106613 w 1830513"/>
            <a:gd name="connsiteY41" fmla="*/ 6184900 h 7823200"/>
            <a:gd name="connsiteX42" fmla="*/ 928813 w 1830513"/>
            <a:gd name="connsiteY42" fmla="*/ 6146800 h 7823200"/>
            <a:gd name="connsiteX43" fmla="*/ 789113 w 1830513"/>
            <a:gd name="connsiteY43" fmla="*/ 6159500 h 7823200"/>
            <a:gd name="connsiteX44" fmla="*/ 738313 w 1830513"/>
            <a:gd name="connsiteY44" fmla="*/ 6172200 h 7823200"/>
            <a:gd name="connsiteX45" fmla="*/ 674813 w 1830513"/>
            <a:gd name="connsiteY45" fmla="*/ 6223000 h 7823200"/>
            <a:gd name="connsiteX46" fmla="*/ 585913 w 1830513"/>
            <a:gd name="connsiteY46" fmla="*/ 6591300 h 7823200"/>
            <a:gd name="connsiteX47" fmla="*/ 395413 w 1830513"/>
            <a:gd name="connsiteY47" fmla="*/ 7810500 h 7823200"/>
            <a:gd name="connsiteX48" fmla="*/ 1713 w 1830513"/>
            <a:gd name="connsiteY48"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78565 w 1830513"/>
            <a:gd name="connsiteY5" fmla="*/ 231602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466079 w 1830513"/>
            <a:gd name="connsiteY15" fmla="*/ 2990811 h 7823200"/>
            <a:gd name="connsiteX16" fmla="*/ 1513013 w 1830513"/>
            <a:gd name="connsiteY16" fmla="*/ 3175000 h 7823200"/>
            <a:gd name="connsiteX17" fmla="*/ 1779713 w 1830513"/>
            <a:gd name="connsiteY17" fmla="*/ 3886200 h 7823200"/>
            <a:gd name="connsiteX18" fmla="*/ 1817813 w 1830513"/>
            <a:gd name="connsiteY18" fmla="*/ 4000500 h 7823200"/>
            <a:gd name="connsiteX19" fmla="*/ 1830513 w 1830513"/>
            <a:gd name="connsiteY19" fmla="*/ 4102100 h 7823200"/>
            <a:gd name="connsiteX20" fmla="*/ 1823888 w 1830513"/>
            <a:gd name="connsiteY20" fmla="*/ 4180455 h 7823200"/>
            <a:gd name="connsiteX21" fmla="*/ 1767013 w 1830513"/>
            <a:gd name="connsiteY21" fmla="*/ 4241800 h 7823200"/>
            <a:gd name="connsiteX22" fmla="*/ 1652713 w 1830513"/>
            <a:gd name="connsiteY22" fmla="*/ 4356100 h 7823200"/>
            <a:gd name="connsiteX23" fmla="*/ 1601913 w 1830513"/>
            <a:gd name="connsiteY23" fmla="*/ 4521200 h 7823200"/>
            <a:gd name="connsiteX24" fmla="*/ 1614613 w 1830513"/>
            <a:gd name="connsiteY24" fmla="*/ 4724400 h 7823200"/>
            <a:gd name="connsiteX25" fmla="*/ 1614613 w 1830513"/>
            <a:gd name="connsiteY25" fmla="*/ 4876800 h 7823200"/>
            <a:gd name="connsiteX26" fmla="*/ 1589213 w 1830513"/>
            <a:gd name="connsiteY26" fmla="*/ 4889500 h 7823200"/>
            <a:gd name="connsiteX27" fmla="*/ 1525713 w 1830513"/>
            <a:gd name="connsiteY27" fmla="*/ 4914900 h 7823200"/>
            <a:gd name="connsiteX28" fmla="*/ 1436813 w 1830513"/>
            <a:gd name="connsiteY28" fmla="*/ 4927600 h 7823200"/>
            <a:gd name="connsiteX29" fmla="*/ 1538413 w 1830513"/>
            <a:gd name="connsiteY29" fmla="*/ 4965700 h 7823200"/>
            <a:gd name="connsiteX30" fmla="*/ 1601913 w 1830513"/>
            <a:gd name="connsiteY30" fmla="*/ 5041900 h 7823200"/>
            <a:gd name="connsiteX31" fmla="*/ 1627313 w 1830513"/>
            <a:gd name="connsiteY31" fmla="*/ 5118100 h 7823200"/>
            <a:gd name="connsiteX32" fmla="*/ 1589213 w 1830513"/>
            <a:gd name="connsiteY32" fmla="*/ 5194300 h 7823200"/>
            <a:gd name="connsiteX33" fmla="*/ 1513013 w 1830513"/>
            <a:gd name="connsiteY33" fmla="*/ 5283200 h 7823200"/>
            <a:gd name="connsiteX34" fmla="*/ 1487613 w 1830513"/>
            <a:gd name="connsiteY34" fmla="*/ 5384800 h 7823200"/>
            <a:gd name="connsiteX35" fmla="*/ 1487613 w 1830513"/>
            <a:gd name="connsiteY35" fmla="*/ 5473700 h 7823200"/>
            <a:gd name="connsiteX36" fmla="*/ 1500313 w 1830513"/>
            <a:gd name="connsiteY36" fmla="*/ 5638800 h 7823200"/>
            <a:gd name="connsiteX37" fmla="*/ 1299454 w 1830513"/>
            <a:gd name="connsiteY37" fmla="*/ 5792537 h 7823200"/>
            <a:gd name="connsiteX38" fmla="*/ 968967 w 1830513"/>
            <a:gd name="connsiteY38" fmla="*/ 5837856 h 7823200"/>
            <a:gd name="connsiteX39" fmla="*/ 847005 w 1830513"/>
            <a:gd name="connsiteY39" fmla="*/ 5957369 h 7823200"/>
            <a:gd name="connsiteX40" fmla="*/ 1259013 w 1830513"/>
            <a:gd name="connsiteY40" fmla="*/ 6184900 h 7823200"/>
            <a:gd name="connsiteX41" fmla="*/ 1106613 w 1830513"/>
            <a:gd name="connsiteY41" fmla="*/ 6184900 h 7823200"/>
            <a:gd name="connsiteX42" fmla="*/ 928813 w 1830513"/>
            <a:gd name="connsiteY42" fmla="*/ 6146800 h 7823200"/>
            <a:gd name="connsiteX43" fmla="*/ 789113 w 1830513"/>
            <a:gd name="connsiteY43" fmla="*/ 6159500 h 7823200"/>
            <a:gd name="connsiteX44" fmla="*/ 738313 w 1830513"/>
            <a:gd name="connsiteY44" fmla="*/ 6172200 h 7823200"/>
            <a:gd name="connsiteX45" fmla="*/ 674813 w 1830513"/>
            <a:gd name="connsiteY45" fmla="*/ 6223000 h 7823200"/>
            <a:gd name="connsiteX46" fmla="*/ 585913 w 1830513"/>
            <a:gd name="connsiteY46" fmla="*/ 6591300 h 7823200"/>
            <a:gd name="connsiteX47" fmla="*/ 395413 w 1830513"/>
            <a:gd name="connsiteY47" fmla="*/ 7810500 h 7823200"/>
            <a:gd name="connsiteX48" fmla="*/ 1713 w 1830513"/>
            <a:gd name="connsiteY48"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78565 w 1830513"/>
            <a:gd name="connsiteY5" fmla="*/ 231602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466079 w 1830513"/>
            <a:gd name="connsiteY15" fmla="*/ 2990811 h 7823200"/>
            <a:gd name="connsiteX16" fmla="*/ 1513013 w 1830513"/>
            <a:gd name="connsiteY16" fmla="*/ 3175000 h 7823200"/>
            <a:gd name="connsiteX17" fmla="*/ 1779713 w 1830513"/>
            <a:gd name="connsiteY17" fmla="*/ 3886200 h 7823200"/>
            <a:gd name="connsiteX18" fmla="*/ 1817813 w 1830513"/>
            <a:gd name="connsiteY18" fmla="*/ 4000500 h 7823200"/>
            <a:gd name="connsiteX19" fmla="*/ 1830513 w 1830513"/>
            <a:gd name="connsiteY19" fmla="*/ 4102100 h 7823200"/>
            <a:gd name="connsiteX20" fmla="*/ 1823888 w 1830513"/>
            <a:gd name="connsiteY20" fmla="*/ 4180455 h 7823200"/>
            <a:gd name="connsiteX21" fmla="*/ 1767013 w 1830513"/>
            <a:gd name="connsiteY21" fmla="*/ 4241800 h 7823200"/>
            <a:gd name="connsiteX22" fmla="*/ 1652713 w 1830513"/>
            <a:gd name="connsiteY22" fmla="*/ 4356100 h 7823200"/>
            <a:gd name="connsiteX23" fmla="*/ 1601913 w 1830513"/>
            <a:gd name="connsiteY23" fmla="*/ 4521200 h 7823200"/>
            <a:gd name="connsiteX24" fmla="*/ 1614613 w 1830513"/>
            <a:gd name="connsiteY24" fmla="*/ 4724400 h 7823200"/>
            <a:gd name="connsiteX25" fmla="*/ 1614613 w 1830513"/>
            <a:gd name="connsiteY25" fmla="*/ 4876800 h 7823200"/>
            <a:gd name="connsiteX26" fmla="*/ 1589213 w 1830513"/>
            <a:gd name="connsiteY26" fmla="*/ 4889500 h 7823200"/>
            <a:gd name="connsiteX27" fmla="*/ 1525713 w 1830513"/>
            <a:gd name="connsiteY27" fmla="*/ 4914900 h 7823200"/>
            <a:gd name="connsiteX28" fmla="*/ 1436813 w 1830513"/>
            <a:gd name="connsiteY28" fmla="*/ 4927600 h 7823200"/>
            <a:gd name="connsiteX29" fmla="*/ 1538413 w 1830513"/>
            <a:gd name="connsiteY29" fmla="*/ 4965700 h 7823200"/>
            <a:gd name="connsiteX30" fmla="*/ 1601913 w 1830513"/>
            <a:gd name="connsiteY30" fmla="*/ 5041900 h 7823200"/>
            <a:gd name="connsiteX31" fmla="*/ 1627313 w 1830513"/>
            <a:gd name="connsiteY31" fmla="*/ 5118100 h 7823200"/>
            <a:gd name="connsiteX32" fmla="*/ 1589213 w 1830513"/>
            <a:gd name="connsiteY32" fmla="*/ 5194300 h 7823200"/>
            <a:gd name="connsiteX33" fmla="*/ 1513013 w 1830513"/>
            <a:gd name="connsiteY33" fmla="*/ 5283200 h 7823200"/>
            <a:gd name="connsiteX34" fmla="*/ 1487613 w 1830513"/>
            <a:gd name="connsiteY34" fmla="*/ 5384800 h 7823200"/>
            <a:gd name="connsiteX35" fmla="*/ 1487613 w 1830513"/>
            <a:gd name="connsiteY35" fmla="*/ 5473700 h 7823200"/>
            <a:gd name="connsiteX36" fmla="*/ 1500313 w 1830513"/>
            <a:gd name="connsiteY36" fmla="*/ 5638800 h 7823200"/>
            <a:gd name="connsiteX37" fmla="*/ 1299454 w 1830513"/>
            <a:gd name="connsiteY37" fmla="*/ 5792537 h 7823200"/>
            <a:gd name="connsiteX38" fmla="*/ 968967 w 1830513"/>
            <a:gd name="connsiteY38" fmla="*/ 5837856 h 7823200"/>
            <a:gd name="connsiteX39" fmla="*/ 847005 w 1830513"/>
            <a:gd name="connsiteY39" fmla="*/ 5957369 h 7823200"/>
            <a:gd name="connsiteX40" fmla="*/ 770875 w 1830513"/>
            <a:gd name="connsiteY40" fmla="*/ 6005229 h 7823200"/>
            <a:gd name="connsiteX41" fmla="*/ 1106613 w 1830513"/>
            <a:gd name="connsiteY41" fmla="*/ 6184900 h 7823200"/>
            <a:gd name="connsiteX42" fmla="*/ 928813 w 1830513"/>
            <a:gd name="connsiteY42" fmla="*/ 6146800 h 7823200"/>
            <a:gd name="connsiteX43" fmla="*/ 789113 w 1830513"/>
            <a:gd name="connsiteY43" fmla="*/ 6159500 h 7823200"/>
            <a:gd name="connsiteX44" fmla="*/ 738313 w 1830513"/>
            <a:gd name="connsiteY44" fmla="*/ 6172200 h 7823200"/>
            <a:gd name="connsiteX45" fmla="*/ 674813 w 1830513"/>
            <a:gd name="connsiteY45" fmla="*/ 6223000 h 7823200"/>
            <a:gd name="connsiteX46" fmla="*/ 585913 w 1830513"/>
            <a:gd name="connsiteY46" fmla="*/ 6591300 h 7823200"/>
            <a:gd name="connsiteX47" fmla="*/ 395413 w 1830513"/>
            <a:gd name="connsiteY47" fmla="*/ 7810500 h 7823200"/>
            <a:gd name="connsiteX48" fmla="*/ 1713 w 1830513"/>
            <a:gd name="connsiteY48"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78565 w 1830513"/>
            <a:gd name="connsiteY5" fmla="*/ 231602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466079 w 1830513"/>
            <a:gd name="connsiteY15" fmla="*/ 2990811 h 7823200"/>
            <a:gd name="connsiteX16" fmla="*/ 1513013 w 1830513"/>
            <a:gd name="connsiteY16" fmla="*/ 3175000 h 7823200"/>
            <a:gd name="connsiteX17" fmla="*/ 1779713 w 1830513"/>
            <a:gd name="connsiteY17" fmla="*/ 3886200 h 7823200"/>
            <a:gd name="connsiteX18" fmla="*/ 1817813 w 1830513"/>
            <a:gd name="connsiteY18" fmla="*/ 4000500 h 7823200"/>
            <a:gd name="connsiteX19" fmla="*/ 1830513 w 1830513"/>
            <a:gd name="connsiteY19" fmla="*/ 4102100 h 7823200"/>
            <a:gd name="connsiteX20" fmla="*/ 1823888 w 1830513"/>
            <a:gd name="connsiteY20" fmla="*/ 4180455 h 7823200"/>
            <a:gd name="connsiteX21" fmla="*/ 1767013 w 1830513"/>
            <a:gd name="connsiteY21" fmla="*/ 4241800 h 7823200"/>
            <a:gd name="connsiteX22" fmla="*/ 1652713 w 1830513"/>
            <a:gd name="connsiteY22" fmla="*/ 4356100 h 7823200"/>
            <a:gd name="connsiteX23" fmla="*/ 1601913 w 1830513"/>
            <a:gd name="connsiteY23" fmla="*/ 4521200 h 7823200"/>
            <a:gd name="connsiteX24" fmla="*/ 1614613 w 1830513"/>
            <a:gd name="connsiteY24" fmla="*/ 4724400 h 7823200"/>
            <a:gd name="connsiteX25" fmla="*/ 1614613 w 1830513"/>
            <a:gd name="connsiteY25" fmla="*/ 4876800 h 7823200"/>
            <a:gd name="connsiteX26" fmla="*/ 1589213 w 1830513"/>
            <a:gd name="connsiteY26" fmla="*/ 4889500 h 7823200"/>
            <a:gd name="connsiteX27" fmla="*/ 1525713 w 1830513"/>
            <a:gd name="connsiteY27" fmla="*/ 4914900 h 7823200"/>
            <a:gd name="connsiteX28" fmla="*/ 1436813 w 1830513"/>
            <a:gd name="connsiteY28" fmla="*/ 4927600 h 7823200"/>
            <a:gd name="connsiteX29" fmla="*/ 1538413 w 1830513"/>
            <a:gd name="connsiteY29" fmla="*/ 4965700 h 7823200"/>
            <a:gd name="connsiteX30" fmla="*/ 1601913 w 1830513"/>
            <a:gd name="connsiteY30" fmla="*/ 5041900 h 7823200"/>
            <a:gd name="connsiteX31" fmla="*/ 1627313 w 1830513"/>
            <a:gd name="connsiteY31" fmla="*/ 5118100 h 7823200"/>
            <a:gd name="connsiteX32" fmla="*/ 1589213 w 1830513"/>
            <a:gd name="connsiteY32" fmla="*/ 5194300 h 7823200"/>
            <a:gd name="connsiteX33" fmla="*/ 1513013 w 1830513"/>
            <a:gd name="connsiteY33" fmla="*/ 5283200 h 7823200"/>
            <a:gd name="connsiteX34" fmla="*/ 1487613 w 1830513"/>
            <a:gd name="connsiteY34" fmla="*/ 5384800 h 7823200"/>
            <a:gd name="connsiteX35" fmla="*/ 1487613 w 1830513"/>
            <a:gd name="connsiteY35" fmla="*/ 5473700 h 7823200"/>
            <a:gd name="connsiteX36" fmla="*/ 1500313 w 1830513"/>
            <a:gd name="connsiteY36" fmla="*/ 5638800 h 7823200"/>
            <a:gd name="connsiteX37" fmla="*/ 1299454 w 1830513"/>
            <a:gd name="connsiteY37" fmla="*/ 5792537 h 7823200"/>
            <a:gd name="connsiteX38" fmla="*/ 968967 w 1830513"/>
            <a:gd name="connsiteY38" fmla="*/ 5837856 h 7823200"/>
            <a:gd name="connsiteX39" fmla="*/ 847005 w 1830513"/>
            <a:gd name="connsiteY39" fmla="*/ 5957369 h 7823200"/>
            <a:gd name="connsiteX40" fmla="*/ 770875 w 1830513"/>
            <a:gd name="connsiteY40" fmla="*/ 6005229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78565 w 1830513"/>
            <a:gd name="connsiteY5" fmla="*/ 231602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466079 w 1830513"/>
            <a:gd name="connsiteY15" fmla="*/ 2990811 h 7823200"/>
            <a:gd name="connsiteX16" fmla="*/ 1513013 w 1830513"/>
            <a:gd name="connsiteY16" fmla="*/ 3175000 h 7823200"/>
            <a:gd name="connsiteX17" fmla="*/ 1779713 w 1830513"/>
            <a:gd name="connsiteY17" fmla="*/ 3886200 h 7823200"/>
            <a:gd name="connsiteX18" fmla="*/ 1817813 w 1830513"/>
            <a:gd name="connsiteY18" fmla="*/ 4000500 h 7823200"/>
            <a:gd name="connsiteX19" fmla="*/ 1830513 w 1830513"/>
            <a:gd name="connsiteY19" fmla="*/ 4102100 h 7823200"/>
            <a:gd name="connsiteX20" fmla="*/ 1823888 w 1830513"/>
            <a:gd name="connsiteY20" fmla="*/ 4180455 h 7823200"/>
            <a:gd name="connsiteX21" fmla="*/ 1767013 w 1830513"/>
            <a:gd name="connsiteY21" fmla="*/ 4241800 h 7823200"/>
            <a:gd name="connsiteX22" fmla="*/ 1652713 w 1830513"/>
            <a:gd name="connsiteY22" fmla="*/ 4356100 h 7823200"/>
            <a:gd name="connsiteX23" fmla="*/ 1601913 w 1830513"/>
            <a:gd name="connsiteY23" fmla="*/ 4521200 h 7823200"/>
            <a:gd name="connsiteX24" fmla="*/ 1614613 w 1830513"/>
            <a:gd name="connsiteY24" fmla="*/ 4724400 h 7823200"/>
            <a:gd name="connsiteX25" fmla="*/ 1614613 w 1830513"/>
            <a:gd name="connsiteY25" fmla="*/ 4876800 h 7823200"/>
            <a:gd name="connsiteX26" fmla="*/ 1589213 w 1830513"/>
            <a:gd name="connsiteY26" fmla="*/ 4889500 h 7823200"/>
            <a:gd name="connsiteX27" fmla="*/ 1525713 w 1830513"/>
            <a:gd name="connsiteY27" fmla="*/ 4914900 h 7823200"/>
            <a:gd name="connsiteX28" fmla="*/ 1436813 w 1830513"/>
            <a:gd name="connsiteY28" fmla="*/ 4927600 h 7823200"/>
            <a:gd name="connsiteX29" fmla="*/ 1538413 w 1830513"/>
            <a:gd name="connsiteY29" fmla="*/ 4965700 h 7823200"/>
            <a:gd name="connsiteX30" fmla="*/ 1601913 w 1830513"/>
            <a:gd name="connsiteY30" fmla="*/ 5041900 h 7823200"/>
            <a:gd name="connsiteX31" fmla="*/ 1627313 w 1830513"/>
            <a:gd name="connsiteY31" fmla="*/ 5118100 h 7823200"/>
            <a:gd name="connsiteX32" fmla="*/ 1589213 w 1830513"/>
            <a:gd name="connsiteY32" fmla="*/ 5194300 h 7823200"/>
            <a:gd name="connsiteX33" fmla="*/ 1513013 w 1830513"/>
            <a:gd name="connsiteY33" fmla="*/ 5283200 h 7823200"/>
            <a:gd name="connsiteX34" fmla="*/ 1487613 w 1830513"/>
            <a:gd name="connsiteY34" fmla="*/ 5384800 h 7823200"/>
            <a:gd name="connsiteX35" fmla="*/ 1487613 w 1830513"/>
            <a:gd name="connsiteY35" fmla="*/ 5473700 h 7823200"/>
            <a:gd name="connsiteX36" fmla="*/ 1500313 w 1830513"/>
            <a:gd name="connsiteY36" fmla="*/ 5638800 h 7823200"/>
            <a:gd name="connsiteX37" fmla="*/ 1299454 w 1830513"/>
            <a:gd name="connsiteY37" fmla="*/ 5792537 h 7823200"/>
            <a:gd name="connsiteX38" fmla="*/ 968967 w 1830513"/>
            <a:gd name="connsiteY38" fmla="*/ 5837856 h 7823200"/>
            <a:gd name="connsiteX39" fmla="*/ 847005 w 1830513"/>
            <a:gd name="connsiteY39" fmla="*/ 5957369 h 7823200"/>
            <a:gd name="connsiteX40" fmla="*/ 770875 w 1830513"/>
            <a:gd name="connsiteY40" fmla="*/ 6005229 h 7823200"/>
            <a:gd name="connsiteX41" fmla="*/ 789113 w 1830513"/>
            <a:gd name="connsiteY41" fmla="*/ 6159500 h 7823200"/>
            <a:gd name="connsiteX42" fmla="*/ 738313 w 1830513"/>
            <a:gd name="connsiteY42" fmla="*/ 6172200 h 7823200"/>
            <a:gd name="connsiteX43" fmla="*/ 674813 w 1830513"/>
            <a:gd name="connsiteY43" fmla="*/ 6223000 h 7823200"/>
            <a:gd name="connsiteX44" fmla="*/ 585913 w 1830513"/>
            <a:gd name="connsiteY44" fmla="*/ 6591300 h 7823200"/>
            <a:gd name="connsiteX45" fmla="*/ 395413 w 1830513"/>
            <a:gd name="connsiteY45" fmla="*/ 7810500 h 7823200"/>
            <a:gd name="connsiteX46" fmla="*/ 1713 w 1830513"/>
            <a:gd name="connsiteY46"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78565 w 1830513"/>
            <a:gd name="connsiteY5" fmla="*/ 231602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466079 w 1830513"/>
            <a:gd name="connsiteY15" fmla="*/ 2990811 h 7823200"/>
            <a:gd name="connsiteX16" fmla="*/ 1513013 w 1830513"/>
            <a:gd name="connsiteY16" fmla="*/ 3175000 h 7823200"/>
            <a:gd name="connsiteX17" fmla="*/ 1779713 w 1830513"/>
            <a:gd name="connsiteY17" fmla="*/ 3886200 h 7823200"/>
            <a:gd name="connsiteX18" fmla="*/ 1817813 w 1830513"/>
            <a:gd name="connsiteY18" fmla="*/ 4000500 h 7823200"/>
            <a:gd name="connsiteX19" fmla="*/ 1830513 w 1830513"/>
            <a:gd name="connsiteY19" fmla="*/ 4102100 h 7823200"/>
            <a:gd name="connsiteX20" fmla="*/ 1823888 w 1830513"/>
            <a:gd name="connsiteY20" fmla="*/ 4180455 h 7823200"/>
            <a:gd name="connsiteX21" fmla="*/ 1767013 w 1830513"/>
            <a:gd name="connsiteY21" fmla="*/ 4241800 h 7823200"/>
            <a:gd name="connsiteX22" fmla="*/ 1652713 w 1830513"/>
            <a:gd name="connsiteY22" fmla="*/ 4356100 h 7823200"/>
            <a:gd name="connsiteX23" fmla="*/ 1601913 w 1830513"/>
            <a:gd name="connsiteY23" fmla="*/ 4521200 h 7823200"/>
            <a:gd name="connsiteX24" fmla="*/ 1614613 w 1830513"/>
            <a:gd name="connsiteY24" fmla="*/ 4724400 h 7823200"/>
            <a:gd name="connsiteX25" fmla="*/ 1614613 w 1830513"/>
            <a:gd name="connsiteY25" fmla="*/ 4876800 h 7823200"/>
            <a:gd name="connsiteX26" fmla="*/ 1589213 w 1830513"/>
            <a:gd name="connsiteY26" fmla="*/ 4889500 h 7823200"/>
            <a:gd name="connsiteX27" fmla="*/ 1525713 w 1830513"/>
            <a:gd name="connsiteY27" fmla="*/ 4914900 h 7823200"/>
            <a:gd name="connsiteX28" fmla="*/ 1436813 w 1830513"/>
            <a:gd name="connsiteY28" fmla="*/ 4927600 h 7823200"/>
            <a:gd name="connsiteX29" fmla="*/ 1538413 w 1830513"/>
            <a:gd name="connsiteY29" fmla="*/ 4965700 h 7823200"/>
            <a:gd name="connsiteX30" fmla="*/ 1601913 w 1830513"/>
            <a:gd name="connsiteY30" fmla="*/ 5041900 h 7823200"/>
            <a:gd name="connsiteX31" fmla="*/ 1627313 w 1830513"/>
            <a:gd name="connsiteY31" fmla="*/ 5118100 h 7823200"/>
            <a:gd name="connsiteX32" fmla="*/ 1589213 w 1830513"/>
            <a:gd name="connsiteY32" fmla="*/ 5194300 h 7823200"/>
            <a:gd name="connsiteX33" fmla="*/ 1513013 w 1830513"/>
            <a:gd name="connsiteY33" fmla="*/ 5283200 h 7823200"/>
            <a:gd name="connsiteX34" fmla="*/ 1487613 w 1830513"/>
            <a:gd name="connsiteY34" fmla="*/ 5384800 h 7823200"/>
            <a:gd name="connsiteX35" fmla="*/ 1487613 w 1830513"/>
            <a:gd name="connsiteY35" fmla="*/ 5473700 h 7823200"/>
            <a:gd name="connsiteX36" fmla="*/ 1500313 w 1830513"/>
            <a:gd name="connsiteY36" fmla="*/ 5638800 h 7823200"/>
            <a:gd name="connsiteX37" fmla="*/ 1299454 w 1830513"/>
            <a:gd name="connsiteY37" fmla="*/ 5792537 h 7823200"/>
            <a:gd name="connsiteX38" fmla="*/ 968967 w 1830513"/>
            <a:gd name="connsiteY38" fmla="*/ 5837856 h 7823200"/>
            <a:gd name="connsiteX39" fmla="*/ 847005 w 1830513"/>
            <a:gd name="connsiteY39" fmla="*/ 5957369 h 7823200"/>
            <a:gd name="connsiteX40" fmla="*/ 770875 w 1830513"/>
            <a:gd name="connsiteY40" fmla="*/ 6005229 h 7823200"/>
            <a:gd name="connsiteX41" fmla="*/ 789113 w 1830513"/>
            <a:gd name="connsiteY41" fmla="*/ 6159500 h 7823200"/>
            <a:gd name="connsiteX42" fmla="*/ 738313 w 1830513"/>
            <a:gd name="connsiteY42" fmla="*/ 6172200 h 7823200"/>
            <a:gd name="connsiteX43" fmla="*/ 585913 w 1830513"/>
            <a:gd name="connsiteY43" fmla="*/ 6591300 h 7823200"/>
            <a:gd name="connsiteX44" fmla="*/ 395413 w 1830513"/>
            <a:gd name="connsiteY44" fmla="*/ 7810500 h 7823200"/>
            <a:gd name="connsiteX45" fmla="*/ 1713 w 1830513"/>
            <a:gd name="connsiteY45"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78565 w 1830513"/>
            <a:gd name="connsiteY5" fmla="*/ 231602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466079 w 1830513"/>
            <a:gd name="connsiteY15" fmla="*/ 2990811 h 7823200"/>
            <a:gd name="connsiteX16" fmla="*/ 1513013 w 1830513"/>
            <a:gd name="connsiteY16" fmla="*/ 3175000 h 7823200"/>
            <a:gd name="connsiteX17" fmla="*/ 1779713 w 1830513"/>
            <a:gd name="connsiteY17" fmla="*/ 3886200 h 7823200"/>
            <a:gd name="connsiteX18" fmla="*/ 1817813 w 1830513"/>
            <a:gd name="connsiteY18" fmla="*/ 4000500 h 7823200"/>
            <a:gd name="connsiteX19" fmla="*/ 1830513 w 1830513"/>
            <a:gd name="connsiteY19" fmla="*/ 4102100 h 7823200"/>
            <a:gd name="connsiteX20" fmla="*/ 1823888 w 1830513"/>
            <a:gd name="connsiteY20" fmla="*/ 4180455 h 7823200"/>
            <a:gd name="connsiteX21" fmla="*/ 1767013 w 1830513"/>
            <a:gd name="connsiteY21" fmla="*/ 4241800 h 7823200"/>
            <a:gd name="connsiteX22" fmla="*/ 1652713 w 1830513"/>
            <a:gd name="connsiteY22" fmla="*/ 4356100 h 7823200"/>
            <a:gd name="connsiteX23" fmla="*/ 1601913 w 1830513"/>
            <a:gd name="connsiteY23" fmla="*/ 4521200 h 7823200"/>
            <a:gd name="connsiteX24" fmla="*/ 1614613 w 1830513"/>
            <a:gd name="connsiteY24" fmla="*/ 4724400 h 7823200"/>
            <a:gd name="connsiteX25" fmla="*/ 1614613 w 1830513"/>
            <a:gd name="connsiteY25" fmla="*/ 4876800 h 7823200"/>
            <a:gd name="connsiteX26" fmla="*/ 1589213 w 1830513"/>
            <a:gd name="connsiteY26" fmla="*/ 4889500 h 7823200"/>
            <a:gd name="connsiteX27" fmla="*/ 1525713 w 1830513"/>
            <a:gd name="connsiteY27" fmla="*/ 4914900 h 7823200"/>
            <a:gd name="connsiteX28" fmla="*/ 1436813 w 1830513"/>
            <a:gd name="connsiteY28" fmla="*/ 4927600 h 7823200"/>
            <a:gd name="connsiteX29" fmla="*/ 1538413 w 1830513"/>
            <a:gd name="connsiteY29" fmla="*/ 4965700 h 7823200"/>
            <a:gd name="connsiteX30" fmla="*/ 1601913 w 1830513"/>
            <a:gd name="connsiteY30" fmla="*/ 5041900 h 7823200"/>
            <a:gd name="connsiteX31" fmla="*/ 1627313 w 1830513"/>
            <a:gd name="connsiteY31" fmla="*/ 5118100 h 7823200"/>
            <a:gd name="connsiteX32" fmla="*/ 1589213 w 1830513"/>
            <a:gd name="connsiteY32" fmla="*/ 5194300 h 7823200"/>
            <a:gd name="connsiteX33" fmla="*/ 1513013 w 1830513"/>
            <a:gd name="connsiteY33" fmla="*/ 5283200 h 7823200"/>
            <a:gd name="connsiteX34" fmla="*/ 1487613 w 1830513"/>
            <a:gd name="connsiteY34" fmla="*/ 5384800 h 7823200"/>
            <a:gd name="connsiteX35" fmla="*/ 1487613 w 1830513"/>
            <a:gd name="connsiteY35" fmla="*/ 5473700 h 7823200"/>
            <a:gd name="connsiteX36" fmla="*/ 1500313 w 1830513"/>
            <a:gd name="connsiteY36" fmla="*/ 5638800 h 7823200"/>
            <a:gd name="connsiteX37" fmla="*/ 1299454 w 1830513"/>
            <a:gd name="connsiteY37" fmla="*/ 5792537 h 7823200"/>
            <a:gd name="connsiteX38" fmla="*/ 968967 w 1830513"/>
            <a:gd name="connsiteY38" fmla="*/ 5837856 h 7823200"/>
            <a:gd name="connsiteX39" fmla="*/ 847005 w 1830513"/>
            <a:gd name="connsiteY39" fmla="*/ 5957369 h 7823200"/>
            <a:gd name="connsiteX40" fmla="*/ 770875 w 1830513"/>
            <a:gd name="connsiteY40" fmla="*/ 6005229 h 7823200"/>
            <a:gd name="connsiteX41" fmla="*/ 789113 w 1830513"/>
            <a:gd name="connsiteY41" fmla="*/ 6159500 h 7823200"/>
            <a:gd name="connsiteX42" fmla="*/ 631533 w 1830513"/>
            <a:gd name="connsiteY42" fmla="*/ 6239577 h 7823200"/>
            <a:gd name="connsiteX43" fmla="*/ 585913 w 1830513"/>
            <a:gd name="connsiteY43" fmla="*/ 6591300 h 7823200"/>
            <a:gd name="connsiteX44" fmla="*/ 395413 w 1830513"/>
            <a:gd name="connsiteY44" fmla="*/ 7810500 h 7823200"/>
            <a:gd name="connsiteX45" fmla="*/ 1713 w 1830513"/>
            <a:gd name="connsiteY45"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78565 w 1830513"/>
            <a:gd name="connsiteY5" fmla="*/ 231602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466079 w 1830513"/>
            <a:gd name="connsiteY15" fmla="*/ 2990811 h 7823200"/>
            <a:gd name="connsiteX16" fmla="*/ 1513013 w 1830513"/>
            <a:gd name="connsiteY16" fmla="*/ 3175000 h 7823200"/>
            <a:gd name="connsiteX17" fmla="*/ 1779713 w 1830513"/>
            <a:gd name="connsiteY17" fmla="*/ 3886200 h 7823200"/>
            <a:gd name="connsiteX18" fmla="*/ 1817813 w 1830513"/>
            <a:gd name="connsiteY18" fmla="*/ 4000500 h 7823200"/>
            <a:gd name="connsiteX19" fmla="*/ 1830513 w 1830513"/>
            <a:gd name="connsiteY19" fmla="*/ 4102100 h 7823200"/>
            <a:gd name="connsiteX20" fmla="*/ 1823888 w 1830513"/>
            <a:gd name="connsiteY20" fmla="*/ 4180455 h 7823200"/>
            <a:gd name="connsiteX21" fmla="*/ 1767013 w 1830513"/>
            <a:gd name="connsiteY21" fmla="*/ 4241800 h 7823200"/>
            <a:gd name="connsiteX22" fmla="*/ 1652713 w 1830513"/>
            <a:gd name="connsiteY22" fmla="*/ 4356100 h 7823200"/>
            <a:gd name="connsiteX23" fmla="*/ 1601913 w 1830513"/>
            <a:gd name="connsiteY23" fmla="*/ 4521200 h 7823200"/>
            <a:gd name="connsiteX24" fmla="*/ 1614613 w 1830513"/>
            <a:gd name="connsiteY24" fmla="*/ 4724400 h 7823200"/>
            <a:gd name="connsiteX25" fmla="*/ 1614613 w 1830513"/>
            <a:gd name="connsiteY25" fmla="*/ 4876800 h 7823200"/>
            <a:gd name="connsiteX26" fmla="*/ 1589213 w 1830513"/>
            <a:gd name="connsiteY26" fmla="*/ 4889500 h 7823200"/>
            <a:gd name="connsiteX27" fmla="*/ 1525713 w 1830513"/>
            <a:gd name="connsiteY27" fmla="*/ 4914900 h 7823200"/>
            <a:gd name="connsiteX28" fmla="*/ 1436813 w 1830513"/>
            <a:gd name="connsiteY28" fmla="*/ 4927600 h 7823200"/>
            <a:gd name="connsiteX29" fmla="*/ 1538413 w 1830513"/>
            <a:gd name="connsiteY29" fmla="*/ 4965700 h 7823200"/>
            <a:gd name="connsiteX30" fmla="*/ 1601913 w 1830513"/>
            <a:gd name="connsiteY30" fmla="*/ 5041900 h 7823200"/>
            <a:gd name="connsiteX31" fmla="*/ 1627313 w 1830513"/>
            <a:gd name="connsiteY31" fmla="*/ 5118100 h 7823200"/>
            <a:gd name="connsiteX32" fmla="*/ 1589213 w 1830513"/>
            <a:gd name="connsiteY32" fmla="*/ 5194300 h 7823200"/>
            <a:gd name="connsiteX33" fmla="*/ 1513013 w 1830513"/>
            <a:gd name="connsiteY33" fmla="*/ 5283200 h 7823200"/>
            <a:gd name="connsiteX34" fmla="*/ 1487613 w 1830513"/>
            <a:gd name="connsiteY34" fmla="*/ 5384800 h 7823200"/>
            <a:gd name="connsiteX35" fmla="*/ 1487613 w 1830513"/>
            <a:gd name="connsiteY35" fmla="*/ 5473700 h 7823200"/>
            <a:gd name="connsiteX36" fmla="*/ 1500313 w 1830513"/>
            <a:gd name="connsiteY36" fmla="*/ 5638800 h 7823200"/>
            <a:gd name="connsiteX37" fmla="*/ 1299454 w 1830513"/>
            <a:gd name="connsiteY37" fmla="*/ 5792537 h 7823200"/>
            <a:gd name="connsiteX38" fmla="*/ 968967 w 1830513"/>
            <a:gd name="connsiteY38" fmla="*/ 5837856 h 7823200"/>
            <a:gd name="connsiteX39" fmla="*/ 847005 w 1830513"/>
            <a:gd name="connsiteY39" fmla="*/ 5957369 h 7823200"/>
            <a:gd name="connsiteX40" fmla="*/ 770875 w 1830513"/>
            <a:gd name="connsiteY40" fmla="*/ 6005229 h 7823200"/>
            <a:gd name="connsiteX41" fmla="*/ 682333 w 1830513"/>
            <a:gd name="connsiteY41" fmla="*/ 6129555 h 7823200"/>
            <a:gd name="connsiteX42" fmla="*/ 631533 w 1830513"/>
            <a:gd name="connsiteY42" fmla="*/ 6239577 h 7823200"/>
            <a:gd name="connsiteX43" fmla="*/ 585913 w 1830513"/>
            <a:gd name="connsiteY43" fmla="*/ 6591300 h 7823200"/>
            <a:gd name="connsiteX44" fmla="*/ 395413 w 1830513"/>
            <a:gd name="connsiteY44" fmla="*/ 7810500 h 7823200"/>
            <a:gd name="connsiteX45" fmla="*/ 1713 w 1830513"/>
            <a:gd name="connsiteY45"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78565 w 1830513"/>
            <a:gd name="connsiteY5" fmla="*/ 231602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466079 w 1830513"/>
            <a:gd name="connsiteY15" fmla="*/ 2990811 h 7823200"/>
            <a:gd name="connsiteX16" fmla="*/ 1513013 w 1830513"/>
            <a:gd name="connsiteY16" fmla="*/ 3175000 h 7823200"/>
            <a:gd name="connsiteX17" fmla="*/ 1779713 w 1830513"/>
            <a:gd name="connsiteY17" fmla="*/ 3886200 h 7823200"/>
            <a:gd name="connsiteX18" fmla="*/ 1817813 w 1830513"/>
            <a:gd name="connsiteY18" fmla="*/ 4000500 h 7823200"/>
            <a:gd name="connsiteX19" fmla="*/ 1830513 w 1830513"/>
            <a:gd name="connsiteY19" fmla="*/ 4102100 h 7823200"/>
            <a:gd name="connsiteX20" fmla="*/ 1823888 w 1830513"/>
            <a:gd name="connsiteY20" fmla="*/ 4180455 h 7823200"/>
            <a:gd name="connsiteX21" fmla="*/ 1767013 w 1830513"/>
            <a:gd name="connsiteY21" fmla="*/ 4241800 h 7823200"/>
            <a:gd name="connsiteX22" fmla="*/ 1652713 w 1830513"/>
            <a:gd name="connsiteY22" fmla="*/ 4356100 h 7823200"/>
            <a:gd name="connsiteX23" fmla="*/ 1601913 w 1830513"/>
            <a:gd name="connsiteY23" fmla="*/ 4521200 h 7823200"/>
            <a:gd name="connsiteX24" fmla="*/ 1614613 w 1830513"/>
            <a:gd name="connsiteY24" fmla="*/ 4724400 h 7823200"/>
            <a:gd name="connsiteX25" fmla="*/ 1614613 w 1830513"/>
            <a:gd name="connsiteY25" fmla="*/ 4876800 h 7823200"/>
            <a:gd name="connsiteX26" fmla="*/ 1589213 w 1830513"/>
            <a:gd name="connsiteY26" fmla="*/ 4889500 h 7823200"/>
            <a:gd name="connsiteX27" fmla="*/ 1525713 w 1830513"/>
            <a:gd name="connsiteY27" fmla="*/ 4914900 h 7823200"/>
            <a:gd name="connsiteX28" fmla="*/ 1436813 w 1830513"/>
            <a:gd name="connsiteY28" fmla="*/ 4927600 h 7823200"/>
            <a:gd name="connsiteX29" fmla="*/ 1538413 w 1830513"/>
            <a:gd name="connsiteY29" fmla="*/ 4965700 h 7823200"/>
            <a:gd name="connsiteX30" fmla="*/ 1601913 w 1830513"/>
            <a:gd name="connsiteY30" fmla="*/ 5041900 h 7823200"/>
            <a:gd name="connsiteX31" fmla="*/ 1627313 w 1830513"/>
            <a:gd name="connsiteY31" fmla="*/ 5118100 h 7823200"/>
            <a:gd name="connsiteX32" fmla="*/ 1589213 w 1830513"/>
            <a:gd name="connsiteY32" fmla="*/ 5194300 h 7823200"/>
            <a:gd name="connsiteX33" fmla="*/ 1513013 w 1830513"/>
            <a:gd name="connsiteY33" fmla="*/ 5283200 h 7823200"/>
            <a:gd name="connsiteX34" fmla="*/ 1487613 w 1830513"/>
            <a:gd name="connsiteY34" fmla="*/ 5384800 h 7823200"/>
            <a:gd name="connsiteX35" fmla="*/ 1487613 w 1830513"/>
            <a:gd name="connsiteY35" fmla="*/ 5473700 h 7823200"/>
            <a:gd name="connsiteX36" fmla="*/ 1500313 w 1830513"/>
            <a:gd name="connsiteY36" fmla="*/ 5638800 h 7823200"/>
            <a:gd name="connsiteX37" fmla="*/ 1345217 w 1830513"/>
            <a:gd name="connsiteY37" fmla="*/ 5792537 h 7823200"/>
            <a:gd name="connsiteX38" fmla="*/ 968967 w 1830513"/>
            <a:gd name="connsiteY38" fmla="*/ 5837856 h 7823200"/>
            <a:gd name="connsiteX39" fmla="*/ 847005 w 1830513"/>
            <a:gd name="connsiteY39" fmla="*/ 5957369 h 7823200"/>
            <a:gd name="connsiteX40" fmla="*/ 770875 w 1830513"/>
            <a:gd name="connsiteY40" fmla="*/ 6005229 h 7823200"/>
            <a:gd name="connsiteX41" fmla="*/ 682333 w 1830513"/>
            <a:gd name="connsiteY41" fmla="*/ 6129555 h 7823200"/>
            <a:gd name="connsiteX42" fmla="*/ 631533 w 1830513"/>
            <a:gd name="connsiteY42" fmla="*/ 6239577 h 7823200"/>
            <a:gd name="connsiteX43" fmla="*/ 585913 w 1830513"/>
            <a:gd name="connsiteY43" fmla="*/ 6591300 h 7823200"/>
            <a:gd name="connsiteX44" fmla="*/ 395413 w 1830513"/>
            <a:gd name="connsiteY44" fmla="*/ 7810500 h 7823200"/>
            <a:gd name="connsiteX45" fmla="*/ 1713 w 1830513"/>
            <a:gd name="connsiteY45"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78565 w 1830513"/>
            <a:gd name="connsiteY5" fmla="*/ 231602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466079 w 1830513"/>
            <a:gd name="connsiteY15" fmla="*/ 2990811 h 7823200"/>
            <a:gd name="connsiteX16" fmla="*/ 1513013 w 1830513"/>
            <a:gd name="connsiteY16" fmla="*/ 3175000 h 7823200"/>
            <a:gd name="connsiteX17" fmla="*/ 1779713 w 1830513"/>
            <a:gd name="connsiteY17" fmla="*/ 3886200 h 7823200"/>
            <a:gd name="connsiteX18" fmla="*/ 1817813 w 1830513"/>
            <a:gd name="connsiteY18" fmla="*/ 4000500 h 7823200"/>
            <a:gd name="connsiteX19" fmla="*/ 1830513 w 1830513"/>
            <a:gd name="connsiteY19" fmla="*/ 4102100 h 7823200"/>
            <a:gd name="connsiteX20" fmla="*/ 1823888 w 1830513"/>
            <a:gd name="connsiteY20" fmla="*/ 4180455 h 7823200"/>
            <a:gd name="connsiteX21" fmla="*/ 1767013 w 1830513"/>
            <a:gd name="connsiteY21" fmla="*/ 4241800 h 7823200"/>
            <a:gd name="connsiteX22" fmla="*/ 1652713 w 1830513"/>
            <a:gd name="connsiteY22" fmla="*/ 4356100 h 7823200"/>
            <a:gd name="connsiteX23" fmla="*/ 1601913 w 1830513"/>
            <a:gd name="connsiteY23" fmla="*/ 4521200 h 7823200"/>
            <a:gd name="connsiteX24" fmla="*/ 1614613 w 1830513"/>
            <a:gd name="connsiteY24" fmla="*/ 4724400 h 7823200"/>
            <a:gd name="connsiteX25" fmla="*/ 1614613 w 1830513"/>
            <a:gd name="connsiteY25" fmla="*/ 4876800 h 7823200"/>
            <a:gd name="connsiteX26" fmla="*/ 1589213 w 1830513"/>
            <a:gd name="connsiteY26" fmla="*/ 4889500 h 7823200"/>
            <a:gd name="connsiteX27" fmla="*/ 1525713 w 1830513"/>
            <a:gd name="connsiteY27" fmla="*/ 4914900 h 7823200"/>
            <a:gd name="connsiteX28" fmla="*/ 1436813 w 1830513"/>
            <a:gd name="connsiteY28" fmla="*/ 4927600 h 7823200"/>
            <a:gd name="connsiteX29" fmla="*/ 1538413 w 1830513"/>
            <a:gd name="connsiteY29" fmla="*/ 4965700 h 7823200"/>
            <a:gd name="connsiteX30" fmla="*/ 1601913 w 1830513"/>
            <a:gd name="connsiteY30" fmla="*/ 5041900 h 7823200"/>
            <a:gd name="connsiteX31" fmla="*/ 1627313 w 1830513"/>
            <a:gd name="connsiteY31" fmla="*/ 5118100 h 7823200"/>
            <a:gd name="connsiteX32" fmla="*/ 1589213 w 1830513"/>
            <a:gd name="connsiteY32" fmla="*/ 5194300 h 7823200"/>
            <a:gd name="connsiteX33" fmla="*/ 1513013 w 1830513"/>
            <a:gd name="connsiteY33" fmla="*/ 5283200 h 7823200"/>
            <a:gd name="connsiteX34" fmla="*/ 1487613 w 1830513"/>
            <a:gd name="connsiteY34" fmla="*/ 5384800 h 7823200"/>
            <a:gd name="connsiteX35" fmla="*/ 1487613 w 1830513"/>
            <a:gd name="connsiteY35" fmla="*/ 5473700 h 7823200"/>
            <a:gd name="connsiteX36" fmla="*/ 1500313 w 1830513"/>
            <a:gd name="connsiteY36" fmla="*/ 5638800 h 7823200"/>
            <a:gd name="connsiteX37" fmla="*/ 1345217 w 1830513"/>
            <a:gd name="connsiteY37" fmla="*/ 5792537 h 7823200"/>
            <a:gd name="connsiteX38" fmla="*/ 968967 w 1830513"/>
            <a:gd name="connsiteY38" fmla="*/ 5837856 h 7823200"/>
            <a:gd name="connsiteX39" fmla="*/ 847005 w 1830513"/>
            <a:gd name="connsiteY39" fmla="*/ 5957369 h 7823200"/>
            <a:gd name="connsiteX40" fmla="*/ 770875 w 1830513"/>
            <a:gd name="connsiteY40" fmla="*/ 6005229 h 7823200"/>
            <a:gd name="connsiteX41" fmla="*/ 682333 w 1830513"/>
            <a:gd name="connsiteY41" fmla="*/ 6129555 h 7823200"/>
            <a:gd name="connsiteX42" fmla="*/ 631533 w 1830513"/>
            <a:gd name="connsiteY42" fmla="*/ 6239577 h 7823200"/>
            <a:gd name="connsiteX43" fmla="*/ 585913 w 1830513"/>
            <a:gd name="connsiteY43" fmla="*/ 6591300 h 7823200"/>
            <a:gd name="connsiteX44" fmla="*/ 395413 w 1830513"/>
            <a:gd name="connsiteY44" fmla="*/ 7810500 h 7823200"/>
            <a:gd name="connsiteX45" fmla="*/ 1713 w 1830513"/>
            <a:gd name="connsiteY45"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78565 w 1830513"/>
            <a:gd name="connsiteY5" fmla="*/ 231602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466079 w 1830513"/>
            <a:gd name="connsiteY15" fmla="*/ 2990811 h 7823200"/>
            <a:gd name="connsiteX16" fmla="*/ 1513013 w 1830513"/>
            <a:gd name="connsiteY16" fmla="*/ 3175000 h 7823200"/>
            <a:gd name="connsiteX17" fmla="*/ 1779713 w 1830513"/>
            <a:gd name="connsiteY17" fmla="*/ 3886200 h 7823200"/>
            <a:gd name="connsiteX18" fmla="*/ 1817813 w 1830513"/>
            <a:gd name="connsiteY18" fmla="*/ 4000500 h 7823200"/>
            <a:gd name="connsiteX19" fmla="*/ 1830513 w 1830513"/>
            <a:gd name="connsiteY19" fmla="*/ 4102100 h 7823200"/>
            <a:gd name="connsiteX20" fmla="*/ 1823888 w 1830513"/>
            <a:gd name="connsiteY20" fmla="*/ 4180455 h 7823200"/>
            <a:gd name="connsiteX21" fmla="*/ 1767013 w 1830513"/>
            <a:gd name="connsiteY21" fmla="*/ 4241800 h 7823200"/>
            <a:gd name="connsiteX22" fmla="*/ 1652713 w 1830513"/>
            <a:gd name="connsiteY22" fmla="*/ 4356100 h 7823200"/>
            <a:gd name="connsiteX23" fmla="*/ 1601913 w 1830513"/>
            <a:gd name="connsiteY23" fmla="*/ 4521200 h 7823200"/>
            <a:gd name="connsiteX24" fmla="*/ 1614613 w 1830513"/>
            <a:gd name="connsiteY24" fmla="*/ 4724400 h 7823200"/>
            <a:gd name="connsiteX25" fmla="*/ 1614613 w 1830513"/>
            <a:gd name="connsiteY25" fmla="*/ 4876800 h 7823200"/>
            <a:gd name="connsiteX26" fmla="*/ 1589213 w 1830513"/>
            <a:gd name="connsiteY26" fmla="*/ 4889500 h 7823200"/>
            <a:gd name="connsiteX27" fmla="*/ 1525713 w 1830513"/>
            <a:gd name="connsiteY27" fmla="*/ 4914900 h 7823200"/>
            <a:gd name="connsiteX28" fmla="*/ 1436813 w 1830513"/>
            <a:gd name="connsiteY28" fmla="*/ 4927600 h 7823200"/>
            <a:gd name="connsiteX29" fmla="*/ 1538413 w 1830513"/>
            <a:gd name="connsiteY29" fmla="*/ 4965700 h 7823200"/>
            <a:gd name="connsiteX30" fmla="*/ 1601913 w 1830513"/>
            <a:gd name="connsiteY30" fmla="*/ 5041900 h 7823200"/>
            <a:gd name="connsiteX31" fmla="*/ 1627313 w 1830513"/>
            <a:gd name="connsiteY31" fmla="*/ 5118100 h 7823200"/>
            <a:gd name="connsiteX32" fmla="*/ 1589213 w 1830513"/>
            <a:gd name="connsiteY32" fmla="*/ 5194300 h 7823200"/>
            <a:gd name="connsiteX33" fmla="*/ 1513013 w 1830513"/>
            <a:gd name="connsiteY33" fmla="*/ 5283200 h 7823200"/>
            <a:gd name="connsiteX34" fmla="*/ 1487613 w 1830513"/>
            <a:gd name="connsiteY34" fmla="*/ 5384800 h 7823200"/>
            <a:gd name="connsiteX35" fmla="*/ 1487613 w 1830513"/>
            <a:gd name="connsiteY35" fmla="*/ 5473700 h 7823200"/>
            <a:gd name="connsiteX36" fmla="*/ 1500313 w 1830513"/>
            <a:gd name="connsiteY36" fmla="*/ 5638800 h 7823200"/>
            <a:gd name="connsiteX37" fmla="*/ 1345217 w 1830513"/>
            <a:gd name="connsiteY37" fmla="*/ 5792537 h 7823200"/>
            <a:gd name="connsiteX38" fmla="*/ 968967 w 1830513"/>
            <a:gd name="connsiteY38" fmla="*/ 5837856 h 7823200"/>
            <a:gd name="connsiteX39" fmla="*/ 847005 w 1830513"/>
            <a:gd name="connsiteY39" fmla="*/ 5957369 h 7823200"/>
            <a:gd name="connsiteX40" fmla="*/ 725113 w 1830513"/>
            <a:gd name="connsiteY40" fmla="*/ 5967797 h 7823200"/>
            <a:gd name="connsiteX41" fmla="*/ 682333 w 1830513"/>
            <a:gd name="connsiteY41" fmla="*/ 6129555 h 7823200"/>
            <a:gd name="connsiteX42" fmla="*/ 631533 w 1830513"/>
            <a:gd name="connsiteY42" fmla="*/ 6239577 h 7823200"/>
            <a:gd name="connsiteX43" fmla="*/ 585913 w 1830513"/>
            <a:gd name="connsiteY43" fmla="*/ 6591300 h 7823200"/>
            <a:gd name="connsiteX44" fmla="*/ 395413 w 1830513"/>
            <a:gd name="connsiteY44" fmla="*/ 7810500 h 7823200"/>
            <a:gd name="connsiteX45" fmla="*/ 1713 w 1830513"/>
            <a:gd name="connsiteY45"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78565 w 1830513"/>
            <a:gd name="connsiteY5" fmla="*/ 231602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466079 w 1830513"/>
            <a:gd name="connsiteY15" fmla="*/ 2990811 h 7823200"/>
            <a:gd name="connsiteX16" fmla="*/ 1513013 w 1830513"/>
            <a:gd name="connsiteY16" fmla="*/ 3175000 h 7823200"/>
            <a:gd name="connsiteX17" fmla="*/ 1779713 w 1830513"/>
            <a:gd name="connsiteY17" fmla="*/ 3886200 h 7823200"/>
            <a:gd name="connsiteX18" fmla="*/ 1817813 w 1830513"/>
            <a:gd name="connsiteY18" fmla="*/ 4000500 h 7823200"/>
            <a:gd name="connsiteX19" fmla="*/ 1830513 w 1830513"/>
            <a:gd name="connsiteY19" fmla="*/ 4102100 h 7823200"/>
            <a:gd name="connsiteX20" fmla="*/ 1823888 w 1830513"/>
            <a:gd name="connsiteY20" fmla="*/ 4180455 h 7823200"/>
            <a:gd name="connsiteX21" fmla="*/ 1767013 w 1830513"/>
            <a:gd name="connsiteY21" fmla="*/ 4241800 h 7823200"/>
            <a:gd name="connsiteX22" fmla="*/ 1652713 w 1830513"/>
            <a:gd name="connsiteY22" fmla="*/ 4356100 h 7823200"/>
            <a:gd name="connsiteX23" fmla="*/ 1601913 w 1830513"/>
            <a:gd name="connsiteY23" fmla="*/ 4521200 h 7823200"/>
            <a:gd name="connsiteX24" fmla="*/ 1614613 w 1830513"/>
            <a:gd name="connsiteY24" fmla="*/ 4724400 h 7823200"/>
            <a:gd name="connsiteX25" fmla="*/ 1614613 w 1830513"/>
            <a:gd name="connsiteY25" fmla="*/ 4876800 h 7823200"/>
            <a:gd name="connsiteX26" fmla="*/ 1589213 w 1830513"/>
            <a:gd name="connsiteY26" fmla="*/ 4889500 h 7823200"/>
            <a:gd name="connsiteX27" fmla="*/ 1525713 w 1830513"/>
            <a:gd name="connsiteY27" fmla="*/ 4914900 h 7823200"/>
            <a:gd name="connsiteX28" fmla="*/ 1436813 w 1830513"/>
            <a:gd name="connsiteY28" fmla="*/ 4927600 h 7823200"/>
            <a:gd name="connsiteX29" fmla="*/ 1538413 w 1830513"/>
            <a:gd name="connsiteY29" fmla="*/ 4965700 h 7823200"/>
            <a:gd name="connsiteX30" fmla="*/ 1601913 w 1830513"/>
            <a:gd name="connsiteY30" fmla="*/ 5041900 h 7823200"/>
            <a:gd name="connsiteX31" fmla="*/ 1627313 w 1830513"/>
            <a:gd name="connsiteY31" fmla="*/ 5118100 h 7823200"/>
            <a:gd name="connsiteX32" fmla="*/ 1589213 w 1830513"/>
            <a:gd name="connsiteY32" fmla="*/ 5194300 h 7823200"/>
            <a:gd name="connsiteX33" fmla="*/ 1513013 w 1830513"/>
            <a:gd name="connsiteY33" fmla="*/ 5283200 h 7823200"/>
            <a:gd name="connsiteX34" fmla="*/ 1487613 w 1830513"/>
            <a:gd name="connsiteY34" fmla="*/ 5384800 h 7823200"/>
            <a:gd name="connsiteX35" fmla="*/ 1487613 w 1830513"/>
            <a:gd name="connsiteY35" fmla="*/ 5473700 h 7823200"/>
            <a:gd name="connsiteX36" fmla="*/ 1500313 w 1830513"/>
            <a:gd name="connsiteY36" fmla="*/ 5638800 h 7823200"/>
            <a:gd name="connsiteX37" fmla="*/ 1345217 w 1830513"/>
            <a:gd name="connsiteY37" fmla="*/ 5792537 h 7823200"/>
            <a:gd name="connsiteX38" fmla="*/ 968967 w 1830513"/>
            <a:gd name="connsiteY38" fmla="*/ 5837856 h 7823200"/>
            <a:gd name="connsiteX39" fmla="*/ 847005 w 1830513"/>
            <a:gd name="connsiteY39" fmla="*/ 5957369 h 7823200"/>
            <a:gd name="connsiteX40" fmla="*/ 682333 w 1830513"/>
            <a:gd name="connsiteY40" fmla="*/ 6129555 h 7823200"/>
            <a:gd name="connsiteX41" fmla="*/ 631533 w 1830513"/>
            <a:gd name="connsiteY41" fmla="*/ 6239577 h 7823200"/>
            <a:gd name="connsiteX42" fmla="*/ 585913 w 1830513"/>
            <a:gd name="connsiteY42" fmla="*/ 6591300 h 7823200"/>
            <a:gd name="connsiteX43" fmla="*/ 395413 w 1830513"/>
            <a:gd name="connsiteY43" fmla="*/ 7810500 h 7823200"/>
            <a:gd name="connsiteX44" fmla="*/ 1713 w 1830513"/>
            <a:gd name="connsiteY44"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78565 w 1830513"/>
            <a:gd name="connsiteY5" fmla="*/ 231602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466079 w 1830513"/>
            <a:gd name="connsiteY15" fmla="*/ 2990811 h 7823200"/>
            <a:gd name="connsiteX16" fmla="*/ 1513013 w 1830513"/>
            <a:gd name="connsiteY16" fmla="*/ 3175000 h 7823200"/>
            <a:gd name="connsiteX17" fmla="*/ 1779713 w 1830513"/>
            <a:gd name="connsiteY17" fmla="*/ 3886200 h 7823200"/>
            <a:gd name="connsiteX18" fmla="*/ 1817813 w 1830513"/>
            <a:gd name="connsiteY18" fmla="*/ 4000500 h 7823200"/>
            <a:gd name="connsiteX19" fmla="*/ 1830513 w 1830513"/>
            <a:gd name="connsiteY19" fmla="*/ 4102100 h 7823200"/>
            <a:gd name="connsiteX20" fmla="*/ 1823888 w 1830513"/>
            <a:gd name="connsiteY20" fmla="*/ 4180455 h 7823200"/>
            <a:gd name="connsiteX21" fmla="*/ 1767013 w 1830513"/>
            <a:gd name="connsiteY21" fmla="*/ 4241800 h 7823200"/>
            <a:gd name="connsiteX22" fmla="*/ 1652713 w 1830513"/>
            <a:gd name="connsiteY22" fmla="*/ 4356100 h 7823200"/>
            <a:gd name="connsiteX23" fmla="*/ 1601913 w 1830513"/>
            <a:gd name="connsiteY23" fmla="*/ 4521200 h 7823200"/>
            <a:gd name="connsiteX24" fmla="*/ 1614613 w 1830513"/>
            <a:gd name="connsiteY24" fmla="*/ 4724400 h 7823200"/>
            <a:gd name="connsiteX25" fmla="*/ 1614613 w 1830513"/>
            <a:gd name="connsiteY25" fmla="*/ 4876800 h 7823200"/>
            <a:gd name="connsiteX26" fmla="*/ 1589213 w 1830513"/>
            <a:gd name="connsiteY26" fmla="*/ 4889500 h 7823200"/>
            <a:gd name="connsiteX27" fmla="*/ 1525713 w 1830513"/>
            <a:gd name="connsiteY27" fmla="*/ 4914900 h 7823200"/>
            <a:gd name="connsiteX28" fmla="*/ 1436813 w 1830513"/>
            <a:gd name="connsiteY28" fmla="*/ 4927600 h 7823200"/>
            <a:gd name="connsiteX29" fmla="*/ 1538413 w 1830513"/>
            <a:gd name="connsiteY29" fmla="*/ 4965700 h 7823200"/>
            <a:gd name="connsiteX30" fmla="*/ 1601913 w 1830513"/>
            <a:gd name="connsiteY30" fmla="*/ 5041900 h 7823200"/>
            <a:gd name="connsiteX31" fmla="*/ 1627313 w 1830513"/>
            <a:gd name="connsiteY31" fmla="*/ 5118100 h 7823200"/>
            <a:gd name="connsiteX32" fmla="*/ 1589213 w 1830513"/>
            <a:gd name="connsiteY32" fmla="*/ 5194300 h 7823200"/>
            <a:gd name="connsiteX33" fmla="*/ 1513013 w 1830513"/>
            <a:gd name="connsiteY33" fmla="*/ 5283200 h 7823200"/>
            <a:gd name="connsiteX34" fmla="*/ 1487613 w 1830513"/>
            <a:gd name="connsiteY34" fmla="*/ 5384800 h 7823200"/>
            <a:gd name="connsiteX35" fmla="*/ 1487613 w 1830513"/>
            <a:gd name="connsiteY35" fmla="*/ 5473700 h 7823200"/>
            <a:gd name="connsiteX36" fmla="*/ 1500313 w 1830513"/>
            <a:gd name="connsiteY36" fmla="*/ 5638800 h 7823200"/>
            <a:gd name="connsiteX37" fmla="*/ 1345217 w 1830513"/>
            <a:gd name="connsiteY37" fmla="*/ 5792537 h 7823200"/>
            <a:gd name="connsiteX38" fmla="*/ 968967 w 1830513"/>
            <a:gd name="connsiteY38" fmla="*/ 5837856 h 7823200"/>
            <a:gd name="connsiteX39" fmla="*/ 770733 w 1830513"/>
            <a:gd name="connsiteY39" fmla="*/ 5934910 h 7823200"/>
            <a:gd name="connsiteX40" fmla="*/ 682333 w 1830513"/>
            <a:gd name="connsiteY40" fmla="*/ 6129555 h 7823200"/>
            <a:gd name="connsiteX41" fmla="*/ 631533 w 1830513"/>
            <a:gd name="connsiteY41" fmla="*/ 6239577 h 7823200"/>
            <a:gd name="connsiteX42" fmla="*/ 585913 w 1830513"/>
            <a:gd name="connsiteY42" fmla="*/ 6591300 h 7823200"/>
            <a:gd name="connsiteX43" fmla="*/ 395413 w 1830513"/>
            <a:gd name="connsiteY43" fmla="*/ 7810500 h 7823200"/>
            <a:gd name="connsiteX44" fmla="*/ 1713 w 1830513"/>
            <a:gd name="connsiteY44"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78565 w 1830513"/>
            <a:gd name="connsiteY5" fmla="*/ 231602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466079 w 1830513"/>
            <a:gd name="connsiteY15" fmla="*/ 2990811 h 7823200"/>
            <a:gd name="connsiteX16" fmla="*/ 1513013 w 1830513"/>
            <a:gd name="connsiteY16" fmla="*/ 3175000 h 7823200"/>
            <a:gd name="connsiteX17" fmla="*/ 1779713 w 1830513"/>
            <a:gd name="connsiteY17" fmla="*/ 3886200 h 7823200"/>
            <a:gd name="connsiteX18" fmla="*/ 1817813 w 1830513"/>
            <a:gd name="connsiteY18" fmla="*/ 4000500 h 7823200"/>
            <a:gd name="connsiteX19" fmla="*/ 1830513 w 1830513"/>
            <a:gd name="connsiteY19" fmla="*/ 4102100 h 7823200"/>
            <a:gd name="connsiteX20" fmla="*/ 1823888 w 1830513"/>
            <a:gd name="connsiteY20" fmla="*/ 4180455 h 7823200"/>
            <a:gd name="connsiteX21" fmla="*/ 1767013 w 1830513"/>
            <a:gd name="connsiteY21" fmla="*/ 4241800 h 7823200"/>
            <a:gd name="connsiteX22" fmla="*/ 1652713 w 1830513"/>
            <a:gd name="connsiteY22" fmla="*/ 4356100 h 7823200"/>
            <a:gd name="connsiteX23" fmla="*/ 1601913 w 1830513"/>
            <a:gd name="connsiteY23" fmla="*/ 4521200 h 7823200"/>
            <a:gd name="connsiteX24" fmla="*/ 1614613 w 1830513"/>
            <a:gd name="connsiteY24" fmla="*/ 4724400 h 7823200"/>
            <a:gd name="connsiteX25" fmla="*/ 1614613 w 1830513"/>
            <a:gd name="connsiteY25" fmla="*/ 4876800 h 7823200"/>
            <a:gd name="connsiteX26" fmla="*/ 1589213 w 1830513"/>
            <a:gd name="connsiteY26" fmla="*/ 4889500 h 7823200"/>
            <a:gd name="connsiteX27" fmla="*/ 1525713 w 1830513"/>
            <a:gd name="connsiteY27" fmla="*/ 4914900 h 7823200"/>
            <a:gd name="connsiteX28" fmla="*/ 1436813 w 1830513"/>
            <a:gd name="connsiteY28" fmla="*/ 4927600 h 7823200"/>
            <a:gd name="connsiteX29" fmla="*/ 1538413 w 1830513"/>
            <a:gd name="connsiteY29" fmla="*/ 4965700 h 7823200"/>
            <a:gd name="connsiteX30" fmla="*/ 1601913 w 1830513"/>
            <a:gd name="connsiteY30" fmla="*/ 5041900 h 7823200"/>
            <a:gd name="connsiteX31" fmla="*/ 1627313 w 1830513"/>
            <a:gd name="connsiteY31" fmla="*/ 5118100 h 7823200"/>
            <a:gd name="connsiteX32" fmla="*/ 1589213 w 1830513"/>
            <a:gd name="connsiteY32" fmla="*/ 5194300 h 7823200"/>
            <a:gd name="connsiteX33" fmla="*/ 1513013 w 1830513"/>
            <a:gd name="connsiteY33" fmla="*/ 5283200 h 7823200"/>
            <a:gd name="connsiteX34" fmla="*/ 1487613 w 1830513"/>
            <a:gd name="connsiteY34" fmla="*/ 5384800 h 7823200"/>
            <a:gd name="connsiteX35" fmla="*/ 1487613 w 1830513"/>
            <a:gd name="connsiteY35" fmla="*/ 5473700 h 7823200"/>
            <a:gd name="connsiteX36" fmla="*/ 1500313 w 1830513"/>
            <a:gd name="connsiteY36" fmla="*/ 5638800 h 7823200"/>
            <a:gd name="connsiteX37" fmla="*/ 1345217 w 1830513"/>
            <a:gd name="connsiteY37" fmla="*/ 5792537 h 7823200"/>
            <a:gd name="connsiteX38" fmla="*/ 968967 w 1830513"/>
            <a:gd name="connsiteY38" fmla="*/ 5837856 h 7823200"/>
            <a:gd name="connsiteX39" fmla="*/ 788653 w 1830513"/>
            <a:gd name="connsiteY39" fmla="*/ 5877575 h 7823200"/>
            <a:gd name="connsiteX40" fmla="*/ 682333 w 1830513"/>
            <a:gd name="connsiteY40" fmla="*/ 6129555 h 7823200"/>
            <a:gd name="connsiteX41" fmla="*/ 631533 w 1830513"/>
            <a:gd name="connsiteY41" fmla="*/ 6239577 h 7823200"/>
            <a:gd name="connsiteX42" fmla="*/ 585913 w 1830513"/>
            <a:gd name="connsiteY42" fmla="*/ 6591300 h 7823200"/>
            <a:gd name="connsiteX43" fmla="*/ 395413 w 1830513"/>
            <a:gd name="connsiteY43" fmla="*/ 7810500 h 7823200"/>
            <a:gd name="connsiteX44" fmla="*/ 1713 w 1830513"/>
            <a:gd name="connsiteY44"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78565 w 1830513"/>
            <a:gd name="connsiteY5" fmla="*/ 231602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466079 w 1830513"/>
            <a:gd name="connsiteY15" fmla="*/ 2990811 h 7823200"/>
            <a:gd name="connsiteX16" fmla="*/ 1513013 w 1830513"/>
            <a:gd name="connsiteY16" fmla="*/ 3175000 h 7823200"/>
            <a:gd name="connsiteX17" fmla="*/ 1779713 w 1830513"/>
            <a:gd name="connsiteY17" fmla="*/ 3886200 h 7823200"/>
            <a:gd name="connsiteX18" fmla="*/ 1817813 w 1830513"/>
            <a:gd name="connsiteY18" fmla="*/ 4000500 h 7823200"/>
            <a:gd name="connsiteX19" fmla="*/ 1830513 w 1830513"/>
            <a:gd name="connsiteY19" fmla="*/ 4102100 h 7823200"/>
            <a:gd name="connsiteX20" fmla="*/ 1823888 w 1830513"/>
            <a:gd name="connsiteY20" fmla="*/ 4180455 h 7823200"/>
            <a:gd name="connsiteX21" fmla="*/ 1767013 w 1830513"/>
            <a:gd name="connsiteY21" fmla="*/ 4241800 h 7823200"/>
            <a:gd name="connsiteX22" fmla="*/ 1652713 w 1830513"/>
            <a:gd name="connsiteY22" fmla="*/ 4356100 h 7823200"/>
            <a:gd name="connsiteX23" fmla="*/ 1601913 w 1830513"/>
            <a:gd name="connsiteY23" fmla="*/ 4521200 h 7823200"/>
            <a:gd name="connsiteX24" fmla="*/ 1614613 w 1830513"/>
            <a:gd name="connsiteY24" fmla="*/ 4724400 h 7823200"/>
            <a:gd name="connsiteX25" fmla="*/ 1614613 w 1830513"/>
            <a:gd name="connsiteY25" fmla="*/ 4876800 h 7823200"/>
            <a:gd name="connsiteX26" fmla="*/ 1589213 w 1830513"/>
            <a:gd name="connsiteY26" fmla="*/ 4889500 h 7823200"/>
            <a:gd name="connsiteX27" fmla="*/ 1525713 w 1830513"/>
            <a:gd name="connsiteY27" fmla="*/ 4914900 h 7823200"/>
            <a:gd name="connsiteX28" fmla="*/ 1436813 w 1830513"/>
            <a:gd name="connsiteY28" fmla="*/ 4927600 h 7823200"/>
            <a:gd name="connsiteX29" fmla="*/ 1538413 w 1830513"/>
            <a:gd name="connsiteY29" fmla="*/ 4965700 h 7823200"/>
            <a:gd name="connsiteX30" fmla="*/ 1601913 w 1830513"/>
            <a:gd name="connsiteY30" fmla="*/ 5041900 h 7823200"/>
            <a:gd name="connsiteX31" fmla="*/ 1627313 w 1830513"/>
            <a:gd name="connsiteY31" fmla="*/ 5118100 h 7823200"/>
            <a:gd name="connsiteX32" fmla="*/ 1589213 w 1830513"/>
            <a:gd name="connsiteY32" fmla="*/ 5194300 h 7823200"/>
            <a:gd name="connsiteX33" fmla="*/ 1513013 w 1830513"/>
            <a:gd name="connsiteY33" fmla="*/ 5283200 h 7823200"/>
            <a:gd name="connsiteX34" fmla="*/ 1487613 w 1830513"/>
            <a:gd name="connsiteY34" fmla="*/ 5384800 h 7823200"/>
            <a:gd name="connsiteX35" fmla="*/ 1487613 w 1830513"/>
            <a:gd name="connsiteY35" fmla="*/ 5473700 h 7823200"/>
            <a:gd name="connsiteX36" fmla="*/ 1500313 w 1830513"/>
            <a:gd name="connsiteY36" fmla="*/ 5638800 h 7823200"/>
            <a:gd name="connsiteX37" fmla="*/ 1345217 w 1830513"/>
            <a:gd name="connsiteY37" fmla="*/ 5792537 h 7823200"/>
            <a:gd name="connsiteX38" fmla="*/ 968967 w 1830513"/>
            <a:gd name="connsiteY38" fmla="*/ 5837856 h 7823200"/>
            <a:gd name="connsiteX39" fmla="*/ 788653 w 1830513"/>
            <a:gd name="connsiteY39" fmla="*/ 5877575 h 7823200"/>
            <a:gd name="connsiteX40" fmla="*/ 682333 w 1830513"/>
            <a:gd name="connsiteY40" fmla="*/ 6129555 h 7823200"/>
            <a:gd name="connsiteX41" fmla="*/ 631533 w 1830513"/>
            <a:gd name="connsiteY41" fmla="*/ 6239577 h 7823200"/>
            <a:gd name="connsiteX42" fmla="*/ 585913 w 1830513"/>
            <a:gd name="connsiteY42" fmla="*/ 6591300 h 7823200"/>
            <a:gd name="connsiteX43" fmla="*/ 395413 w 1830513"/>
            <a:gd name="connsiteY43" fmla="*/ 7810500 h 7823200"/>
            <a:gd name="connsiteX44" fmla="*/ 1713 w 1830513"/>
            <a:gd name="connsiteY44"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78565 w 1830513"/>
            <a:gd name="connsiteY5" fmla="*/ 231602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466079 w 1830513"/>
            <a:gd name="connsiteY15" fmla="*/ 2990811 h 7823200"/>
            <a:gd name="connsiteX16" fmla="*/ 1513013 w 1830513"/>
            <a:gd name="connsiteY16" fmla="*/ 3175000 h 7823200"/>
            <a:gd name="connsiteX17" fmla="*/ 1779713 w 1830513"/>
            <a:gd name="connsiteY17" fmla="*/ 3886200 h 7823200"/>
            <a:gd name="connsiteX18" fmla="*/ 1817813 w 1830513"/>
            <a:gd name="connsiteY18" fmla="*/ 4000500 h 7823200"/>
            <a:gd name="connsiteX19" fmla="*/ 1830513 w 1830513"/>
            <a:gd name="connsiteY19" fmla="*/ 4102100 h 7823200"/>
            <a:gd name="connsiteX20" fmla="*/ 1823888 w 1830513"/>
            <a:gd name="connsiteY20" fmla="*/ 4180455 h 7823200"/>
            <a:gd name="connsiteX21" fmla="*/ 1767013 w 1830513"/>
            <a:gd name="connsiteY21" fmla="*/ 4241800 h 7823200"/>
            <a:gd name="connsiteX22" fmla="*/ 1652713 w 1830513"/>
            <a:gd name="connsiteY22" fmla="*/ 4356100 h 7823200"/>
            <a:gd name="connsiteX23" fmla="*/ 1601913 w 1830513"/>
            <a:gd name="connsiteY23" fmla="*/ 4521200 h 7823200"/>
            <a:gd name="connsiteX24" fmla="*/ 1614613 w 1830513"/>
            <a:gd name="connsiteY24" fmla="*/ 4724400 h 7823200"/>
            <a:gd name="connsiteX25" fmla="*/ 1614613 w 1830513"/>
            <a:gd name="connsiteY25" fmla="*/ 4876800 h 7823200"/>
            <a:gd name="connsiteX26" fmla="*/ 1589213 w 1830513"/>
            <a:gd name="connsiteY26" fmla="*/ 4889500 h 7823200"/>
            <a:gd name="connsiteX27" fmla="*/ 1525713 w 1830513"/>
            <a:gd name="connsiteY27" fmla="*/ 4914900 h 7823200"/>
            <a:gd name="connsiteX28" fmla="*/ 1436813 w 1830513"/>
            <a:gd name="connsiteY28" fmla="*/ 4927600 h 7823200"/>
            <a:gd name="connsiteX29" fmla="*/ 1538413 w 1830513"/>
            <a:gd name="connsiteY29" fmla="*/ 4965700 h 7823200"/>
            <a:gd name="connsiteX30" fmla="*/ 1601913 w 1830513"/>
            <a:gd name="connsiteY30" fmla="*/ 5041900 h 7823200"/>
            <a:gd name="connsiteX31" fmla="*/ 1627313 w 1830513"/>
            <a:gd name="connsiteY31" fmla="*/ 5118100 h 7823200"/>
            <a:gd name="connsiteX32" fmla="*/ 1589213 w 1830513"/>
            <a:gd name="connsiteY32" fmla="*/ 5194300 h 7823200"/>
            <a:gd name="connsiteX33" fmla="*/ 1513013 w 1830513"/>
            <a:gd name="connsiteY33" fmla="*/ 5283200 h 7823200"/>
            <a:gd name="connsiteX34" fmla="*/ 1487613 w 1830513"/>
            <a:gd name="connsiteY34" fmla="*/ 5384800 h 7823200"/>
            <a:gd name="connsiteX35" fmla="*/ 1487613 w 1830513"/>
            <a:gd name="connsiteY35" fmla="*/ 5473700 h 7823200"/>
            <a:gd name="connsiteX36" fmla="*/ 1500313 w 1830513"/>
            <a:gd name="connsiteY36" fmla="*/ 5638800 h 7823200"/>
            <a:gd name="connsiteX37" fmla="*/ 1345217 w 1830513"/>
            <a:gd name="connsiteY37" fmla="*/ 5792537 h 7823200"/>
            <a:gd name="connsiteX38" fmla="*/ 968967 w 1830513"/>
            <a:gd name="connsiteY38" fmla="*/ 5837856 h 7823200"/>
            <a:gd name="connsiteX39" fmla="*/ 788653 w 1830513"/>
            <a:gd name="connsiteY39" fmla="*/ 5877575 h 7823200"/>
            <a:gd name="connsiteX40" fmla="*/ 655454 w 1830513"/>
            <a:gd name="connsiteY40" fmla="*/ 6036937 h 7823200"/>
            <a:gd name="connsiteX41" fmla="*/ 631533 w 1830513"/>
            <a:gd name="connsiteY41" fmla="*/ 6239577 h 7823200"/>
            <a:gd name="connsiteX42" fmla="*/ 585913 w 1830513"/>
            <a:gd name="connsiteY42" fmla="*/ 6591300 h 7823200"/>
            <a:gd name="connsiteX43" fmla="*/ 395413 w 1830513"/>
            <a:gd name="connsiteY43" fmla="*/ 7810500 h 7823200"/>
            <a:gd name="connsiteX44" fmla="*/ 1713 w 1830513"/>
            <a:gd name="connsiteY44"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78565 w 1830513"/>
            <a:gd name="connsiteY5" fmla="*/ 231602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466079 w 1830513"/>
            <a:gd name="connsiteY15" fmla="*/ 2990811 h 7823200"/>
            <a:gd name="connsiteX16" fmla="*/ 1513013 w 1830513"/>
            <a:gd name="connsiteY16" fmla="*/ 3175000 h 7823200"/>
            <a:gd name="connsiteX17" fmla="*/ 1779713 w 1830513"/>
            <a:gd name="connsiteY17" fmla="*/ 3886200 h 7823200"/>
            <a:gd name="connsiteX18" fmla="*/ 1817813 w 1830513"/>
            <a:gd name="connsiteY18" fmla="*/ 4000500 h 7823200"/>
            <a:gd name="connsiteX19" fmla="*/ 1830513 w 1830513"/>
            <a:gd name="connsiteY19" fmla="*/ 4102100 h 7823200"/>
            <a:gd name="connsiteX20" fmla="*/ 1823888 w 1830513"/>
            <a:gd name="connsiteY20" fmla="*/ 4180455 h 7823200"/>
            <a:gd name="connsiteX21" fmla="*/ 1767013 w 1830513"/>
            <a:gd name="connsiteY21" fmla="*/ 4241800 h 7823200"/>
            <a:gd name="connsiteX22" fmla="*/ 1652713 w 1830513"/>
            <a:gd name="connsiteY22" fmla="*/ 4356100 h 7823200"/>
            <a:gd name="connsiteX23" fmla="*/ 1601913 w 1830513"/>
            <a:gd name="connsiteY23" fmla="*/ 4521200 h 7823200"/>
            <a:gd name="connsiteX24" fmla="*/ 1614613 w 1830513"/>
            <a:gd name="connsiteY24" fmla="*/ 4724400 h 7823200"/>
            <a:gd name="connsiteX25" fmla="*/ 1614613 w 1830513"/>
            <a:gd name="connsiteY25" fmla="*/ 4876800 h 7823200"/>
            <a:gd name="connsiteX26" fmla="*/ 1589213 w 1830513"/>
            <a:gd name="connsiteY26" fmla="*/ 4889500 h 7823200"/>
            <a:gd name="connsiteX27" fmla="*/ 1525713 w 1830513"/>
            <a:gd name="connsiteY27" fmla="*/ 4914900 h 7823200"/>
            <a:gd name="connsiteX28" fmla="*/ 1436813 w 1830513"/>
            <a:gd name="connsiteY28" fmla="*/ 4927600 h 7823200"/>
            <a:gd name="connsiteX29" fmla="*/ 1538413 w 1830513"/>
            <a:gd name="connsiteY29" fmla="*/ 4965700 h 7823200"/>
            <a:gd name="connsiteX30" fmla="*/ 1601913 w 1830513"/>
            <a:gd name="connsiteY30" fmla="*/ 5041900 h 7823200"/>
            <a:gd name="connsiteX31" fmla="*/ 1627313 w 1830513"/>
            <a:gd name="connsiteY31" fmla="*/ 5118100 h 7823200"/>
            <a:gd name="connsiteX32" fmla="*/ 1589213 w 1830513"/>
            <a:gd name="connsiteY32" fmla="*/ 5194300 h 7823200"/>
            <a:gd name="connsiteX33" fmla="*/ 1513013 w 1830513"/>
            <a:gd name="connsiteY33" fmla="*/ 5283200 h 7823200"/>
            <a:gd name="connsiteX34" fmla="*/ 1487613 w 1830513"/>
            <a:gd name="connsiteY34" fmla="*/ 5384800 h 7823200"/>
            <a:gd name="connsiteX35" fmla="*/ 1487613 w 1830513"/>
            <a:gd name="connsiteY35" fmla="*/ 5473700 h 7823200"/>
            <a:gd name="connsiteX36" fmla="*/ 1500313 w 1830513"/>
            <a:gd name="connsiteY36" fmla="*/ 5638800 h 7823200"/>
            <a:gd name="connsiteX37" fmla="*/ 1345217 w 1830513"/>
            <a:gd name="connsiteY37" fmla="*/ 5792537 h 7823200"/>
            <a:gd name="connsiteX38" fmla="*/ 968967 w 1830513"/>
            <a:gd name="connsiteY38" fmla="*/ 5837856 h 7823200"/>
            <a:gd name="connsiteX39" fmla="*/ 788653 w 1830513"/>
            <a:gd name="connsiteY39" fmla="*/ 5877575 h 7823200"/>
            <a:gd name="connsiteX40" fmla="*/ 655454 w 1830513"/>
            <a:gd name="connsiteY40" fmla="*/ 6036937 h 7823200"/>
            <a:gd name="connsiteX41" fmla="*/ 631533 w 1830513"/>
            <a:gd name="connsiteY41" fmla="*/ 6239577 h 7823200"/>
            <a:gd name="connsiteX42" fmla="*/ 585913 w 1830513"/>
            <a:gd name="connsiteY42" fmla="*/ 6591300 h 7823200"/>
            <a:gd name="connsiteX43" fmla="*/ 395413 w 1830513"/>
            <a:gd name="connsiteY43" fmla="*/ 7810500 h 7823200"/>
            <a:gd name="connsiteX44" fmla="*/ 1713 w 1830513"/>
            <a:gd name="connsiteY44" fmla="*/ 7823200 h 7823200"/>
            <a:gd name="connsiteX0" fmla="*/ 1713 w 1830513"/>
            <a:gd name="connsiteY0" fmla="*/ 7823200 h 8562896"/>
            <a:gd name="connsiteX1" fmla="*/ 1161 w 1830513"/>
            <a:gd name="connsiteY1" fmla="*/ 0 h 8562896"/>
            <a:gd name="connsiteX2" fmla="*/ 230313 w 1830513"/>
            <a:gd name="connsiteY2" fmla="*/ 0 h 8562896"/>
            <a:gd name="connsiteX3" fmla="*/ 484313 w 1830513"/>
            <a:gd name="connsiteY3" fmla="*/ 25400 h 8562896"/>
            <a:gd name="connsiteX4" fmla="*/ 687513 w 1830513"/>
            <a:gd name="connsiteY4" fmla="*/ 114300 h 8562896"/>
            <a:gd name="connsiteX5" fmla="*/ 878565 w 1830513"/>
            <a:gd name="connsiteY5" fmla="*/ 231602 h 8562896"/>
            <a:gd name="connsiteX6" fmla="*/ 1043113 w 1830513"/>
            <a:gd name="connsiteY6" fmla="*/ 393700 h 8562896"/>
            <a:gd name="connsiteX7" fmla="*/ 1208213 w 1830513"/>
            <a:gd name="connsiteY7" fmla="*/ 673100 h 8562896"/>
            <a:gd name="connsiteX8" fmla="*/ 1297113 w 1830513"/>
            <a:gd name="connsiteY8" fmla="*/ 889000 h 8562896"/>
            <a:gd name="connsiteX9" fmla="*/ 1462213 w 1830513"/>
            <a:gd name="connsiteY9" fmla="*/ 1473200 h 8562896"/>
            <a:gd name="connsiteX10" fmla="*/ 1525713 w 1830513"/>
            <a:gd name="connsiteY10" fmla="*/ 1905000 h 8562896"/>
            <a:gd name="connsiteX11" fmla="*/ 1563813 w 1830513"/>
            <a:gd name="connsiteY11" fmla="*/ 2273300 h 8562896"/>
            <a:gd name="connsiteX12" fmla="*/ 1589213 w 1830513"/>
            <a:gd name="connsiteY12" fmla="*/ 2654300 h 8562896"/>
            <a:gd name="connsiteX13" fmla="*/ 1551113 w 1830513"/>
            <a:gd name="connsiteY13" fmla="*/ 2768600 h 8562896"/>
            <a:gd name="connsiteX14" fmla="*/ 1500313 w 1830513"/>
            <a:gd name="connsiteY14" fmla="*/ 2882900 h 8562896"/>
            <a:gd name="connsiteX15" fmla="*/ 1466079 w 1830513"/>
            <a:gd name="connsiteY15" fmla="*/ 2990811 h 8562896"/>
            <a:gd name="connsiteX16" fmla="*/ 1513013 w 1830513"/>
            <a:gd name="connsiteY16" fmla="*/ 3175000 h 8562896"/>
            <a:gd name="connsiteX17" fmla="*/ 1779713 w 1830513"/>
            <a:gd name="connsiteY17" fmla="*/ 3886200 h 8562896"/>
            <a:gd name="connsiteX18" fmla="*/ 1817813 w 1830513"/>
            <a:gd name="connsiteY18" fmla="*/ 4000500 h 8562896"/>
            <a:gd name="connsiteX19" fmla="*/ 1830513 w 1830513"/>
            <a:gd name="connsiteY19" fmla="*/ 4102100 h 8562896"/>
            <a:gd name="connsiteX20" fmla="*/ 1823888 w 1830513"/>
            <a:gd name="connsiteY20" fmla="*/ 4180455 h 8562896"/>
            <a:gd name="connsiteX21" fmla="*/ 1767013 w 1830513"/>
            <a:gd name="connsiteY21" fmla="*/ 4241800 h 8562896"/>
            <a:gd name="connsiteX22" fmla="*/ 1652713 w 1830513"/>
            <a:gd name="connsiteY22" fmla="*/ 4356100 h 8562896"/>
            <a:gd name="connsiteX23" fmla="*/ 1601913 w 1830513"/>
            <a:gd name="connsiteY23" fmla="*/ 4521200 h 8562896"/>
            <a:gd name="connsiteX24" fmla="*/ 1614613 w 1830513"/>
            <a:gd name="connsiteY24" fmla="*/ 4724400 h 8562896"/>
            <a:gd name="connsiteX25" fmla="*/ 1614613 w 1830513"/>
            <a:gd name="connsiteY25" fmla="*/ 4876800 h 8562896"/>
            <a:gd name="connsiteX26" fmla="*/ 1589213 w 1830513"/>
            <a:gd name="connsiteY26" fmla="*/ 4889500 h 8562896"/>
            <a:gd name="connsiteX27" fmla="*/ 1525713 w 1830513"/>
            <a:gd name="connsiteY27" fmla="*/ 4914900 h 8562896"/>
            <a:gd name="connsiteX28" fmla="*/ 1436813 w 1830513"/>
            <a:gd name="connsiteY28" fmla="*/ 4927600 h 8562896"/>
            <a:gd name="connsiteX29" fmla="*/ 1538413 w 1830513"/>
            <a:gd name="connsiteY29" fmla="*/ 4965700 h 8562896"/>
            <a:gd name="connsiteX30" fmla="*/ 1601913 w 1830513"/>
            <a:gd name="connsiteY30" fmla="*/ 5041900 h 8562896"/>
            <a:gd name="connsiteX31" fmla="*/ 1627313 w 1830513"/>
            <a:gd name="connsiteY31" fmla="*/ 5118100 h 8562896"/>
            <a:gd name="connsiteX32" fmla="*/ 1589213 w 1830513"/>
            <a:gd name="connsiteY32" fmla="*/ 5194300 h 8562896"/>
            <a:gd name="connsiteX33" fmla="*/ 1513013 w 1830513"/>
            <a:gd name="connsiteY33" fmla="*/ 5283200 h 8562896"/>
            <a:gd name="connsiteX34" fmla="*/ 1487613 w 1830513"/>
            <a:gd name="connsiteY34" fmla="*/ 5384800 h 8562896"/>
            <a:gd name="connsiteX35" fmla="*/ 1487613 w 1830513"/>
            <a:gd name="connsiteY35" fmla="*/ 5473700 h 8562896"/>
            <a:gd name="connsiteX36" fmla="*/ 1500313 w 1830513"/>
            <a:gd name="connsiteY36" fmla="*/ 5638800 h 8562896"/>
            <a:gd name="connsiteX37" fmla="*/ 1345217 w 1830513"/>
            <a:gd name="connsiteY37" fmla="*/ 5792537 h 8562896"/>
            <a:gd name="connsiteX38" fmla="*/ 968967 w 1830513"/>
            <a:gd name="connsiteY38" fmla="*/ 5837856 h 8562896"/>
            <a:gd name="connsiteX39" fmla="*/ 788653 w 1830513"/>
            <a:gd name="connsiteY39" fmla="*/ 5877575 h 8562896"/>
            <a:gd name="connsiteX40" fmla="*/ 655454 w 1830513"/>
            <a:gd name="connsiteY40" fmla="*/ 6036937 h 8562896"/>
            <a:gd name="connsiteX41" fmla="*/ 631533 w 1830513"/>
            <a:gd name="connsiteY41" fmla="*/ 6239577 h 8562896"/>
            <a:gd name="connsiteX42" fmla="*/ 585913 w 1830513"/>
            <a:gd name="connsiteY42" fmla="*/ 6591300 h 8562896"/>
            <a:gd name="connsiteX43" fmla="*/ 334395 w 1830513"/>
            <a:gd name="connsiteY43" fmla="*/ 8562896 h 8562896"/>
            <a:gd name="connsiteX44" fmla="*/ 1713 w 1830513"/>
            <a:gd name="connsiteY44" fmla="*/ 7823200 h 8562896"/>
            <a:gd name="connsiteX0" fmla="*/ 0 w 1844054"/>
            <a:gd name="connsiteY0" fmla="*/ 8575595 h 8575595"/>
            <a:gd name="connsiteX1" fmla="*/ 14702 w 1844054"/>
            <a:gd name="connsiteY1" fmla="*/ 0 h 8575595"/>
            <a:gd name="connsiteX2" fmla="*/ 243854 w 1844054"/>
            <a:gd name="connsiteY2" fmla="*/ 0 h 8575595"/>
            <a:gd name="connsiteX3" fmla="*/ 497854 w 1844054"/>
            <a:gd name="connsiteY3" fmla="*/ 25400 h 8575595"/>
            <a:gd name="connsiteX4" fmla="*/ 701054 w 1844054"/>
            <a:gd name="connsiteY4" fmla="*/ 114300 h 8575595"/>
            <a:gd name="connsiteX5" fmla="*/ 892106 w 1844054"/>
            <a:gd name="connsiteY5" fmla="*/ 231602 h 8575595"/>
            <a:gd name="connsiteX6" fmla="*/ 1056654 w 1844054"/>
            <a:gd name="connsiteY6" fmla="*/ 393700 h 8575595"/>
            <a:gd name="connsiteX7" fmla="*/ 1221754 w 1844054"/>
            <a:gd name="connsiteY7" fmla="*/ 673100 h 8575595"/>
            <a:gd name="connsiteX8" fmla="*/ 1310654 w 1844054"/>
            <a:gd name="connsiteY8" fmla="*/ 889000 h 8575595"/>
            <a:gd name="connsiteX9" fmla="*/ 1475754 w 1844054"/>
            <a:gd name="connsiteY9" fmla="*/ 1473200 h 8575595"/>
            <a:gd name="connsiteX10" fmla="*/ 1539254 w 1844054"/>
            <a:gd name="connsiteY10" fmla="*/ 1905000 h 8575595"/>
            <a:gd name="connsiteX11" fmla="*/ 1577354 w 1844054"/>
            <a:gd name="connsiteY11" fmla="*/ 2273300 h 8575595"/>
            <a:gd name="connsiteX12" fmla="*/ 1602754 w 1844054"/>
            <a:gd name="connsiteY12" fmla="*/ 2654300 h 8575595"/>
            <a:gd name="connsiteX13" fmla="*/ 1564654 w 1844054"/>
            <a:gd name="connsiteY13" fmla="*/ 2768600 h 8575595"/>
            <a:gd name="connsiteX14" fmla="*/ 1513854 w 1844054"/>
            <a:gd name="connsiteY14" fmla="*/ 2882900 h 8575595"/>
            <a:gd name="connsiteX15" fmla="*/ 1479620 w 1844054"/>
            <a:gd name="connsiteY15" fmla="*/ 2990811 h 8575595"/>
            <a:gd name="connsiteX16" fmla="*/ 1526554 w 1844054"/>
            <a:gd name="connsiteY16" fmla="*/ 3175000 h 8575595"/>
            <a:gd name="connsiteX17" fmla="*/ 1793254 w 1844054"/>
            <a:gd name="connsiteY17" fmla="*/ 3886200 h 8575595"/>
            <a:gd name="connsiteX18" fmla="*/ 1831354 w 1844054"/>
            <a:gd name="connsiteY18" fmla="*/ 4000500 h 8575595"/>
            <a:gd name="connsiteX19" fmla="*/ 1844054 w 1844054"/>
            <a:gd name="connsiteY19" fmla="*/ 4102100 h 8575595"/>
            <a:gd name="connsiteX20" fmla="*/ 1837429 w 1844054"/>
            <a:gd name="connsiteY20" fmla="*/ 4180455 h 8575595"/>
            <a:gd name="connsiteX21" fmla="*/ 1780554 w 1844054"/>
            <a:gd name="connsiteY21" fmla="*/ 4241800 h 8575595"/>
            <a:gd name="connsiteX22" fmla="*/ 1666254 w 1844054"/>
            <a:gd name="connsiteY22" fmla="*/ 4356100 h 8575595"/>
            <a:gd name="connsiteX23" fmla="*/ 1615454 w 1844054"/>
            <a:gd name="connsiteY23" fmla="*/ 4521200 h 8575595"/>
            <a:gd name="connsiteX24" fmla="*/ 1628154 w 1844054"/>
            <a:gd name="connsiteY24" fmla="*/ 4724400 h 8575595"/>
            <a:gd name="connsiteX25" fmla="*/ 1628154 w 1844054"/>
            <a:gd name="connsiteY25" fmla="*/ 4876800 h 8575595"/>
            <a:gd name="connsiteX26" fmla="*/ 1602754 w 1844054"/>
            <a:gd name="connsiteY26" fmla="*/ 4889500 h 8575595"/>
            <a:gd name="connsiteX27" fmla="*/ 1539254 w 1844054"/>
            <a:gd name="connsiteY27" fmla="*/ 4914900 h 8575595"/>
            <a:gd name="connsiteX28" fmla="*/ 1450354 w 1844054"/>
            <a:gd name="connsiteY28" fmla="*/ 4927600 h 8575595"/>
            <a:gd name="connsiteX29" fmla="*/ 1551954 w 1844054"/>
            <a:gd name="connsiteY29" fmla="*/ 4965700 h 8575595"/>
            <a:gd name="connsiteX30" fmla="*/ 1615454 w 1844054"/>
            <a:gd name="connsiteY30" fmla="*/ 5041900 h 8575595"/>
            <a:gd name="connsiteX31" fmla="*/ 1640854 w 1844054"/>
            <a:gd name="connsiteY31" fmla="*/ 5118100 h 8575595"/>
            <a:gd name="connsiteX32" fmla="*/ 1602754 w 1844054"/>
            <a:gd name="connsiteY32" fmla="*/ 5194300 h 8575595"/>
            <a:gd name="connsiteX33" fmla="*/ 1526554 w 1844054"/>
            <a:gd name="connsiteY33" fmla="*/ 5283200 h 8575595"/>
            <a:gd name="connsiteX34" fmla="*/ 1501154 w 1844054"/>
            <a:gd name="connsiteY34" fmla="*/ 5384800 h 8575595"/>
            <a:gd name="connsiteX35" fmla="*/ 1501154 w 1844054"/>
            <a:gd name="connsiteY35" fmla="*/ 5473700 h 8575595"/>
            <a:gd name="connsiteX36" fmla="*/ 1513854 w 1844054"/>
            <a:gd name="connsiteY36" fmla="*/ 5638800 h 8575595"/>
            <a:gd name="connsiteX37" fmla="*/ 1358758 w 1844054"/>
            <a:gd name="connsiteY37" fmla="*/ 5792537 h 8575595"/>
            <a:gd name="connsiteX38" fmla="*/ 982508 w 1844054"/>
            <a:gd name="connsiteY38" fmla="*/ 5837856 h 8575595"/>
            <a:gd name="connsiteX39" fmla="*/ 802194 w 1844054"/>
            <a:gd name="connsiteY39" fmla="*/ 5877575 h 8575595"/>
            <a:gd name="connsiteX40" fmla="*/ 668995 w 1844054"/>
            <a:gd name="connsiteY40" fmla="*/ 6036937 h 8575595"/>
            <a:gd name="connsiteX41" fmla="*/ 645074 w 1844054"/>
            <a:gd name="connsiteY41" fmla="*/ 6239577 h 8575595"/>
            <a:gd name="connsiteX42" fmla="*/ 599454 w 1844054"/>
            <a:gd name="connsiteY42" fmla="*/ 6591300 h 8575595"/>
            <a:gd name="connsiteX43" fmla="*/ 347936 w 1844054"/>
            <a:gd name="connsiteY43" fmla="*/ 8562896 h 8575595"/>
            <a:gd name="connsiteX44" fmla="*/ 0 w 1844054"/>
            <a:gd name="connsiteY44" fmla="*/ 8575595 h 8575595"/>
            <a:gd name="connsiteX0" fmla="*/ 0 w 1844054"/>
            <a:gd name="connsiteY0" fmla="*/ 8575595 h 8575595"/>
            <a:gd name="connsiteX1" fmla="*/ 14702 w 1844054"/>
            <a:gd name="connsiteY1" fmla="*/ 0 h 8575595"/>
            <a:gd name="connsiteX2" fmla="*/ 243854 w 1844054"/>
            <a:gd name="connsiteY2" fmla="*/ 0 h 8575595"/>
            <a:gd name="connsiteX3" fmla="*/ 497854 w 1844054"/>
            <a:gd name="connsiteY3" fmla="*/ 25400 h 8575595"/>
            <a:gd name="connsiteX4" fmla="*/ 701054 w 1844054"/>
            <a:gd name="connsiteY4" fmla="*/ 114300 h 8575595"/>
            <a:gd name="connsiteX5" fmla="*/ 892106 w 1844054"/>
            <a:gd name="connsiteY5" fmla="*/ 231602 h 8575595"/>
            <a:gd name="connsiteX6" fmla="*/ 1056654 w 1844054"/>
            <a:gd name="connsiteY6" fmla="*/ 393700 h 8575595"/>
            <a:gd name="connsiteX7" fmla="*/ 1221754 w 1844054"/>
            <a:gd name="connsiteY7" fmla="*/ 673100 h 8575595"/>
            <a:gd name="connsiteX8" fmla="*/ 1310654 w 1844054"/>
            <a:gd name="connsiteY8" fmla="*/ 889000 h 8575595"/>
            <a:gd name="connsiteX9" fmla="*/ 1475754 w 1844054"/>
            <a:gd name="connsiteY9" fmla="*/ 1473200 h 8575595"/>
            <a:gd name="connsiteX10" fmla="*/ 1539254 w 1844054"/>
            <a:gd name="connsiteY10" fmla="*/ 1905000 h 8575595"/>
            <a:gd name="connsiteX11" fmla="*/ 1577354 w 1844054"/>
            <a:gd name="connsiteY11" fmla="*/ 2273300 h 8575595"/>
            <a:gd name="connsiteX12" fmla="*/ 1602754 w 1844054"/>
            <a:gd name="connsiteY12" fmla="*/ 2654300 h 8575595"/>
            <a:gd name="connsiteX13" fmla="*/ 1564654 w 1844054"/>
            <a:gd name="connsiteY13" fmla="*/ 2768600 h 8575595"/>
            <a:gd name="connsiteX14" fmla="*/ 1513854 w 1844054"/>
            <a:gd name="connsiteY14" fmla="*/ 2882900 h 8575595"/>
            <a:gd name="connsiteX15" fmla="*/ 1479620 w 1844054"/>
            <a:gd name="connsiteY15" fmla="*/ 2990811 h 8575595"/>
            <a:gd name="connsiteX16" fmla="*/ 1526554 w 1844054"/>
            <a:gd name="connsiteY16" fmla="*/ 3175000 h 8575595"/>
            <a:gd name="connsiteX17" fmla="*/ 1793254 w 1844054"/>
            <a:gd name="connsiteY17" fmla="*/ 3886200 h 8575595"/>
            <a:gd name="connsiteX18" fmla="*/ 1831354 w 1844054"/>
            <a:gd name="connsiteY18" fmla="*/ 4000500 h 8575595"/>
            <a:gd name="connsiteX19" fmla="*/ 1844054 w 1844054"/>
            <a:gd name="connsiteY19" fmla="*/ 4102100 h 8575595"/>
            <a:gd name="connsiteX20" fmla="*/ 1837429 w 1844054"/>
            <a:gd name="connsiteY20" fmla="*/ 4180455 h 8575595"/>
            <a:gd name="connsiteX21" fmla="*/ 1780554 w 1844054"/>
            <a:gd name="connsiteY21" fmla="*/ 4241800 h 8575595"/>
            <a:gd name="connsiteX22" fmla="*/ 1666254 w 1844054"/>
            <a:gd name="connsiteY22" fmla="*/ 4356100 h 8575595"/>
            <a:gd name="connsiteX23" fmla="*/ 1615454 w 1844054"/>
            <a:gd name="connsiteY23" fmla="*/ 4521200 h 8575595"/>
            <a:gd name="connsiteX24" fmla="*/ 1628154 w 1844054"/>
            <a:gd name="connsiteY24" fmla="*/ 4724400 h 8575595"/>
            <a:gd name="connsiteX25" fmla="*/ 1628154 w 1844054"/>
            <a:gd name="connsiteY25" fmla="*/ 4876800 h 8575595"/>
            <a:gd name="connsiteX26" fmla="*/ 1602754 w 1844054"/>
            <a:gd name="connsiteY26" fmla="*/ 4889500 h 8575595"/>
            <a:gd name="connsiteX27" fmla="*/ 1539254 w 1844054"/>
            <a:gd name="connsiteY27" fmla="*/ 4914900 h 8575595"/>
            <a:gd name="connsiteX28" fmla="*/ 1450354 w 1844054"/>
            <a:gd name="connsiteY28" fmla="*/ 4927600 h 8575595"/>
            <a:gd name="connsiteX29" fmla="*/ 1551954 w 1844054"/>
            <a:gd name="connsiteY29" fmla="*/ 4965700 h 8575595"/>
            <a:gd name="connsiteX30" fmla="*/ 1615454 w 1844054"/>
            <a:gd name="connsiteY30" fmla="*/ 5041900 h 8575595"/>
            <a:gd name="connsiteX31" fmla="*/ 1640854 w 1844054"/>
            <a:gd name="connsiteY31" fmla="*/ 5118100 h 8575595"/>
            <a:gd name="connsiteX32" fmla="*/ 1602754 w 1844054"/>
            <a:gd name="connsiteY32" fmla="*/ 5194300 h 8575595"/>
            <a:gd name="connsiteX33" fmla="*/ 1526554 w 1844054"/>
            <a:gd name="connsiteY33" fmla="*/ 5283200 h 8575595"/>
            <a:gd name="connsiteX34" fmla="*/ 1501154 w 1844054"/>
            <a:gd name="connsiteY34" fmla="*/ 5384800 h 8575595"/>
            <a:gd name="connsiteX35" fmla="*/ 1501154 w 1844054"/>
            <a:gd name="connsiteY35" fmla="*/ 5473700 h 8575595"/>
            <a:gd name="connsiteX36" fmla="*/ 1513854 w 1844054"/>
            <a:gd name="connsiteY36" fmla="*/ 5638800 h 8575595"/>
            <a:gd name="connsiteX37" fmla="*/ 1358758 w 1844054"/>
            <a:gd name="connsiteY37" fmla="*/ 5792537 h 8575595"/>
            <a:gd name="connsiteX38" fmla="*/ 982508 w 1844054"/>
            <a:gd name="connsiteY38" fmla="*/ 5837856 h 8575595"/>
            <a:gd name="connsiteX39" fmla="*/ 802194 w 1844054"/>
            <a:gd name="connsiteY39" fmla="*/ 5877575 h 8575595"/>
            <a:gd name="connsiteX40" fmla="*/ 394417 w 1844054"/>
            <a:gd name="connsiteY40" fmla="*/ 6002737 h 8575595"/>
            <a:gd name="connsiteX41" fmla="*/ 645074 w 1844054"/>
            <a:gd name="connsiteY41" fmla="*/ 6239577 h 8575595"/>
            <a:gd name="connsiteX42" fmla="*/ 599454 w 1844054"/>
            <a:gd name="connsiteY42" fmla="*/ 6591300 h 8575595"/>
            <a:gd name="connsiteX43" fmla="*/ 347936 w 1844054"/>
            <a:gd name="connsiteY43" fmla="*/ 8562896 h 8575595"/>
            <a:gd name="connsiteX44" fmla="*/ 0 w 1844054"/>
            <a:gd name="connsiteY44" fmla="*/ 8575595 h 8575595"/>
            <a:gd name="connsiteX0" fmla="*/ 0 w 1844054"/>
            <a:gd name="connsiteY0" fmla="*/ 8575595 h 8575595"/>
            <a:gd name="connsiteX1" fmla="*/ 14702 w 1844054"/>
            <a:gd name="connsiteY1" fmla="*/ 0 h 8575595"/>
            <a:gd name="connsiteX2" fmla="*/ 243854 w 1844054"/>
            <a:gd name="connsiteY2" fmla="*/ 0 h 8575595"/>
            <a:gd name="connsiteX3" fmla="*/ 497854 w 1844054"/>
            <a:gd name="connsiteY3" fmla="*/ 25400 h 8575595"/>
            <a:gd name="connsiteX4" fmla="*/ 701054 w 1844054"/>
            <a:gd name="connsiteY4" fmla="*/ 114300 h 8575595"/>
            <a:gd name="connsiteX5" fmla="*/ 892106 w 1844054"/>
            <a:gd name="connsiteY5" fmla="*/ 231602 h 8575595"/>
            <a:gd name="connsiteX6" fmla="*/ 1056654 w 1844054"/>
            <a:gd name="connsiteY6" fmla="*/ 393700 h 8575595"/>
            <a:gd name="connsiteX7" fmla="*/ 1221754 w 1844054"/>
            <a:gd name="connsiteY7" fmla="*/ 673100 h 8575595"/>
            <a:gd name="connsiteX8" fmla="*/ 1310654 w 1844054"/>
            <a:gd name="connsiteY8" fmla="*/ 889000 h 8575595"/>
            <a:gd name="connsiteX9" fmla="*/ 1475754 w 1844054"/>
            <a:gd name="connsiteY9" fmla="*/ 1473200 h 8575595"/>
            <a:gd name="connsiteX10" fmla="*/ 1539254 w 1844054"/>
            <a:gd name="connsiteY10" fmla="*/ 1905000 h 8575595"/>
            <a:gd name="connsiteX11" fmla="*/ 1577354 w 1844054"/>
            <a:gd name="connsiteY11" fmla="*/ 2273300 h 8575595"/>
            <a:gd name="connsiteX12" fmla="*/ 1602754 w 1844054"/>
            <a:gd name="connsiteY12" fmla="*/ 2654300 h 8575595"/>
            <a:gd name="connsiteX13" fmla="*/ 1564654 w 1844054"/>
            <a:gd name="connsiteY13" fmla="*/ 2768600 h 8575595"/>
            <a:gd name="connsiteX14" fmla="*/ 1513854 w 1844054"/>
            <a:gd name="connsiteY14" fmla="*/ 2882900 h 8575595"/>
            <a:gd name="connsiteX15" fmla="*/ 1479620 w 1844054"/>
            <a:gd name="connsiteY15" fmla="*/ 2990811 h 8575595"/>
            <a:gd name="connsiteX16" fmla="*/ 1526554 w 1844054"/>
            <a:gd name="connsiteY16" fmla="*/ 3175000 h 8575595"/>
            <a:gd name="connsiteX17" fmla="*/ 1793254 w 1844054"/>
            <a:gd name="connsiteY17" fmla="*/ 3886200 h 8575595"/>
            <a:gd name="connsiteX18" fmla="*/ 1831354 w 1844054"/>
            <a:gd name="connsiteY18" fmla="*/ 4000500 h 8575595"/>
            <a:gd name="connsiteX19" fmla="*/ 1844054 w 1844054"/>
            <a:gd name="connsiteY19" fmla="*/ 4102100 h 8575595"/>
            <a:gd name="connsiteX20" fmla="*/ 1837429 w 1844054"/>
            <a:gd name="connsiteY20" fmla="*/ 4180455 h 8575595"/>
            <a:gd name="connsiteX21" fmla="*/ 1780554 w 1844054"/>
            <a:gd name="connsiteY21" fmla="*/ 4241800 h 8575595"/>
            <a:gd name="connsiteX22" fmla="*/ 1666254 w 1844054"/>
            <a:gd name="connsiteY22" fmla="*/ 4356100 h 8575595"/>
            <a:gd name="connsiteX23" fmla="*/ 1615454 w 1844054"/>
            <a:gd name="connsiteY23" fmla="*/ 4521200 h 8575595"/>
            <a:gd name="connsiteX24" fmla="*/ 1628154 w 1844054"/>
            <a:gd name="connsiteY24" fmla="*/ 4724400 h 8575595"/>
            <a:gd name="connsiteX25" fmla="*/ 1628154 w 1844054"/>
            <a:gd name="connsiteY25" fmla="*/ 4876800 h 8575595"/>
            <a:gd name="connsiteX26" fmla="*/ 1602754 w 1844054"/>
            <a:gd name="connsiteY26" fmla="*/ 4889500 h 8575595"/>
            <a:gd name="connsiteX27" fmla="*/ 1539254 w 1844054"/>
            <a:gd name="connsiteY27" fmla="*/ 4914900 h 8575595"/>
            <a:gd name="connsiteX28" fmla="*/ 1450354 w 1844054"/>
            <a:gd name="connsiteY28" fmla="*/ 4927600 h 8575595"/>
            <a:gd name="connsiteX29" fmla="*/ 1551954 w 1844054"/>
            <a:gd name="connsiteY29" fmla="*/ 4965700 h 8575595"/>
            <a:gd name="connsiteX30" fmla="*/ 1615454 w 1844054"/>
            <a:gd name="connsiteY30" fmla="*/ 5041900 h 8575595"/>
            <a:gd name="connsiteX31" fmla="*/ 1640854 w 1844054"/>
            <a:gd name="connsiteY31" fmla="*/ 5118100 h 8575595"/>
            <a:gd name="connsiteX32" fmla="*/ 1602754 w 1844054"/>
            <a:gd name="connsiteY32" fmla="*/ 5194300 h 8575595"/>
            <a:gd name="connsiteX33" fmla="*/ 1526554 w 1844054"/>
            <a:gd name="connsiteY33" fmla="*/ 5283200 h 8575595"/>
            <a:gd name="connsiteX34" fmla="*/ 1501154 w 1844054"/>
            <a:gd name="connsiteY34" fmla="*/ 5384800 h 8575595"/>
            <a:gd name="connsiteX35" fmla="*/ 1501154 w 1844054"/>
            <a:gd name="connsiteY35" fmla="*/ 5473700 h 8575595"/>
            <a:gd name="connsiteX36" fmla="*/ 1513854 w 1844054"/>
            <a:gd name="connsiteY36" fmla="*/ 5638800 h 8575595"/>
            <a:gd name="connsiteX37" fmla="*/ 1358758 w 1844054"/>
            <a:gd name="connsiteY37" fmla="*/ 5792537 h 8575595"/>
            <a:gd name="connsiteX38" fmla="*/ 982508 w 1844054"/>
            <a:gd name="connsiteY38" fmla="*/ 5837856 h 8575595"/>
            <a:gd name="connsiteX39" fmla="*/ 802194 w 1844054"/>
            <a:gd name="connsiteY39" fmla="*/ 5877575 h 8575595"/>
            <a:gd name="connsiteX40" fmla="*/ 394417 w 1844054"/>
            <a:gd name="connsiteY40" fmla="*/ 6002737 h 8575595"/>
            <a:gd name="connsiteX41" fmla="*/ 202700 w 1844054"/>
            <a:gd name="connsiteY41" fmla="*/ 6273777 h 8575595"/>
            <a:gd name="connsiteX42" fmla="*/ 599454 w 1844054"/>
            <a:gd name="connsiteY42" fmla="*/ 6591300 h 8575595"/>
            <a:gd name="connsiteX43" fmla="*/ 347936 w 1844054"/>
            <a:gd name="connsiteY43" fmla="*/ 8562896 h 8575595"/>
            <a:gd name="connsiteX44" fmla="*/ 0 w 1844054"/>
            <a:gd name="connsiteY44" fmla="*/ 8575595 h 8575595"/>
            <a:gd name="connsiteX0" fmla="*/ 0 w 1844054"/>
            <a:gd name="connsiteY0" fmla="*/ 8575595 h 8575595"/>
            <a:gd name="connsiteX1" fmla="*/ 14702 w 1844054"/>
            <a:gd name="connsiteY1" fmla="*/ 0 h 8575595"/>
            <a:gd name="connsiteX2" fmla="*/ 243854 w 1844054"/>
            <a:gd name="connsiteY2" fmla="*/ 0 h 8575595"/>
            <a:gd name="connsiteX3" fmla="*/ 497854 w 1844054"/>
            <a:gd name="connsiteY3" fmla="*/ 25400 h 8575595"/>
            <a:gd name="connsiteX4" fmla="*/ 701054 w 1844054"/>
            <a:gd name="connsiteY4" fmla="*/ 114300 h 8575595"/>
            <a:gd name="connsiteX5" fmla="*/ 892106 w 1844054"/>
            <a:gd name="connsiteY5" fmla="*/ 231602 h 8575595"/>
            <a:gd name="connsiteX6" fmla="*/ 1056654 w 1844054"/>
            <a:gd name="connsiteY6" fmla="*/ 393700 h 8575595"/>
            <a:gd name="connsiteX7" fmla="*/ 1221754 w 1844054"/>
            <a:gd name="connsiteY7" fmla="*/ 673100 h 8575595"/>
            <a:gd name="connsiteX8" fmla="*/ 1310654 w 1844054"/>
            <a:gd name="connsiteY8" fmla="*/ 889000 h 8575595"/>
            <a:gd name="connsiteX9" fmla="*/ 1475754 w 1844054"/>
            <a:gd name="connsiteY9" fmla="*/ 1473200 h 8575595"/>
            <a:gd name="connsiteX10" fmla="*/ 1539254 w 1844054"/>
            <a:gd name="connsiteY10" fmla="*/ 1905000 h 8575595"/>
            <a:gd name="connsiteX11" fmla="*/ 1577354 w 1844054"/>
            <a:gd name="connsiteY11" fmla="*/ 2273300 h 8575595"/>
            <a:gd name="connsiteX12" fmla="*/ 1602754 w 1844054"/>
            <a:gd name="connsiteY12" fmla="*/ 2654300 h 8575595"/>
            <a:gd name="connsiteX13" fmla="*/ 1564654 w 1844054"/>
            <a:gd name="connsiteY13" fmla="*/ 2768600 h 8575595"/>
            <a:gd name="connsiteX14" fmla="*/ 1513854 w 1844054"/>
            <a:gd name="connsiteY14" fmla="*/ 2882900 h 8575595"/>
            <a:gd name="connsiteX15" fmla="*/ 1479620 w 1844054"/>
            <a:gd name="connsiteY15" fmla="*/ 2990811 h 8575595"/>
            <a:gd name="connsiteX16" fmla="*/ 1526554 w 1844054"/>
            <a:gd name="connsiteY16" fmla="*/ 3175000 h 8575595"/>
            <a:gd name="connsiteX17" fmla="*/ 1793254 w 1844054"/>
            <a:gd name="connsiteY17" fmla="*/ 3886200 h 8575595"/>
            <a:gd name="connsiteX18" fmla="*/ 1831354 w 1844054"/>
            <a:gd name="connsiteY18" fmla="*/ 4000500 h 8575595"/>
            <a:gd name="connsiteX19" fmla="*/ 1844054 w 1844054"/>
            <a:gd name="connsiteY19" fmla="*/ 4102100 h 8575595"/>
            <a:gd name="connsiteX20" fmla="*/ 1837429 w 1844054"/>
            <a:gd name="connsiteY20" fmla="*/ 4180455 h 8575595"/>
            <a:gd name="connsiteX21" fmla="*/ 1780554 w 1844054"/>
            <a:gd name="connsiteY21" fmla="*/ 4241800 h 8575595"/>
            <a:gd name="connsiteX22" fmla="*/ 1666254 w 1844054"/>
            <a:gd name="connsiteY22" fmla="*/ 4356100 h 8575595"/>
            <a:gd name="connsiteX23" fmla="*/ 1615454 w 1844054"/>
            <a:gd name="connsiteY23" fmla="*/ 4521200 h 8575595"/>
            <a:gd name="connsiteX24" fmla="*/ 1628154 w 1844054"/>
            <a:gd name="connsiteY24" fmla="*/ 4724400 h 8575595"/>
            <a:gd name="connsiteX25" fmla="*/ 1628154 w 1844054"/>
            <a:gd name="connsiteY25" fmla="*/ 4876800 h 8575595"/>
            <a:gd name="connsiteX26" fmla="*/ 1602754 w 1844054"/>
            <a:gd name="connsiteY26" fmla="*/ 4889500 h 8575595"/>
            <a:gd name="connsiteX27" fmla="*/ 1539254 w 1844054"/>
            <a:gd name="connsiteY27" fmla="*/ 4914900 h 8575595"/>
            <a:gd name="connsiteX28" fmla="*/ 1450354 w 1844054"/>
            <a:gd name="connsiteY28" fmla="*/ 4927600 h 8575595"/>
            <a:gd name="connsiteX29" fmla="*/ 1551954 w 1844054"/>
            <a:gd name="connsiteY29" fmla="*/ 4965700 h 8575595"/>
            <a:gd name="connsiteX30" fmla="*/ 1615454 w 1844054"/>
            <a:gd name="connsiteY30" fmla="*/ 5041900 h 8575595"/>
            <a:gd name="connsiteX31" fmla="*/ 1640854 w 1844054"/>
            <a:gd name="connsiteY31" fmla="*/ 5118100 h 8575595"/>
            <a:gd name="connsiteX32" fmla="*/ 1602754 w 1844054"/>
            <a:gd name="connsiteY32" fmla="*/ 5194300 h 8575595"/>
            <a:gd name="connsiteX33" fmla="*/ 1526554 w 1844054"/>
            <a:gd name="connsiteY33" fmla="*/ 5283200 h 8575595"/>
            <a:gd name="connsiteX34" fmla="*/ 1501154 w 1844054"/>
            <a:gd name="connsiteY34" fmla="*/ 5384800 h 8575595"/>
            <a:gd name="connsiteX35" fmla="*/ 1501154 w 1844054"/>
            <a:gd name="connsiteY35" fmla="*/ 5473700 h 8575595"/>
            <a:gd name="connsiteX36" fmla="*/ 1513854 w 1844054"/>
            <a:gd name="connsiteY36" fmla="*/ 5638800 h 8575595"/>
            <a:gd name="connsiteX37" fmla="*/ 1358758 w 1844054"/>
            <a:gd name="connsiteY37" fmla="*/ 5792537 h 8575595"/>
            <a:gd name="connsiteX38" fmla="*/ 982508 w 1844054"/>
            <a:gd name="connsiteY38" fmla="*/ 5837856 h 8575595"/>
            <a:gd name="connsiteX39" fmla="*/ 802194 w 1844054"/>
            <a:gd name="connsiteY39" fmla="*/ 5877575 h 8575595"/>
            <a:gd name="connsiteX40" fmla="*/ 394417 w 1844054"/>
            <a:gd name="connsiteY40" fmla="*/ 6002737 h 8575595"/>
            <a:gd name="connsiteX41" fmla="*/ 202700 w 1844054"/>
            <a:gd name="connsiteY41" fmla="*/ 6273777 h 8575595"/>
            <a:gd name="connsiteX42" fmla="*/ 126570 w 1844054"/>
            <a:gd name="connsiteY42" fmla="*/ 6659700 h 8575595"/>
            <a:gd name="connsiteX43" fmla="*/ 347936 w 1844054"/>
            <a:gd name="connsiteY43" fmla="*/ 8562896 h 8575595"/>
            <a:gd name="connsiteX44" fmla="*/ 0 w 1844054"/>
            <a:gd name="connsiteY44" fmla="*/ 8575595 h 8575595"/>
            <a:gd name="connsiteX0" fmla="*/ 0 w 1844054"/>
            <a:gd name="connsiteY0" fmla="*/ 8575595 h 8575595"/>
            <a:gd name="connsiteX1" fmla="*/ 14702 w 1844054"/>
            <a:gd name="connsiteY1" fmla="*/ 0 h 8575595"/>
            <a:gd name="connsiteX2" fmla="*/ 243854 w 1844054"/>
            <a:gd name="connsiteY2" fmla="*/ 0 h 8575595"/>
            <a:gd name="connsiteX3" fmla="*/ 497854 w 1844054"/>
            <a:gd name="connsiteY3" fmla="*/ 25400 h 8575595"/>
            <a:gd name="connsiteX4" fmla="*/ 701054 w 1844054"/>
            <a:gd name="connsiteY4" fmla="*/ 114300 h 8575595"/>
            <a:gd name="connsiteX5" fmla="*/ 892106 w 1844054"/>
            <a:gd name="connsiteY5" fmla="*/ 231602 h 8575595"/>
            <a:gd name="connsiteX6" fmla="*/ 1056654 w 1844054"/>
            <a:gd name="connsiteY6" fmla="*/ 393700 h 8575595"/>
            <a:gd name="connsiteX7" fmla="*/ 1221754 w 1844054"/>
            <a:gd name="connsiteY7" fmla="*/ 673100 h 8575595"/>
            <a:gd name="connsiteX8" fmla="*/ 1310654 w 1844054"/>
            <a:gd name="connsiteY8" fmla="*/ 889000 h 8575595"/>
            <a:gd name="connsiteX9" fmla="*/ 1475754 w 1844054"/>
            <a:gd name="connsiteY9" fmla="*/ 1473200 h 8575595"/>
            <a:gd name="connsiteX10" fmla="*/ 1539254 w 1844054"/>
            <a:gd name="connsiteY10" fmla="*/ 1905000 h 8575595"/>
            <a:gd name="connsiteX11" fmla="*/ 1577354 w 1844054"/>
            <a:gd name="connsiteY11" fmla="*/ 2273300 h 8575595"/>
            <a:gd name="connsiteX12" fmla="*/ 1602754 w 1844054"/>
            <a:gd name="connsiteY12" fmla="*/ 2654300 h 8575595"/>
            <a:gd name="connsiteX13" fmla="*/ 1564654 w 1844054"/>
            <a:gd name="connsiteY13" fmla="*/ 2768600 h 8575595"/>
            <a:gd name="connsiteX14" fmla="*/ 1513854 w 1844054"/>
            <a:gd name="connsiteY14" fmla="*/ 2882900 h 8575595"/>
            <a:gd name="connsiteX15" fmla="*/ 1479620 w 1844054"/>
            <a:gd name="connsiteY15" fmla="*/ 2990811 h 8575595"/>
            <a:gd name="connsiteX16" fmla="*/ 1526554 w 1844054"/>
            <a:gd name="connsiteY16" fmla="*/ 3175000 h 8575595"/>
            <a:gd name="connsiteX17" fmla="*/ 1793254 w 1844054"/>
            <a:gd name="connsiteY17" fmla="*/ 3886200 h 8575595"/>
            <a:gd name="connsiteX18" fmla="*/ 1831354 w 1844054"/>
            <a:gd name="connsiteY18" fmla="*/ 4000500 h 8575595"/>
            <a:gd name="connsiteX19" fmla="*/ 1844054 w 1844054"/>
            <a:gd name="connsiteY19" fmla="*/ 4102100 h 8575595"/>
            <a:gd name="connsiteX20" fmla="*/ 1837429 w 1844054"/>
            <a:gd name="connsiteY20" fmla="*/ 4180455 h 8575595"/>
            <a:gd name="connsiteX21" fmla="*/ 1780554 w 1844054"/>
            <a:gd name="connsiteY21" fmla="*/ 4241800 h 8575595"/>
            <a:gd name="connsiteX22" fmla="*/ 1666254 w 1844054"/>
            <a:gd name="connsiteY22" fmla="*/ 4356100 h 8575595"/>
            <a:gd name="connsiteX23" fmla="*/ 1615454 w 1844054"/>
            <a:gd name="connsiteY23" fmla="*/ 4521200 h 8575595"/>
            <a:gd name="connsiteX24" fmla="*/ 1628154 w 1844054"/>
            <a:gd name="connsiteY24" fmla="*/ 4724400 h 8575595"/>
            <a:gd name="connsiteX25" fmla="*/ 1628154 w 1844054"/>
            <a:gd name="connsiteY25" fmla="*/ 4876800 h 8575595"/>
            <a:gd name="connsiteX26" fmla="*/ 1602754 w 1844054"/>
            <a:gd name="connsiteY26" fmla="*/ 4889500 h 8575595"/>
            <a:gd name="connsiteX27" fmla="*/ 1539254 w 1844054"/>
            <a:gd name="connsiteY27" fmla="*/ 4914900 h 8575595"/>
            <a:gd name="connsiteX28" fmla="*/ 1450354 w 1844054"/>
            <a:gd name="connsiteY28" fmla="*/ 4927600 h 8575595"/>
            <a:gd name="connsiteX29" fmla="*/ 1551954 w 1844054"/>
            <a:gd name="connsiteY29" fmla="*/ 4965700 h 8575595"/>
            <a:gd name="connsiteX30" fmla="*/ 1615454 w 1844054"/>
            <a:gd name="connsiteY30" fmla="*/ 5041900 h 8575595"/>
            <a:gd name="connsiteX31" fmla="*/ 1640854 w 1844054"/>
            <a:gd name="connsiteY31" fmla="*/ 5118100 h 8575595"/>
            <a:gd name="connsiteX32" fmla="*/ 1602754 w 1844054"/>
            <a:gd name="connsiteY32" fmla="*/ 5194300 h 8575595"/>
            <a:gd name="connsiteX33" fmla="*/ 1526554 w 1844054"/>
            <a:gd name="connsiteY33" fmla="*/ 5283200 h 8575595"/>
            <a:gd name="connsiteX34" fmla="*/ 1501154 w 1844054"/>
            <a:gd name="connsiteY34" fmla="*/ 5384800 h 8575595"/>
            <a:gd name="connsiteX35" fmla="*/ 1501154 w 1844054"/>
            <a:gd name="connsiteY35" fmla="*/ 5473700 h 8575595"/>
            <a:gd name="connsiteX36" fmla="*/ 1513854 w 1844054"/>
            <a:gd name="connsiteY36" fmla="*/ 5638800 h 8575595"/>
            <a:gd name="connsiteX37" fmla="*/ 1358758 w 1844054"/>
            <a:gd name="connsiteY37" fmla="*/ 5792537 h 8575595"/>
            <a:gd name="connsiteX38" fmla="*/ 982508 w 1844054"/>
            <a:gd name="connsiteY38" fmla="*/ 5837856 h 8575595"/>
            <a:gd name="connsiteX39" fmla="*/ 802194 w 1844054"/>
            <a:gd name="connsiteY39" fmla="*/ 5877575 h 8575595"/>
            <a:gd name="connsiteX40" fmla="*/ 394417 w 1844054"/>
            <a:gd name="connsiteY40" fmla="*/ 6002737 h 8575595"/>
            <a:gd name="connsiteX41" fmla="*/ 202700 w 1844054"/>
            <a:gd name="connsiteY41" fmla="*/ 6273777 h 8575595"/>
            <a:gd name="connsiteX42" fmla="*/ 126570 w 1844054"/>
            <a:gd name="connsiteY42" fmla="*/ 6659700 h 8575595"/>
            <a:gd name="connsiteX43" fmla="*/ 164884 w 1844054"/>
            <a:gd name="connsiteY43" fmla="*/ 8571446 h 8575595"/>
            <a:gd name="connsiteX44" fmla="*/ 0 w 1844054"/>
            <a:gd name="connsiteY44" fmla="*/ 8575595 h 8575595"/>
            <a:gd name="connsiteX0" fmla="*/ 0 w 1844054"/>
            <a:gd name="connsiteY0" fmla="*/ 8575595 h 8575595"/>
            <a:gd name="connsiteX1" fmla="*/ 14702 w 1844054"/>
            <a:gd name="connsiteY1" fmla="*/ 0 h 8575595"/>
            <a:gd name="connsiteX2" fmla="*/ 243854 w 1844054"/>
            <a:gd name="connsiteY2" fmla="*/ 0 h 8575595"/>
            <a:gd name="connsiteX3" fmla="*/ 497854 w 1844054"/>
            <a:gd name="connsiteY3" fmla="*/ 25400 h 8575595"/>
            <a:gd name="connsiteX4" fmla="*/ 701054 w 1844054"/>
            <a:gd name="connsiteY4" fmla="*/ 114300 h 8575595"/>
            <a:gd name="connsiteX5" fmla="*/ 892106 w 1844054"/>
            <a:gd name="connsiteY5" fmla="*/ 231602 h 8575595"/>
            <a:gd name="connsiteX6" fmla="*/ 1056654 w 1844054"/>
            <a:gd name="connsiteY6" fmla="*/ 393700 h 8575595"/>
            <a:gd name="connsiteX7" fmla="*/ 1221754 w 1844054"/>
            <a:gd name="connsiteY7" fmla="*/ 673100 h 8575595"/>
            <a:gd name="connsiteX8" fmla="*/ 1310654 w 1844054"/>
            <a:gd name="connsiteY8" fmla="*/ 889000 h 8575595"/>
            <a:gd name="connsiteX9" fmla="*/ 1475754 w 1844054"/>
            <a:gd name="connsiteY9" fmla="*/ 1473200 h 8575595"/>
            <a:gd name="connsiteX10" fmla="*/ 1539254 w 1844054"/>
            <a:gd name="connsiteY10" fmla="*/ 1905000 h 8575595"/>
            <a:gd name="connsiteX11" fmla="*/ 1577354 w 1844054"/>
            <a:gd name="connsiteY11" fmla="*/ 2273300 h 8575595"/>
            <a:gd name="connsiteX12" fmla="*/ 1602754 w 1844054"/>
            <a:gd name="connsiteY12" fmla="*/ 2654300 h 8575595"/>
            <a:gd name="connsiteX13" fmla="*/ 1564654 w 1844054"/>
            <a:gd name="connsiteY13" fmla="*/ 2768600 h 8575595"/>
            <a:gd name="connsiteX14" fmla="*/ 1513854 w 1844054"/>
            <a:gd name="connsiteY14" fmla="*/ 2882900 h 8575595"/>
            <a:gd name="connsiteX15" fmla="*/ 1479620 w 1844054"/>
            <a:gd name="connsiteY15" fmla="*/ 2990811 h 8575595"/>
            <a:gd name="connsiteX16" fmla="*/ 1526554 w 1844054"/>
            <a:gd name="connsiteY16" fmla="*/ 3175000 h 8575595"/>
            <a:gd name="connsiteX17" fmla="*/ 1793254 w 1844054"/>
            <a:gd name="connsiteY17" fmla="*/ 3886200 h 8575595"/>
            <a:gd name="connsiteX18" fmla="*/ 1831354 w 1844054"/>
            <a:gd name="connsiteY18" fmla="*/ 4000500 h 8575595"/>
            <a:gd name="connsiteX19" fmla="*/ 1844054 w 1844054"/>
            <a:gd name="connsiteY19" fmla="*/ 4102100 h 8575595"/>
            <a:gd name="connsiteX20" fmla="*/ 1837429 w 1844054"/>
            <a:gd name="connsiteY20" fmla="*/ 4180455 h 8575595"/>
            <a:gd name="connsiteX21" fmla="*/ 1780554 w 1844054"/>
            <a:gd name="connsiteY21" fmla="*/ 4241800 h 8575595"/>
            <a:gd name="connsiteX22" fmla="*/ 1666254 w 1844054"/>
            <a:gd name="connsiteY22" fmla="*/ 4356100 h 8575595"/>
            <a:gd name="connsiteX23" fmla="*/ 1615454 w 1844054"/>
            <a:gd name="connsiteY23" fmla="*/ 4521200 h 8575595"/>
            <a:gd name="connsiteX24" fmla="*/ 1628154 w 1844054"/>
            <a:gd name="connsiteY24" fmla="*/ 4724400 h 8575595"/>
            <a:gd name="connsiteX25" fmla="*/ 1628154 w 1844054"/>
            <a:gd name="connsiteY25" fmla="*/ 4876800 h 8575595"/>
            <a:gd name="connsiteX26" fmla="*/ 1602754 w 1844054"/>
            <a:gd name="connsiteY26" fmla="*/ 4889500 h 8575595"/>
            <a:gd name="connsiteX27" fmla="*/ 1539254 w 1844054"/>
            <a:gd name="connsiteY27" fmla="*/ 4914900 h 8575595"/>
            <a:gd name="connsiteX28" fmla="*/ 1450354 w 1844054"/>
            <a:gd name="connsiteY28" fmla="*/ 4927600 h 8575595"/>
            <a:gd name="connsiteX29" fmla="*/ 1551954 w 1844054"/>
            <a:gd name="connsiteY29" fmla="*/ 4965700 h 8575595"/>
            <a:gd name="connsiteX30" fmla="*/ 1615454 w 1844054"/>
            <a:gd name="connsiteY30" fmla="*/ 5041900 h 8575595"/>
            <a:gd name="connsiteX31" fmla="*/ 1640854 w 1844054"/>
            <a:gd name="connsiteY31" fmla="*/ 5118100 h 8575595"/>
            <a:gd name="connsiteX32" fmla="*/ 1602754 w 1844054"/>
            <a:gd name="connsiteY32" fmla="*/ 5194300 h 8575595"/>
            <a:gd name="connsiteX33" fmla="*/ 1526554 w 1844054"/>
            <a:gd name="connsiteY33" fmla="*/ 5283200 h 8575595"/>
            <a:gd name="connsiteX34" fmla="*/ 1501154 w 1844054"/>
            <a:gd name="connsiteY34" fmla="*/ 5384800 h 8575595"/>
            <a:gd name="connsiteX35" fmla="*/ 1501154 w 1844054"/>
            <a:gd name="connsiteY35" fmla="*/ 5473700 h 8575595"/>
            <a:gd name="connsiteX36" fmla="*/ 1513854 w 1844054"/>
            <a:gd name="connsiteY36" fmla="*/ 5638800 h 8575595"/>
            <a:gd name="connsiteX37" fmla="*/ 1358758 w 1844054"/>
            <a:gd name="connsiteY37" fmla="*/ 5792537 h 8575595"/>
            <a:gd name="connsiteX38" fmla="*/ 982508 w 1844054"/>
            <a:gd name="connsiteY38" fmla="*/ 5837856 h 8575595"/>
            <a:gd name="connsiteX39" fmla="*/ 802194 w 1844054"/>
            <a:gd name="connsiteY39" fmla="*/ 5877575 h 8575595"/>
            <a:gd name="connsiteX40" fmla="*/ 394417 w 1844054"/>
            <a:gd name="connsiteY40" fmla="*/ 6002737 h 8575595"/>
            <a:gd name="connsiteX41" fmla="*/ 202700 w 1844054"/>
            <a:gd name="connsiteY41" fmla="*/ 6273777 h 8575595"/>
            <a:gd name="connsiteX42" fmla="*/ 233350 w 1844054"/>
            <a:gd name="connsiteY42" fmla="*/ 6693900 h 8575595"/>
            <a:gd name="connsiteX43" fmla="*/ 164884 w 1844054"/>
            <a:gd name="connsiteY43" fmla="*/ 8571446 h 8575595"/>
            <a:gd name="connsiteX44" fmla="*/ 0 w 1844054"/>
            <a:gd name="connsiteY44" fmla="*/ 8575595 h 8575595"/>
            <a:gd name="connsiteX0" fmla="*/ 0 w 1844054"/>
            <a:gd name="connsiteY0" fmla="*/ 8575595 h 8575595"/>
            <a:gd name="connsiteX1" fmla="*/ 14702 w 1844054"/>
            <a:gd name="connsiteY1" fmla="*/ 0 h 8575595"/>
            <a:gd name="connsiteX2" fmla="*/ 243854 w 1844054"/>
            <a:gd name="connsiteY2" fmla="*/ 0 h 8575595"/>
            <a:gd name="connsiteX3" fmla="*/ 497854 w 1844054"/>
            <a:gd name="connsiteY3" fmla="*/ 25400 h 8575595"/>
            <a:gd name="connsiteX4" fmla="*/ 701054 w 1844054"/>
            <a:gd name="connsiteY4" fmla="*/ 114300 h 8575595"/>
            <a:gd name="connsiteX5" fmla="*/ 892106 w 1844054"/>
            <a:gd name="connsiteY5" fmla="*/ 231602 h 8575595"/>
            <a:gd name="connsiteX6" fmla="*/ 1056654 w 1844054"/>
            <a:gd name="connsiteY6" fmla="*/ 393700 h 8575595"/>
            <a:gd name="connsiteX7" fmla="*/ 1221754 w 1844054"/>
            <a:gd name="connsiteY7" fmla="*/ 673100 h 8575595"/>
            <a:gd name="connsiteX8" fmla="*/ 1310654 w 1844054"/>
            <a:gd name="connsiteY8" fmla="*/ 889000 h 8575595"/>
            <a:gd name="connsiteX9" fmla="*/ 1475754 w 1844054"/>
            <a:gd name="connsiteY9" fmla="*/ 1473200 h 8575595"/>
            <a:gd name="connsiteX10" fmla="*/ 1539254 w 1844054"/>
            <a:gd name="connsiteY10" fmla="*/ 1905000 h 8575595"/>
            <a:gd name="connsiteX11" fmla="*/ 1577354 w 1844054"/>
            <a:gd name="connsiteY11" fmla="*/ 2273300 h 8575595"/>
            <a:gd name="connsiteX12" fmla="*/ 1602754 w 1844054"/>
            <a:gd name="connsiteY12" fmla="*/ 2654300 h 8575595"/>
            <a:gd name="connsiteX13" fmla="*/ 1564654 w 1844054"/>
            <a:gd name="connsiteY13" fmla="*/ 2768600 h 8575595"/>
            <a:gd name="connsiteX14" fmla="*/ 1513854 w 1844054"/>
            <a:gd name="connsiteY14" fmla="*/ 2882900 h 8575595"/>
            <a:gd name="connsiteX15" fmla="*/ 1479620 w 1844054"/>
            <a:gd name="connsiteY15" fmla="*/ 2990811 h 8575595"/>
            <a:gd name="connsiteX16" fmla="*/ 1526554 w 1844054"/>
            <a:gd name="connsiteY16" fmla="*/ 3175000 h 8575595"/>
            <a:gd name="connsiteX17" fmla="*/ 1793254 w 1844054"/>
            <a:gd name="connsiteY17" fmla="*/ 3886200 h 8575595"/>
            <a:gd name="connsiteX18" fmla="*/ 1831354 w 1844054"/>
            <a:gd name="connsiteY18" fmla="*/ 4000500 h 8575595"/>
            <a:gd name="connsiteX19" fmla="*/ 1844054 w 1844054"/>
            <a:gd name="connsiteY19" fmla="*/ 4102100 h 8575595"/>
            <a:gd name="connsiteX20" fmla="*/ 1837429 w 1844054"/>
            <a:gd name="connsiteY20" fmla="*/ 4180455 h 8575595"/>
            <a:gd name="connsiteX21" fmla="*/ 1780554 w 1844054"/>
            <a:gd name="connsiteY21" fmla="*/ 4241800 h 8575595"/>
            <a:gd name="connsiteX22" fmla="*/ 1666254 w 1844054"/>
            <a:gd name="connsiteY22" fmla="*/ 4356100 h 8575595"/>
            <a:gd name="connsiteX23" fmla="*/ 1615454 w 1844054"/>
            <a:gd name="connsiteY23" fmla="*/ 4521200 h 8575595"/>
            <a:gd name="connsiteX24" fmla="*/ 1628154 w 1844054"/>
            <a:gd name="connsiteY24" fmla="*/ 4724400 h 8575595"/>
            <a:gd name="connsiteX25" fmla="*/ 1628154 w 1844054"/>
            <a:gd name="connsiteY25" fmla="*/ 4876800 h 8575595"/>
            <a:gd name="connsiteX26" fmla="*/ 1602754 w 1844054"/>
            <a:gd name="connsiteY26" fmla="*/ 4889500 h 8575595"/>
            <a:gd name="connsiteX27" fmla="*/ 1539254 w 1844054"/>
            <a:gd name="connsiteY27" fmla="*/ 4914900 h 8575595"/>
            <a:gd name="connsiteX28" fmla="*/ 1450354 w 1844054"/>
            <a:gd name="connsiteY28" fmla="*/ 4927600 h 8575595"/>
            <a:gd name="connsiteX29" fmla="*/ 1551954 w 1844054"/>
            <a:gd name="connsiteY29" fmla="*/ 4965700 h 8575595"/>
            <a:gd name="connsiteX30" fmla="*/ 1615454 w 1844054"/>
            <a:gd name="connsiteY30" fmla="*/ 5041900 h 8575595"/>
            <a:gd name="connsiteX31" fmla="*/ 1640854 w 1844054"/>
            <a:gd name="connsiteY31" fmla="*/ 5118100 h 8575595"/>
            <a:gd name="connsiteX32" fmla="*/ 1602754 w 1844054"/>
            <a:gd name="connsiteY32" fmla="*/ 5194300 h 8575595"/>
            <a:gd name="connsiteX33" fmla="*/ 1526554 w 1844054"/>
            <a:gd name="connsiteY33" fmla="*/ 5283200 h 8575595"/>
            <a:gd name="connsiteX34" fmla="*/ 1501154 w 1844054"/>
            <a:gd name="connsiteY34" fmla="*/ 5384800 h 8575595"/>
            <a:gd name="connsiteX35" fmla="*/ 1501154 w 1844054"/>
            <a:gd name="connsiteY35" fmla="*/ 5473700 h 8575595"/>
            <a:gd name="connsiteX36" fmla="*/ 1513854 w 1844054"/>
            <a:gd name="connsiteY36" fmla="*/ 5638800 h 8575595"/>
            <a:gd name="connsiteX37" fmla="*/ 1358758 w 1844054"/>
            <a:gd name="connsiteY37" fmla="*/ 5792537 h 8575595"/>
            <a:gd name="connsiteX38" fmla="*/ 982508 w 1844054"/>
            <a:gd name="connsiteY38" fmla="*/ 5837856 h 8575595"/>
            <a:gd name="connsiteX39" fmla="*/ 802194 w 1844054"/>
            <a:gd name="connsiteY39" fmla="*/ 5877575 h 8575595"/>
            <a:gd name="connsiteX40" fmla="*/ 394417 w 1844054"/>
            <a:gd name="connsiteY40" fmla="*/ 6002737 h 8575595"/>
            <a:gd name="connsiteX41" fmla="*/ 309480 w 1844054"/>
            <a:gd name="connsiteY41" fmla="*/ 6265227 h 8575595"/>
            <a:gd name="connsiteX42" fmla="*/ 233350 w 1844054"/>
            <a:gd name="connsiteY42" fmla="*/ 6693900 h 8575595"/>
            <a:gd name="connsiteX43" fmla="*/ 164884 w 1844054"/>
            <a:gd name="connsiteY43" fmla="*/ 8571446 h 8575595"/>
            <a:gd name="connsiteX44" fmla="*/ 0 w 1844054"/>
            <a:gd name="connsiteY44" fmla="*/ 8575595 h 8575595"/>
            <a:gd name="connsiteX0" fmla="*/ 0 w 1844054"/>
            <a:gd name="connsiteY0" fmla="*/ 8575595 h 8575595"/>
            <a:gd name="connsiteX1" fmla="*/ 14702 w 1844054"/>
            <a:gd name="connsiteY1" fmla="*/ 0 h 8575595"/>
            <a:gd name="connsiteX2" fmla="*/ 243854 w 1844054"/>
            <a:gd name="connsiteY2" fmla="*/ 0 h 8575595"/>
            <a:gd name="connsiteX3" fmla="*/ 497854 w 1844054"/>
            <a:gd name="connsiteY3" fmla="*/ 25400 h 8575595"/>
            <a:gd name="connsiteX4" fmla="*/ 701054 w 1844054"/>
            <a:gd name="connsiteY4" fmla="*/ 114300 h 8575595"/>
            <a:gd name="connsiteX5" fmla="*/ 892106 w 1844054"/>
            <a:gd name="connsiteY5" fmla="*/ 231602 h 8575595"/>
            <a:gd name="connsiteX6" fmla="*/ 1056654 w 1844054"/>
            <a:gd name="connsiteY6" fmla="*/ 393700 h 8575595"/>
            <a:gd name="connsiteX7" fmla="*/ 1221754 w 1844054"/>
            <a:gd name="connsiteY7" fmla="*/ 673100 h 8575595"/>
            <a:gd name="connsiteX8" fmla="*/ 1310654 w 1844054"/>
            <a:gd name="connsiteY8" fmla="*/ 889000 h 8575595"/>
            <a:gd name="connsiteX9" fmla="*/ 1475754 w 1844054"/>
            <a:gd name="connsiteY9" fmla="*/ 1473200 h 8575595"/>
            <a:gd name="connsiteX10" fmla="*/ 1539254 w 1844054"/>
            <a:gd name="connsiteY10" fmla="*/ 1905000 h 8575595"/>
            <a:gd name="connsiteX11" fmla="*/ 1577354 w 1844054"/>
            <a:gd name="connsiteY11" fmla="*/ 2273300 h 8575595"/>
            <a:gd name="connsiteX12" fmla="*/ 1602754 w 1844054"/>
            <a:gd name="connsiteY12" fmla="*/ 2654300 h 8575595"/>
            <a:gd name="connsiteX13" fmla="*/ 1564654 w 1844054"/>
            <a:gd name="connsiteY13" fmla="*/ 2768600 h 8575595"/>
            <a:gd name="connsiteX14" fmla="*/ 1513854 w 1844054"/>
            <a:gd name="connsiteY14" fmla="*/ 2882900 h 8575595"/>
            <a:gd name="connsiteX15" fmla="*/ 1479620 w 1844054"/>
            <a:gd name="connsiteY15" fmla="*/ 2990811 h 8575595"/>
            <a:gd name="connsiteX16" fmla="*/ 1526554 w 1844054"/>
            <a:gd name="connsiteY16" fmla="*/ 3175000 h 8575595"/>
            <a:gd name="connsiteX17" fmla="*/ 1793254 w 1844054"/>
            <a:gd name="connsiteY17" fmla="*/ 3886200 h 8575595"/>
            <a:gd name="connsiteX18" fmla="*/ 1831354 w 1844054"/>
            <a:gd name="connsiteY18" fmla="*/ 4000500 h 8575595"/>
            <a:gd name="connsiteX19" fmla="*/ 1844054 w 1844054"/>
            <a:gd name="connsiteY19" fmla="*/ 4102100 h 8575595"/>
            <a:gd name="connsiteX20" fmla="*/ 1837429 w 1844054"/>
            <a:gd name="connsiteY20" fmla="*/ 4180455 h 8575595"/>
            <a:gd name="connsiteX21" fmla="*/ 1780554 w 1844054"/>
            <a:gd name="connsiteY21" fmla="*/ 4241800 h 8575595"/>
            <a:gd name="connsiteX22" fmla="*/ 1666254 w 1844054"/>
            <a:gd name="connsiteY22" fmla="*/ 4356100 h 8575595"/>
            <a:gd name="connsiteX23" fmla="*/ 1615454 w 1844054"/>
            <a:gd name="connsiteY23" fmla="*/ 4521200 h 8575595"/>
            <a:gd name="connsiteX24" fmla="*/ 1628154 w 1844054"/>
            <a:gd name="connsiteY24" fmla="*/ 4724400 h 8575595"/>
            <a:gd name="connsiteX25" fmla="*/ 1628154 w 1844054"/>
            <a:gd name="connsiteY25" fmla="*/ 4876800 h 8575595"/>
            <a:gd name="connsiteX26" fmla="*/ 1602754 w 1844054"/>
            <a:gd name="connsiteY26" fmla="*/ 4889500 h 8575595"/>
            <a:gd name="connsiteX27" fmla="*/ 1539254 w 1844054"/>
            <a:gd name="connsiteY27" fmla="*/ 4914900 h 8575595"/>
            <a:gd name="connsiteX28" fmla="*/ 1450354 w 1844054"/>
            <a:gd name="connsiteY28" fmla="*/ 4927600 h 8575595"/>
            <a:gd name="connsiteX29" fmla="*/ 1551954 w 1844054"/>
            <a:gd name="connsiteY29" fmla="*/ 4965700 h 8575595"/>
            <a:gd name="connsiteX30" fmla="*/ 1615454 w 1844054"/>
            <a:gd name="connsiteY30" fmla="*/ 5041900 h 8575595"/>
            <a:gd name="connsiteX31" fmla="*/ 1640854 w 1844054"/>
            <a:gd name="connsiteY31" fmla="*/ 5118100 h 8575595"/>
            <a:gd name="connsiteX32" fmla="*/ 1602754 w 1844054"/>
            <a:gd name="connsiteY32" fmla="*/ 5194300 h 8575595"/>
            <a:gd name="connsiteX33" fmla="*/ 1526554 w 1844054"/>
            <a:gd name="connsiteY33" fmla="*/ 5283200 h 8575595"/>
            <a:gd name="connsiteX34" fmla="*/ 1501154 w 1844054"/>
            <a:gd name="connsiteY34" fmla="*/ 5384800 h 8575595"/>
            <a:gd name="connsiteX35" fmla="*/ 1501154 w 1844054"/>
            <a:gd name="connsiteY35" fmla="*/ 5473700 h 8575595"/>
            <a:gd name="connsiteX36" fmla="*/ 1513854 w 1844054"/>
            <a:gd name="connsiteY36" fmla="*/ 5638800 h 8575595"/>
            <a:gd name="connsiteX37" fmla="*/ 1358758 w 1844054"/>
            <a:gd name="connsiteY37" fmla="*/ 5792537 h 8575595"/>
            <a:gd name="connsiteX38" fmla="*/ 982508 w 1844054"/>
            <a:gd name="connsiteY38" fmla="*/ 5837856 h 8575595"/>
            <a:gd name="connsiteX39" fmla="*/ 802194 w 1844054"/>
            <a:gd name="connsiteY39" fmla="*/ 5877575 h 8575595"/>
            <a:gd name="connsiteX40" fmla="*/ 470689 w 1844054"/>
            <a:gd name="connsiteY40" fmla="*/ 5968537 h 8575595"/>
            <a:gd name="connsiteX41" fmla="*/ 309480 w 1844054"/>
            <a:gd name="connsiteY41" fmla="*/ 6265227 h 8575595"/>
            <a:gd name="connsiteX42" fmla="*/ 233350 w 1844054"/>
            <a:gd name="connsiteY42" fmla="*/ 6693900 h 8575595"/>
            <a:gd name="connsiteX43" fmla="*/ 164884 w 1844054"/>
            <a:gd name="connsiteY43" fmla="*/ 8571446 h 8575595"/>
            <a:gd name="connsiteX44" fmla="*/ 0 w 1844054"/>
            <a:gd name="connsiteY44" fmla="*/ 8575595 h 8575595"/>
            <a:gd name="connsiteX0" fmla="*/ 0 w 1844054"/>
            <a:gd name="connsiteY0" fmla="*/ 8575595 h 8575595"/>
            <a:gd name="connsiteX1" fmla="*/ 14702 w 1844054"/>
            <a:gd name="connsiteY1" fmla="*/ 0 h 8575595"/>
            <a:gd name="connsiteX2" fmla="*/ 243854 w 1844054"/>
            <a:gd name="connsiteY2" fmla="*/ 0 h 8575595"/>
            <a:gd name="connsiteX3" fmla="*/ 497854 w 1844054"/>
            <a:gd name="connsiteY3" fmla="*/ 25400 h 8575595"/>
            <a:gd name="connsiteX4" fmla="*/ 701054 w 1844054"/>
            <a:gd name="connsiteY4" fmla="*/ 114300 h 8575595"/>
            <a:gd name="connsiteX5" fmla="*/ 892106 w 1844054"/>
            <a:gd name="connsiteY5" fmla="*/ 231602 h 8575595"/>
            <a:gd name="connsiteX6" fmla="*/ 1056654 w 1844054"/>
            <a:gd name="connsiteY6" fmla="*/ 393700 h 8575595"/>
            <a:gd name="connsiteX7" fmla="*/ 1221754 w 1844054"/>
            <a:gd name="connsiteY7" fmla="*/ 673100 h 8575595"/>
            <a:gd name="connsiteX8" fmla="*/ 1310654 w 1844054"/>
            <a:gd name="connsiteY8" fmla="*/ 889000 h 8575595"/>
            <a:gd name="connsiteX9" fmla="*/ 1475754 w 1844054"/>
            <a:gd name="connsiteY9" fmla="*/ 1473200 h 8575595"/>
            <a:gd name="connsiteX10" fmla="*/ 1539254 w 1844054"/>
            <a:gd name="connsiteY10" fmla="*/ 1905000 h 8575595"/>
            <a:gd name="connsiteX11" fmla="*/ 1577354 w 1844054"/>
            <a:gd name="connsiteY11" fmla="*/ 2273300 h 8575595"/>
            <a:gd name="connsiteX12" fmla="*/ 1602754 w 1844054"/>
            <a:gd name="connsiteY12" fmla="*/ 2654300 h 8575595"/>
            <a:gd name="connsiteX13" fmla="*/ 1564654 w 1844054"/>
            <a:gd name="connsiteY13" fmla="*/ 2768600 h 8575595"/>
            <a:gd name="connsiteX14" fmla="*/ 1513854 w 1844054"/>
            <a:gd name="connsiteY14" fmla="*/ 2882900 h 8575595"/>
            <a:gd name="connsiteX15" fmla="*/ 1479620 w 1844054"/>
            <a:gd name="connsiteY15" fmla="*/ 2990811 h 8575595"/>
            <a:gd name="connsiteX16" fmla="*/ 1526554 w 1844054"/>
            <a:gd name="connsiteY16" fmla="*/ 3175000 h 8575595"/>
            <a:gd name="connsiteX17" fmla="*/ 1793254 w 1844054"/>
            <a:gd name="connsiteY17" fmla="*/ 3886200 h 8575595"/>
            <a:gd name="connsiteX18" fmla="*/ 1831354 w 1844054"/>
            <a:gd name="connsiteY18" fmla="*/ 4000500 h 8575595"/>
            <a:gd name="connsiteX19" fmla="*/ 1844054 w 1844054"/>
            <a:gd name="connsiteY19" fmla="*/ 4102100 h 8575595"/>
            <a:gd name="connsiteX20" fmla="*/ 1837429 w 1844054"/>
            <a:gd name="connsiteY20" fmla="*/ 4180455 h 8575595"/>
            <a:gd name="connsiteX21" fmla="*/ 1780554 w 1844054"/>
            <a:gd name="connsiteY21" fmla="*/ 4241800 h 8575595"/>
            <a:gd name="connsiteX22" fmla="*/ 1666254 w 1844054"/>
            <a:gd name="connsiteY22" fmla="*/ 4356100 h 8575595"/>
            <a:gd name="connsiteX23" fmla="*/ 1615454 w 1844054"/>
            <a:gd name="connsiteY23" fmla="*/ 4521200 h 8575595"/>
            <a:gd name="connsiteX24" fmla="*/ 1628154 w 1844054"/>
            <a:gd name="connsiteY24" fmla="*/ 4724400 h 8575595"/>
            <a:gd name="connsiteX25" fmla="*/ 1628154 w 1844054"/>
            <a:gd name="connsiteY25" fmla="*/ 4876800 h 8575595"/>
            <a:gd name="connsiteX26" fmla="*/ 1602754 w 1844054"/>
            <a:gd name="connsiteY26" fmla="*/ 4889500 h 8575595"/>
            <a:gd name="connsiteX27" fmla="*/ 1539254 w 1844054"/>
            <a:gd name="connsiteY27" fmla="*/ 4914900 h 8575595"/>
            <a:gd name="connsiteX28" fmla="*/ 1450354 w 1844054"/>
            <a:gd name="connsiteY28" fmla="*/ 4927600 h 8575595"/>
            <a:gd name="connsiteX29" fmla="*/ 1551954 w 1844054"/>
            <a:gd name="connsiteY29" fmla="*/ 4965700 h 8575595"/>
            <a:gd name="connsiteX30" fmla="*/ 1615454 w 1844054"/>
            <a:gd name="connsiteY30" fmla="*/ 5041900 h 8575595"/>
            <a:gd name="connsiteX31" fmla="*/ 1640854 w 1844054"/>
            <a:gd name="connsiteY31" fmla="*/ 5118100 h 8575595"/>
            <a:gd name="connsiteX32" fmla="*/ 1602754 w 1844054"/>
            <a:gd name="connsiteY32" fmla="*/ 5194300 h 8575595"/>
            <a:gd name="connsiteX33" fmla="*/ 1526554 w 1844054"/>
            <a:gd name="connsiteY33" fmla="*/ 5283200 h 8575595"/>
            <a:gd name="connsiteX34" fmla="*/ 1501154 w 1844054"/>
            <a:gd name="connsiteY34" fmla="*/ 5384800 h 8575595"/>
            <a:gd name="connsiteX35" fmla="*/ 1501154 w 1844054"/>
            <a:gd name="connsiteY35" fmla="*/ 5473700 h 8575595"/>
            <a:gd name="connsiteX36" fmla="*/ 1513854 w 1844054"/>
            <a:gd name="connsiteY36" fmla="*/ 5638800 h 8575595"/>
            <a:gd name="connsiteX37" fmla="*/ 1358758 w 1844054"/>
            <a:gd name="connsiteY37" fmla="*/ 5792537 h 8575595"/>
            <a:gd name="connsiteX38" fmla="*/ 982508 w 1844054"/>
            <a:gd name="connsiteY38" fmla="*/ 5837856 h 8575595"/>
            <a:gd name="connsiteX39" fmla="*/ 802194 w 1844054"/>
            <a:gd name="connsiteY39" fmla="*/ 5877575 h 8575595"/>
            <a:gd name="connsiteX40" fmla="*/ 531706 w 1844054"/>
            <a:gd name="connsiteY40" fmla="*/ 5951437 h 8575595"/>
            <a:gd name="connsiteX41" fmla="*/ 309480 w 1844054"/>
            <a:gd name="connsiteY41" fmla="*/ 6265227 h 8575595"/>
            <a:gd name="connsiteX42" fmla="*/ 233350 w 1844054"/>
            <a:gd name="connsiteY42" fmla="*/ 6693900 h 8575595"/>
            <a:gd name="connsiteX43" fmla="*/ 164884 w 1844054"/>
            <a:gd name="connsiteY43" fmla="*/ 8571446 h 8575595"/>
            <a:gd name="connsiteX44" fmla="*/ 0 w 1844054"/>
            <a:gd name="connsiteY44" fmla="*/ 8575595 h 857559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Lst>
          <a:rect l="l" t="t" r="r" b="b"/>
          <a:pathLst>
            <a:path w="1844054" h="8575595">
              <a:moveTo>
                <a:pt x="0" y="8575595"/>
              </a:moveTo>
              <a:cubicBezTo>
                <a:pt x="4233" y="5967862"/>
                <a:pt x="10469" y="2607733"/>
                <a:pt x="14702" y="0"/>
              </a:cubicBezTo>
              <a:lnTo>
                <a:pt x="243854" y="0"/>
              </a:lnTo>
              <a:cubicBezTo>
                <a:pt x="324379" y="4233"/>
                <a:pt x="421654" y="6350"/>
                <a:pt x="497854" y="25400"/>
              </a:cubicBezTo>
              <a:cubicBezTo>
                <a:pt x="574054" y="44450"/>
                <a:pt x="635345" y="79933"/>
                <a:pt x="701054" y="114300"/>
              </a:cubicBezTo>
              <a:cubicBezTo>
                <a:pt x="766763" y="148667"/>
                <a:pt x="832839" y="185035"/>
                <a:pt x="892106" y="231602"/>
              </a:cubicBezTo>
              <a:cubicBezTo>
                <a:pt x="951373" y="278169"/>
                <a:pt x="1001713" y="320117"/>
                <a:pt x="1056654" y="393700"/>
              </a:cubicBezTo>
              <a:cubicBezTo>
                <a:pt x="1111595" y="467283"/>
                <a:pt x="1179421" y="590550"/>
                <a:pt x="1221754" y="673100"/>
              </a:cubicBezTo>
              <a:lnTo>
                <a:pt x="1310654" y="889000"/>
              </a:lnTo>
              <a:cubicBezTo>
                <a:pt x="1340287" y="960967"/>
                <a:pt x="1437654" y="1303867"/>
                <a:pt x="1475754" y="1473200"/>
              </a:cubicBezTo>
              <a:lnTo>
                <a:pt x="1539254" y="1905000"/>
              </a:lnTo>
              <a:lnTo>
                <a:pt x="1577354" y="2273300"/>
              </a:lnTo>
              <a:lnTo>
                <a:pt x="1602754" y="2654300"/>
              </a:lnTo>
              <a:lnTo>
                <a:pt x="1564654" y="2768600"/>
              </a:lnTo>
              <a:lnTo>
                <a:pt x="1513854" y="2882900"/>
              </a:lnTo>
              <a:lnTo>
                <a:pt x="1479620" y="2990811"/>
              </a:lnTo>
              <a:lnTo>
                <a:pt x="1526554" y="3175000"/>
              </a:lnTo>
              <a:lnTo>
                <a:pt x="1793254" y="3886200"/>
              </a:lnTo>
              <a:lnTo>
                <a:pt x="1831354" y="4000500"/>
              </a:lnTo>
              <a:lnTo>
                <a:pt x="1844054" y="4102100"/>
              </a:lnTo>
              <a:lnTo>
                <a:pt x="1837429" y="4180455"/>
              </a:lnTo>
              <a:lnTo>
                <a:pt x="1780554" y="4241800"/>
              </a:lnTo>
              <a:lnTo>
                <a:pt x="1666254" y="4356100"/>
              </a:lnTo>
              <a:lnTo>
                <a:pt x="1615454" y="4521200"/>
              </a:lnTo>
              <a:lnTo>
                <a:pt x="1628154" y="4724400"/>
              </a:lnTo>
              <a:cubicBezTo>
                <a:pt x="1630271" y="4783667"/>
                <a:pt x="1632387" y="4849283"/>
                <a:pt x="1628154" y="4876800"/>
              </a:cubicBezTo>
              <a:cubicBezTo>
                <a:pt x="1623921" y="4904317"/>
                <a:pt x="1617571" y="4883150"/>
                <a:pt x="1602754" y="4889500"/>
              </a:cubicBezTo>
              <a:lnTo>
                <a:pt x="1539254" y="4914900"/>
              </a:lnTo>
              <a:lnTo>
                <a:pt x="1450354" y="4927600"/>
              </a:lnTo>
              <a:lnTo>
                <a:pt x="1551954" y="4965700"/>
              </a:lnTo>
              <a:lnTo>
                <a:pt x="1615454" y="5041900"/>
              </a:lnTo>
              <a:lnTo>
                <a:pt x="1640854" y="5118100"/>
              </a:lnTo>
              <a:lnTo>
                <a:pt x="1602754" y="5194300"/>
              </a:lnTo>
              <a:lnTo>
                <a:pt x="1526554" y="5283200"/>
              </a:lnTo>
              <a:lnTo>
                <a:pt x="1501154" y="5384800"/>
              </a:lnTo>
              <a:lnTo>
                <a:pt x="1501154" y="5473700"/>
              </a:lnTo>
              <a:lnTo>
                <a:pt x="1513854" y="5638800"/>
              </a:lnTo>
              <a:cubicBezTo>
                <a:pt x="1490121" y="5691939"/>
                <a:pt x="1447316" y="5759361"/>
                <a:pt x="1358758" y="5792537"/>
              </a:cubicBezTo>
              <a:lnTo>
                <a:pt x="982508" y="5837856"/>
              </a:lnTo>
              <a:cubicBezTo>
                <a:pt x="922403" y="5851096"/>
                <a:pt x="877328" y="5858645"/>
                <a:pt x="802194" y="5877575"/>
              </a:cubicBezTo>
              <a:cubicBezTo>
                <a:pt x="727060" y="5896505"/>
                <a:pt x="567618" y="5904402"/>
                <a:pt x="531706" y="5951437"/>
              </a:cubicBezTo>
              <a:lnTo>
                <a:pt x="309480" y="6265227"/>
              </a:lnTo>
              <a:lnTo>
                <a:pt x="233350" y="6693900"/>
              </a:lnTo>
              <a:lnTo>
                <a:pt x="164884" y="8571446"/>
              </a:lnTo>
              <a:lnTo>
                <a:pt x="0" y="8575595"/>
              </a:lnTo>
              <a:close/>
            </a:path>
          </a:pathLst>
        </a:custGeom>
        <a:solidFill>
          <a:schemeClr val="accent5">
            <a:lumMod val="20000"/>
            <a:lumOff val="80000"/>
          </a:schemeClr>
        </a:solidFill>
        <a:ln>
          <a:noFill/>
        </a:ln>
        <a:effectLst>
          <a:outerShdw blurRad="50800" dist="38100" algn="l" rotWithShape="0">
            <a:srgbClr val="0070C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0</xdr:colOff>
      <xdr:row>460</xdr:row>
      <xdr:rowOff>38100</xdr:rowOff>
    </xdr:from>
    <xdr:to>
      <xdr:col>13</xdr:col>
      <xdr:colOff>99060</xdr:colOff>
      <xdr:row>505</xdr:row>
      <xdr:rowOff>210820</xdr:rowOff>
    </xdr:to>
    <xdr:grpSp>
      <xdr:nvGrpSpPr>
        <xdr:cNvPr id="159" name="Group 158">
          <a:extLst>
            <a:ext uri="{FF2B5EF4-FFF2-40B4-BE49-F238E27FC236}">
              <a16:creationId xmlns:a16="http://schemas.microsoft.com/office/drawing/2014/main" id="{1AAB7538-8819-4B61-B273-9B2CC25C0995}"/>
            </a:ext>
          </a:extLst>
        </xdr:cNvPr>
        <xdr:cNvGrpSpPr/>
      </xdr:nvGrpSpPr>
      <xdr:grpSpPr>
        <a:xfrm>
          <a:off x="0" y="91890850"/>
          <a:ext cx="6385560" cy="7741920"/>
          <a:chOff x="15455900" y="60706000"/>
          <a:chExt cx="6375400" cy="7823200"/>
        </a:xfrm>
      </xdr:grpSpPr>
      <xdr:sp macro="" textlink="">
        <xdr:nvSpPr>
          <xdr:cNvPr id="160" name="Rectangle 159">
            <a:extLst>
              <a:ext uri="{FF2B5EF4-FFF2-40B4-BE49-F238E27FC236}">
                <a16:creationId xmlns:a16="http://schemas.microsoft.com/office/drawing/2014/main" id="{0ED7F8D5-7004-EDD1-3B5A-00845B39C753}"/>
              </a:ext>
            </a:extLst>
          </xdr:cNvPr>
          <xdr:cNvSpPr/>
        </xdr:nvSpPr>
        <xdr:spPr>
          <a:xfrm>
            <a:off x="20421600" y="60706000"/>
            <a:ext cx="1409700" cy="7818120"/>
          </a:xfrm>
          <a:prstGeom prst="rect">
            <a:avLst/>
          </a:prstGeom>
          <a:solidFill>
            <a:srgbClr val="9C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61" name="Rectangle 160">
            <a:extLst>
              <a:ext uri="{FF2B5EF4-FFF2-40B4-BE49-F238E27FC236}">
                <a16:creationId xmlns:a16="http://schemas.microsoft.com/office/drawing/2014/main" id="{93496E44-965F-AAD6-6865-CF774C6322CB}"/>
              </a:ext>
            </a:extLst>
          </xdr:cNvPr>
          <xdr:cNvSpPr/>
        </xdr:nvSpPr>
        <xdr:spPr>
          <a:xfrm>
            <a:off x="15455900" y="60706000"/>
            <a:ext cx="1409700" cy="7818120"/>
          </a:xfrm>
          <a:prstGeom prst="rect">
            <a:avLst/>
          </a:prstGeom>
          <a:solidFill>
            <a:schemeClr val="accent5">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nvGrpSpPr>
          <xdr:cNvPr id="162" name="Group 161">
            <a:extLst>
              <a:ext uri="{FF2B5EF4-FFF2-40B4-BE49-F238E27FC236}">
                <a16:creationId xmlns:a16="http://schemas.microsoft.com/office/drawing/2014/main" id="{88111D07-05D3-E129-4567-79D6BFEC696B}"/>
              </a:ext>
            </a:extLst>
          </xdr:cNvPr>
          <xdr:cNvGrpSpPr/>
        </xdr:nvGrpSpPr>
        <xdr:grpSpPr>
          <a:xfrm>
            <a:off x="16306800" y="60706000"/>
            <a:ext cx="2296879" cy="7823200"/>
            <a:chOff x="3796580" y="60718700"/>
            <a:chExt cx="2296879" cy="7823200"/>
          </a:xfrm>
        </xdr:grpSpPr>
        <xdr:sp macro="" textlink="">
          <xdr:nvSpPr>
            <xdr:cNvPr id="169" name="Freeform: Shape 168">
              <a:extLst>
                <a:ext uri="{FF2B5EF4-FFF2-40B4-BE49-F238E27FC236}">
                  <a16:creationId xmlns:a16="http://schemas.microsoft.com/office/drawing/2014/main" id="{6006E911-A960-F029-E1FF-4F29EDC3F88C}"/>
                </a:ext>
              </a:extLst>
            </xdr:cNvPr>
            <xdr:cNvSpPr/>
          </xdr:nvSpPr>
          <xdr:spPr>
            <a:xfrm>
              <a:off x="4269020" y="60718700"/>
              <a:ext cx="1824439" cy="7823200"/>
            </a:xfrm>
            <a:custGeom>
              <a:avLst/>
              <a:gdLst>
                <a:gd name="connsiteX0" fmla="*/ 0 w 1828800"/>
                <a:gd name="connsiteY0" fmla="*/ 7823200 h 7823200"/>
                <a:gd name="connsiteX1" fmla="*/ 12700 w 1828800"/>
                <a:gd name="connsiteY1" fmla="*/ 0 h 7823200"/>
                <a:gd name="connsiteX2" fmla="*/ 228600 w 1828800"/>
                <a:gd name="connsiteY2" fmla="*/ 0 h 7823200"/>
                <a:gd name="connsiteX3" fmla="*/ 482600 w 1828800"/>
                <a:gd name="connsiteY3" fmla="*/ 25400 h 7823200"/>
                <a:gd name="connsiteX4" fmla="*/ 685800 w 1828800"/>
                <a:gd name="connsiteY4" fmla="*/ 114300 h 7823200"/>
                <a:gd name="connsiteX5" fmla="*/ 863600 w 1828800"/>
                <a:gd name="connsiteY5" fmla="*/ 241300 h 7823200"/>
                <a:gd name="connsiteX6" fmla="*/ 1041400 w 1828800"/>
                <a:gd name="connsiteY6" fmla="*/ 393700 h 7823200"/>
                <a:gd name="connsiteX7" fmla="*/ 1206500 w 1828800"/>
                <a:gd name="connsiteY7" fmla="*/ 673100 h 7823200"/>
                <a:gd name="connsiteX8" fmla="*/ 1295400 w 1828800"/>
                <a:gd name="connsiteY8" fmla="*/ 889000 h 7823200"/>
                <a:gd name="connsiteX9" fmla="*/ 1460500 w 1828800"/>
                <a:gd name="connsiteY9" fmla="*/ 1473200 h 7823200"/>
                <a:gd name="connsiteX10" fmla="*/ 1524000 w 1828800"/>
                <a:gd name="connsiteY10" fmla="*/ 1905000 h 7823200"/>
                <a:gd name="connsiteX11" fmla="*/ 1562100 w 1828800"/>
                <a:gd name="connsiteY11" fmla="*/ 2273300 h 7823200"/>
                <a:gd name="connsiteX12" fmla="*/ 1587500 w 1828800"/>
                <a:gd name="connsiteY12" fmla="*/ 2654300 h 7823200"/>
                <a:gd name="connsiteX13" fmla="*/ 1549400 w 1828800"/>
                <a:gd name="connsiteY13" fmla="*/ 2768600 h 7823200"/>
                <a:gd name="connsiteX14" fmla="*/ 1498600 w 1828800"/>
                <a:gd name="connsiteY14" fmla="*/ 2882900 h 7823200"/>
                <a:gd name="connsiteX15" fmla="*/ 1511300 w 1828800"/>
                <a:gd name="connsiteY15" fmla="*/ 3175000 h 7823200"/>
                <a:gd name="connsiteX16" fmla="*/ 1778000 w 1828800"/>
                <a:gd name="connsiteY16" fmla="*/ 3886200 h 7823200"/>
                <a:gd name="connsiteX17" fmla="*/ 1816100 w 1828800"/>
                <a:gd name="connsiteY17" fmla="*/ 4000500 h 7823200"/>
                <a:gd name="connsiteX18" fmla="*/ 1828800 w 1828800"/>
                <a:gd name="connsiteY18" fmla="*/ 4102100 h 7823200"/>
                <a:gd name="connsiteX19" fmla="*/ 1765300 w 1828800"/>
                <a:gd name="connsiteY19" fmla="*/ 4241800 h 7823200"/>
                <a:gd name="connsiteX20" fmla="*/ 1651000 w 1828800"/>
                <a:gd name="connsiteY20" fmla="*/ 4356100 h 7823200"/>
                <a:gd name="connsiteX21" fmla="*/ 1600200 w 1828800"/>
                <a:gd name="connsiteY21" fmla="*/ 4521200 h 7823200"/>
                <a:gd name="connsiteX22" fmla="*/ 1612900 w 1828800"/>
                <a:gd name="connsiteY22" fmla="*/ 4724400 h 7823200"/>
                <a:gd name="connsiteX23" fmla="*/ 1612900 w 1828800"/>
                <a:gd name="connsiteY23" fmla="*/ 4876800 h 7823200"/>
                <a:gd name="connsiteX24" fmla="*/ 1587500 w 1828800"/>
                <a:gd name="connsiteY24" fmla="*/ 4889500 h 7823200"/>
                <a:gd name="connsiteX25" fmla="*/ 1524000 w 1828800"/>
                <a:gd name="connsiteY25" fmla="*/ 4914900 h 7823200"/>
                <a:gd name="connsiteX26" fmla="*/ 1435100 w 1828800"/>
                <a:gd name="connsiteY26" fmla="*/ 4927600 h 7823200"/>
                <a:gd name="connsiteX27" fmla="*/ 1536700 w 1828800"/>
                <a:gd name="connsiteY27" fmla="*/ 4965700 h 7823200"/>
                <a:gd name="connsiteX28" fmla="*/ 1600200 w 1828800"/>
                <a:gd name="connsiteY28" fmla="*/ 5041900 h 7823200"/>
                <a:gd name="connsiteX29" fmla="*/ 1625600 w 1828800"/>
                <a:gd name="connsiteY29" fmla="*/ 5118100 h 7823200"/>
                <a:gd name="connsiteX30" fmla="*/ 1587500 w 1828800"/>
                <a:gd name="connsiteY30" fmla="*/ 5194300 h 7823200"/>
                <a:gd name="connsiteX31" fmla="*/ 1511300 w 1828800"/>
                <a:gd name="connsiteY31" fmla="*/ 5283200 h 7823200"/>
                <a:gd name="connsiteX32" fmla="*/ 1485900 w 1828800"/>
                <a:gd name="connsiteY32" fmla="*/ 5384800 h 7823200"/>
                <a:gd name="connsiteX33" fmla="*/ 1485900 w 1828800"/>
                <a:gd name="connsiteY33" fmla="*/ 5473700 h 7823200"/>
                <a:gd name="connsiteX34" fmla="*/ 1498600 w 1828800"/>
                <a:gd name="connsiteY34" fmla="*/ 5638800 h 7823200"/>
                <a:gd name="connsiteX35" fmla="*/ 1511300 w 1828800"/>
                <a:gd name="connsiteY35" fmla="*/ 5867400 h 7823200"/>
                <a:gd name="connsiteX36" fmla="*/ 1485900 w 1828800"/>
                <a:gd name="connsiteY36" fmla="*/ 6032500 h 7823200"/>
                <a:gd name="connsiteX37" fmla="*/ 1409700 w 1828800"/>
                <a:gd name="connsiteY37" fmla="*/ 6159500 h 7823200"/>
                <a:gd name="connsiteX38" fmla="*/ 1257300 w 1828800"/>
                <a:gd name="connsiteY38" fmla="*/ 6184900 h 7823200"/>
                <a:gd name="connsiteX39" fmla="*/ 1104900 w 1828800"/>
                <a:gd name="connsiteY39" fmla="*/ 6184900 h 7823200"/>
                <a:gd name="connsiteX40" fmla="*/ 927100 w 1828800"/>
                <a:gd name="connsiteY40" fmla="*/ 6146800 h 7823200"/>
                <a:gd name="connsiteX41" fmla="*/ 787400 w 1828800"/>
                <a:gd name="connsiteY41" fmla="*/ 6159500 h 7823200"/>
                <a:gd name="connsiteX42" fmla="*/ 736600 w 1828800"/>
                <a:gd name="connsiteY42" fmla="*/ 6172200 h 7823200"/>
                <a:gd name="connsiteX43" fmla="*/ 673100 w 1828800"/>
                <a:gd name="connsiteY43" fmla="*/ 6223000 h 7823200"/>
                <a:gd name="connsiteX44" fmla="*/ 584200 w 1828800"/>
                <a:gd name="connsiteY44" fmla="*/ 6591300 h 7823200"/>
                <a:gd name="connsiteX45" fmla="*/ 393700 w 1828800"/>
                <a:gd name="connsiteY45" fmla="*/ 7810500 h 7823200"/>
                <a:gd name="connsiteX46" fmla="*/ 0 w 1828800"/>
                <a:gd name="connsiteY46"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767013 w 1830513"/>
                <a:gd name="connsiteY19" fmla="*/ 4241800 h 7823200"/>
                <a:gd name="connsiteX20" fmla="*/ 1652713 w 1830513"/>
                <a:gd name="connsiteY20" fmla="*/ 4356100 h 7823200"/>
                <a:gd name="connsiteX21" fmla="*/ 1601913 w 1830513"/>
                <a:gd name="connsiteY21" fmla="*/ 4521200 h 7823200"/>
                <a:gd name="connsiteX22" fmla="*/ 1614613 w 1830513"/>
                <a:gd name="connsiteY22" fmla="*/ 4724400 h 7823200"/>
                <a:gd name="connsiteX23" fmla="*/ 1614613 w 1830513"/>
                <a:gd name="connsiteY23" fmla="*/ 4876800 h 7823200"/>
                <a:gd name="connsiteX24" fmla="*/ 1589213 w 1830513"/>
                <a:gd name="connsiteY24" fmla="*/ 4889500 h 7823200"/>
                <a:gd name="connsiteX25" fmla="*/ 1525713 w 1830513"/>
                <a:gd name="connsiteY25" fmla="*/ 4914900 h 7823200"/>
                <a:gd name="connsiteX26" fmla="*/ 1436813 w 1830513"/>
                <a:gd name="connsiteY26" fmla="*/ 4927600 h 7823200"/>
                <a:gd name="connsiteX27" fmla="*/ 1538413 w 1830513"/>
                <a:gd name="connsiteY27" fmla="*/ 4965700 h 7823200"/>
                <a:gd name="connsiteX28" fmla="*/ 1601913 w 1830513"/>
                <a:gd name="connsiteY28" fmla="*/ 5041900 h 7823200"/>
                <a:gd name="connsiteX29" fmla="*/ 1627313 w 1830513"/>
                <a:gd name="connsiteY29" fmla="*/ 5118100 h 7823200"/>
                <a:gd name="connsiteX30" fmla="*/ 1589213 w 1830513"/>
                <a:gd name="connsiteY30" fmla="*/ 5194300 h 7823200"/>
                <a:gd name="connsiteX31" fmla="*/ 1513013 w 1830513"/>
                <a:gd name="connsiteY31" fmla="*/ 5283200 h 7823200"/>
                <a:gd name="connsiteX32" fmla="*/ 1487613 w 1830513"/>
                <a:gd name="connsiteY32" fmla="*/ 5384800 h 7823200"/>
                <a:gd name="connsiteX33" fmla="*/ 1487613 w 1830513"/>
                <a:gd name="connsiteY33" fmla="*/ 5473700 h 7823200"/>
                <a:gd name="connsiteX34" fmla="*/ 1500313 w 1830513"/>
                <a:gd name="connsiteY34" fmla="*/ 5638800 h 7823200"/>
                <a:gd name="connsiteX35" fmla="*/ 1513013 w 1830513"/>
                <a:gd name="connsiteY35" fmla="*/ 5867400 h 7823200"/>
                <a:gd name="connsiteX36" fmla="*/ 1487613 w 1830513"/>
                <a:gd name="connsiteY36" fmla="*/ 6032500 h 7823200"/>
                <a:gd name="connsiteX37" fmla="*/ 1411413 w 1830513"/>
                <a:gd name="connsiteY37" fmla="*/ 6159500 h 7823200"/>
                <a:gd name="connsiteX38" fmla="*/ 1259013 w 1830513"/>
                <a:gd name="connsiteY38" fmla="*/ 6184900 h 7823200"/>
                <a:gd name="connsiteX39" fmla="*/ 1106613 w 1830513"/>
                <a:gd name="connsiteY39" fmla="*/ 6184900 h 7823200"/>
                <a:gd name="connsiteX40" fmla="*/ 928813 w 1830513"/>
                <a:gd name="connsiteY40" fmla="*/ 6146800 h 7823200"/>
                <a:gd name="connsiteX41" fmla="*/ 789113 w 1830513"/>
                <a:gd name="connsiteY41" fmla="*/ 6159500 h 7823200"/>
                <a:gd name="connsiteX42" fmla="*/ 738313 w 1830513"/>
                <a:gd name="connsiteY42" fmla="*/ 6172200 h 7823200"/>
                <a:gd name="connsiteX43" fmla="*/ 674813 w 1830513"/>
                <a:gd name="connsiteY43" fmla="*/ 6223000 h 7823200"/>
                <a:gd name="connsiteX44" fmla="*/ 585913 w 1830513"/>
                <a:gd name="connsiteY44" fmla="*/ 6591300 h 7823200"/>
                <a:gd name="connsiteX45" fmla="*/ 395413 w 1830513"/>
                <a:gd name="connsiteY45" fmla="*/ 7810500 h 7823200"/>
                <a:gd name="connsiteX46" fmla="*/ 1713 w 1830513"/>
                <a:gd name="connsiteY46"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767013 w 1830513"/>
                <a:gd name="connsiteY19" fmla="*/ 4241800 h 7823200"/>
                <a:gd name="connsiteX20" fmla="*/ 1652713 w 1830513"/>
                <a:gd name="connsiteY20" fmla="*/ 4356100 h 7823200"/>
                <a:gd name="connsiteX21" fmla="*/ 1601913 w 1830513"/>
                <a:gd name="connsiteY21" fmla="*/ 4521200 h 7823200"/>
                <a:gd name="connsiteX22" fmla="*/ 1614613 w 1830513"/>
                <a:gd name="connsiteY22" fmla="*/ 4724400 h 7823200"/>
                <a:gd name="connsiteX23" fmla="*/ 1614613 w 1830513"/>
                <a:gd name="connsiteY23" fmla="*/ 4876800 h 7823200"/>
                <a:gd name="connsiteX24" fmla="*/ 1589213 w 1830513"/>
                <a:gd name="connsiteY24" fmla="*/ 4889500 h 7823200"/>
                <a:gd name="connsiteX25" fmla="*/ 1525713 w 1830513"/>
                <a:gd name="connsiteY25" fmla="*/ 4914900 h 7823200"/>
                <a:gd name="connsiteX26" fmla="*/ 1436813 w 1830513"/>
                <a:gd name="connsiteY26" fmla="*/ 4927600 h 7823200"/>
                <a:gd name="connsiteX27" fmla="*/ 1538413 w 1830513"/>
                <a:gd name="connsiteY27" fmla="*/ 4965700 h 7823200"/>
                <a:gd name="connsiteX28" fmla="*/ 1601913 w 1830513"/>
                <a:gd name="connsiteY28" fmla="*/ 5041900 h 7823200"/>
                <a:gd name="connsiteX29" fmla="*/ 1627313 w 1830513"/>
                <a:gd name="connsiteY29" fmla="*/ 5118100 h 7823200"/>
                <a:gd name="connsiteX30" fmla="*/ 1589213 w 1830513"/>
                <a:gd name="connsiteY30" fmla="*/ 5194300 h 7823200"/>
                <a:gd name="connsiteX31" fmla="*/ 1513013 w 1830513"/>
                <a:gd name="connsiteY31" fmla="*/ 5283200 h 7823200"/>
                <a:gd name="connsiteX32" fmla="*/ 1487613 w 1830513"/>
                <a:gd name="connsiteY32" fmla="*/ 5384800 h 7823200"/>
                <a:gd name="connsiteX33" fmla="*/ 1487613 w 1830513"/>
                <a:gd name="connsiteY33" fmla="*/ 5473700 h 7823200"/>
                <a:gd name="connsiteX34" fmla="*/ 1500313 w 1830513"/>
                <a:gd name="connsiteY34" fmla="*/ 5638800 h 7823200"/>
                <a:gd name="connsiteX35" fmla="*/ 1513013 w 1830513"/>
                <a:gd name="connsiteY35" fmla="*/ 5867400 h 7823200"/>
                <a:gd name="connsiteX36" fmla="*/ 1487613 w 1830513"/>
                <a:gd name="connsiteY36" fmla="*/ 6032500 h 7823200"/>
                <a:gd name="connsiteX37" fmla="*/ 1411413 w 1830513"/>
                <a:gd name="connsiteY37" fmla="*/ 6159500 h 7823200"/>
                <a:gd name="connsiteX38" fmla="*/ 1259013 w 1830513"/>
                <a:gd name="connsiteY38" fmla="*/ 6184900 h 7823200"/>
                <a:gd name="connsiteX39" fmla="*/ 1106613 w 1830513"/>
                <a:gd name="connsiteY39" fmla="*/ 6184900 h 7823200"/>
                <a:gd name="connsiteX40" fmla="*/ 928813 w 1830513"/>
                <a:gd name="connsiteY40" fmla="*/ 6146800 h 7823200"/>
                <a:gd name="connsiteX41" fmla="*/ 789113 w 1830513"/>
                <a:gd name="connsiteY41" fmla="*/ 6159500 h 7823200"/>
                <a:gd name="connsiteX42" fmla="*/ 738313 w 1830513"/>
                <a:gd name="connsiteY42" fmla="*/ 6172200 h 7823200"/>
                <a:gd name="connsiteX43" fmla="*/ 674813 w 1830513"/>
                <a:gd name="connsiteY43" fmla="*/ 6223000 h 7823200"/>
                <a:gd name="connsiteX44" fmla="*/ 585913 w 1830513"/>
                <a:gd name="connsiteY44" fmla="*/ 6591300 h 7823200"/>
                <a:gd name="connsiteX45" fmla="*/ 395413 w 1830513"/>
                <a:gd name="connsiteY45" fmla="*/ 7810500 h 7823200"/>
                <a:gd name="connsiteX46" fmla="*/ 1713 w 1830513"/>
                <a:gd name="connsiteY46"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04010 w 1830513"/>
                <a:gd name="connsiteY19" fmla="*/ 4167524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78565 w 1830513"/>
                <a:gd name="connsiteY5" fmla="*/ 231602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78565 w 1830513"/>
                <a:gd name="connsiteY5" fmla="*/ 231602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78565 w 1830513"/>
                <a:gd name="connsiteY5" fmla="*/ 231602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09149 w 1830513"/>
                <a:gd name="connsiteY15" fmla="*/ 2984346 h 7823200"/>
                <a:gd name="connsiteX16" fmla="*/ 1513013 w 1830513"/>
                <a:gd name="connsiteY16" fmla="*/ 3175000 h 7823200"/>
                <a:gd name="connsiteX17" fmla="*/ 1779713 w 1830513"/>
                <a:gd name="connsiteY17" fmla="*/ 3886200 h 7823200"/>
                <a:gd name="connsiteX18" fmla="*/ 1817813 w 1830513"/>
                <a:gd name="connsiteY18" fmla="*/ 4000500 h 7823200"/>
                <a:gd name="connsiteX19" fmla="*/ 1830513 w 1830513"/>
                <a:gd name="connsiteY19" fmla="*/ 4102100 h 7823200"/>
                <a:gd name="connsiteX20" fmla="*/ 1823888 w 1830513"/>
                <a:gd name="connsiteY20" fmla="*/ 4180455 h 7823200"/>
                <a:gd name="connsiteX21" fmla="*/ 1767013 w 1830513"/>
                <a:gd name="connsiteY21" fmla="*/ 4241800 h 7823200"/>
                <a:gd name="connsiteX22" fmla="*/ 1652713 w 1830513"/>
                <a:gd name="connsiteY22" fmla="*/ 4356100 h 7823200"/>
                <a:gd name="connsiteX23" fmla="*/ 1601913 w 1830513"/>
                <a:gd name="connsiteY23" fmla="*/ 4521200 h 7823200"/>
                <a:gd name="connsiteX24" fmla="*/ 1614613 w 1830513"/>
                <a:gd name="connsiteY24" fmla="*/ 4724400 h 7823200"/>
                <a:gd name="connsiteX25" fmla="*/ 1614613 w 1830513"/>
                <a:gd name="connsiteY25" fmla="*/ 4876800 h 7823200"/>
                <a:gd name="connsiteX26" fmla="*/ 1589213 w 1830513"/>
                <a:gd name="connsiteY26" fmla="*/ 4889500 h 7823200"/>
                <a:gd name="connsiteX27" fmla="*/ 1525713 w 1830513"/>
                <a:gd name="connsiteY27" fmla="*/ 4914900 h 7823200"/>
                <a:gd name="connsiteX28" fmla="*/ 1436813 w 1830513"/>
                <a:gd name="connsiteY28" fmla="*/ 4927600 h 7823200"/>
                <a:gd name="connsiteX29" fmla="*/ 1538413 w 1830513"/>
                <a:gd name="connsiteY29" fmla="*/ 4965700 h 7823200"/>
                <a:gd name="connsiteX30" fmla="*/ 1601913 w 1830513"/>
                <a:gd name="connsiteY30" fmla="*/ 5041900 h 7823200"/>
                <a:gd name="connsiteX31" fmla="*/ 1627313 w 1830513"/>
                <a:gd name="connsiteY31" fmla="*/ 5118100 h 7823200"/>
                <a:gd name="connsiteX32" fmla="*/ 1589213 w 1830513"/>
                <a:gd name="connsiteY32" fmla="*/ 5194300 h 7823200"/>
                <a:gd name="connsiteX33" fmla="*/ 1513013 w 1830513"/>
                <a:gd name="connsiteY33" fmla="*/ 5283200 h 7823200"/>
                <a:gd name="connsiteX34" fmla="*/ 1487613 w 1830513"/>
                <a:gd name="connsiteY34" fmla="*/ 5384800 h 7823200"/>
                <a:gd name="connsiteX35" fmla="*/ 1487613 w 1830513"/>
                <a:gd name="connsiteY35" fmla="*/ 5473700 h 7823200"/>
                <a:gd name="connsiteX36" fmla="*/ 1500313 w 1830513"/>
                <a:gd name="connsiteY36" fmla="*/ 5638800 h 7823200"/>
                <a:gd name="connsiteX37" fmla="*/ 1513013 w 1830513"/>
                <a:gd name="connsiteY37" fmla="*/ 5867400 h 7823200"/>
                <a:gd name="connsiteX38" fmla="*/ 1487613 w 1830513"/>
                <a:gd name="connsiteY38" fmla="*/ 6032500 h 7823200"/>
                <a:gd name="connsiteX39" fmla="*/ 1411413 w 1830513"/>
                <a:gd name="connsiteY39" fmla="*/ 6159500 h 7823200"/>
                <a:gd name="connsiteX40" fmla="*/ 1259013 w 1830513"/>
                <a:gd name="connsiteY40" fmla="*/ 6184900 h 7823200"/>
                <a:gd name="connsiteX41" fmla="*/ 1106613 w 1830513"/>
                <a:gd name="connsiteY41" fmla="*/ 6184900 h 7823200"/>
                <a:gd name="connsiteX42" fmla="*/ 928813 w 1830513"/>
                <a:gd name="connsiteY42" fmla="*/ 6146800 h 7823200"/>
                <a:gd name="connsiteX43" fmla="*/ 789113 w 1830513"/>
                <a:gd name="connsiteY43" fmla="*/ 6159500 h 7823200"/>
                <a:gd name="connsiteX44" fmla="*/ 738313 w 1830513"/>
                <a:gd name="connsiteY44" fmla="*/ 6172200 h 7823200"/>
                <a:gd name="connsiteX45" fmla="*/ 674813 w 1830513"/>
                <a:gd name="connsiteY45" fmla="*/ 6223000 h 7823200"/>
                <a:gd name="connsiteX46" fmla="*/ 585913 w 1830513"/>
                <a:gd name="connsiteY46" fmla="*/ 6591300 h 7823200"/>
                <a:gd name="connsiteX47" fmla="*/ 395413 w 1830513"/>
                <a:gd name="connsiteY47" fmla="*/ 7810500 h 7823200"/>
                <a:gd name="connsiteX48" fmla="*/ 1713 w 1830513"/>
                <a:gd name="connsiteY48"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78565 w 1830513"/>
                <a:gd name="connsiteY5" fmla="*/ 231602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466079 w 1830513"/>
                <a:gd name="connsiteY15" fmla="*/ 2990811 h 7823200"/>
                <a:gd name="connsiteX16" fmla="*/ 1513013 w 1830513"/>
                <a:gd name="connsiteY16" fmla="*/ 3175000 h 7823200"/>
                <a:gd name="connsiteX17" fmla="*/ 1779713 w 1830513"/>
                <a:gd name="connsiteY17" fmla="*/ 3886200 h 7823200"/>
                <a:gd name="connsiteX18" fmla="*/ 1817813 w 1830513"/>
                <a:gd name="connsiteY18" fmla="*/ 4000500 h 7823200"/>
                <a:gd name="connsiteX19" fmla="*/ 1830513 w 1830513"/>
                <a:gd name="connsiteY19" fmla="*/ 4102100 h 7823200"/>
                <a:gd name="connsiteX20" fmla="*/ 1823888 w 1830513"/>
                <a:gd name="connsiteY20" fmla="*/ 4180455 h 7823200"/>
                <a:gd name="connsiteX21" fmla="*/ 1767013 w 1830513"/>
                <a:gd name="connsiteY21" fmla="*/ 4241800 h 7823200"/>
                <a:gd name="connsiteX22" fmla="*/ 1652713 w 1830513"/>
                <a:gd name="connsiteY22" fmla="*/ 4356100 h 7823200"/>
                <a:gd name="connsiteX23" fmla="*/ 1601913 w 1830513"/>
                <a:gd name="connsiteY23" fmla="*/ 4521200 h 7823200"/>
                <a:gd name="connsiteX24" fmla="*/ 1614613 w 1830513"/>
                <a:gd name="connsiteY24" fmla="*/ 4724400 h 7823200"/>
                <a:gd name="connsiteX25" fmla="*/ 1614613 w 1830513"/>
                <a:gd name="connsiteY25" fmla="*/ 4876800 h 7823200"/>
                <a:gd name="connsiteX26" fmla="*/ 1589213 w 1830513"/>
                <a:gd name="connsiteY26" fmla="*/ 4889500 h 7823200"/>
                <a:gd name="connsiteX27" fmla="*/ 1525713 w 1830513"/>
                <a:gd name="connsiteY27" fmla="*/ 4914900 h 7823200"/>
                <a:gd name="connsiteX28" fmla="*/ 1436813 w 1830513"/>
                <a:gd name="connsiteY28" fmla="*/ 4927600 h 7823200"/>
                <a:gd name="connsiteX29" fmla="*/ 1538413 w 1830513"/>
                <a:gd name="connsiteY29" fmla="*/ 4965700 h 7823200"/>
                <a:gd name="connsiteX30" fmla="*/ 1601913 w 1830513"/>
                <a:gd name="connsiteY30" fmla="*/ 5041900 h 7823200"/>
                <a:gd name="connsiteX31" fmla="*/ 1627313 w 1830513"/>
                <a:gd name="connsiteY31" fmla="*/ 5118100 h 7823200"/>
                <a:gd name="connsiteX32" fmla="*/ 1589213 w 1830513"/>
                <a:gd name="connsiteY32" fmla="*/ 5194300 h 7823200"/>
                <a:gd name="connsiteX33" fmla="*/ 1513013 w 1830513"/>
                <a:gd name="connsiteY33" fmla="*/ 5283200 h 7823200"/>
                <a:gd name="connsiteX34" fmla="*/ 1487613 w 1830513"/>
                <a:gd name="connsiteY34" fmla="*/ 5384800 h 7823200"/>
                <a:gd name="connsiteX35" fmla="*/ 1487613 w 1830513"/>
                <a:gd name="connsiteY35" fmla="*/ 5473700 h 7823200"/>
                <a:gd name="connsiteX36" fmla="*/ 1500313 w 1830513"/>
                <a:gd name="connsiteY36" fmla="*/ 5638800 h 7823200"/>
                <a:gd name="connsiteX37" fmla="*/ 1513013 w 1830513"/>
                <a:gd name="connsiteY37" fmla="*/ 5867400 h 7823200"/>
                <a:gd name="connsiteX38" fmla="*/ 1487613 w 1830513"/>
                <a:gd name="connsiteY38" fmla="*/ 6032500 h 7823200"/>
                <a:gd name="connsiteX39" fmla="*/ 1411413 w 1830513"/>
                <a:gd name="connsiteY39" fmla="*/ 6159500 h 7823200"/>
                <a:gd name="connsiteX40" fmla="*/ 1259013 w 1830513"/>
                <a:gd name="connsiteY40" fmla="*/ 6184900 h 7823200"/>
                <a:gd name="connsiteX41" fmla="*/ 1106613 w 1830513"/>
                <a:gd name="connsiteY41" fmla="*/ 6184900 h 7823200"/>
                <a:gd name="connsiteX42" fmla="*/ 928813 w 1830513"/>
                <a:gd name="connsiteY42" fmla="*/ 6146800 h 7823200"/>
                <a:gd name="connsiteX43" fmla="*/ 789113 w 1830513"/>
                <a:gd name="connsiteY43" fmla="*/ 6159500 h 7823200"/>
                <a:gd name="connsiteX44" fmla="*/ 738313 w 1830513"/>
                <a:gd name="connsiteY44" fmla="*/ 6172200 h 7823200"/>
                <a:gd name="connsiteX45" fmla="*/ 674813 w 1830513"/>
                <a:gd name="connsiteY45" fmla="*/ 6223000 h 7823200"/>
                <a:gd name="connsiteX46" fmla="*/ 585913 w 1830513"/>
                <a:gd name="connsiteY46" fmla="*/ 6591300 h 7823200"/>
                <a:gd name="connsiteX47" fmla="*/ 395413 w 1830513"/>
                <a:gd name="connsiteY47" fmla="*/ 7810500 h 7823200"/>
                <a:gd name="connsiteX48" fmla="*/ 1713 w 1830513"/>
                <a:gd name="connsiteY48" fmla="*/ 7823200 h 78232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Lst>
              <a:rect l="l" t="t" r="r" b="b"/>
              <a:pathLst>
                <a:path w="1830513" h="7823200">
                  <a:moveTo>
                    <a:pt x="1713" y="7823200"/>
                  </a:moveTo>
                  <a:cubicBezTo>
                    <a:pt x="5946" y="5215467"/>
                    <a:pt x="-3072" y="2607733"/>
                    <a:pt x="1161" y="0"/>
                  </a:cubicBezTo>
                  <a:lnTo>
                    <a:pt x="230313" y="0"/>
                  </a:lnTo>
                  <a:cubicBezTo>
                    <a:pt x="310838" y="4233"/>
                    <a:pt x="408113" y="6350"/>
                    <a:pt x="484313" y="25400"/>
                  </a:cubicBezTo>
                  <a:cubicBezTo>
                    <a:pt x="560513" y="44450"/>
                    <a:pt x="621804" y="79933"/>
                    <a:pt x="687513" y="114300"/>
                  </a:cubicBezTo>
                  <a:cubicBezTo>
                    <a:pt x="753222" y="148667"/>
                    <a:pt x="819298" y="185035"/>
                    <a:pt x="878565" y="231602"/>
                  </a:cubicBezTo>
                  <a:cubicBezTo>
                    <a:pt x="937832" y="278169"/>
                    <a:pt x="988172" y="320117"/>
                    <a:pt x="1043113" y="393700"/>
                  </a:cubicBezTo>
                  <a:cubicBezTo>
                    <a:pt x="1098054" y="467283"/>
                    <a:pt x="1165880" y="590550"/>
                    <a:pt x="1208213" y="673100"/>
                  </a:cubicBezTo>
                  <a:lnTo>
                    <a:pt x="1297113" y="889000"/>
                  </a:lnTo>
                  <a:cubicBezTo>
                    <a:pt x="1326746" y="960967"/>
                    <a:pt x="1424113" y="1303867"/>
                    <a:pt x="1462213" y="1473200"/>
                  </a:cubicBezTo>
                  <a:lnTo>
                    <a:pt x="1525713" y="1905000"/>
                  </a:lnTo>
                  <a:lnTo>
                    <a:pt x="1563813" y="2273300"/>
                  </a:lnTo>
                  <a:lnTo>
                    <a:pt x="1589213" y="2654300"/>
                  </a:lnTo>
                  <a:lnTo>
                    <a:pt x="1551113" y="2768600"/>
                  </a:lnTo>
                  <a:lnTo>
                    <a:pt x="1500313" y="2882900"/>
                  </a:lnTo>
                  <a:lnTo>
                    <a:pt x="1466079" y="2990811"/>
                  </a:lnTo>
                  <a:lnTo>
                    <a:pt x="1513013" y="3175000"/>
                  </a:lnTo>
                  <a:lnTo>
                    <a:pt x="1779713" y="3886200"/>
                  </a:lnTo>
                  <a:lnTo>
                    <a:pt x="1817813" y="4000500"/>
                  </a:lnTo>
                  <a:lnTo>
                    <a:pt x="1830513" y="4102100"/>
                  </a:lnTo>
                  <a:lnTo>
                    <a:pt x="1823888" y="4180455"/>
                  </a:lnTo>
                  <a:lnTo>
                    <a:pt x="1767013" y="4241800"/>
                  </a:lnTo>
                  <a:lnTo>
                    <a:pt x="1652713" y="4356100"/>
                  </a:lnTo>
                  <a:lnTo>
                    <a:pt x="1601913" y="4521200"/>
                  </a:lnTo>
                  <a:lnTo>
                    <a:pt x="1614613" y="4724400"/>
                  </a:lnTo>
                  <a:cubicBezTo>
                    <a:pt x="1616730" y="4783667"/>
                    <a:pt x="1618846" y="4849283"/>
                    <a:pt x="1614613" y="4876800"/>
                  </a:cubicBezTo>
                  <a:cubicBezTo>
                    <a:pt x="1610380" y="4904317"/>
                    <a:pt x="1604030" y="4883150"/>
                    <a:pt x="1589213" y="4889500"/>
                  </a:cubicBezTo>
                  <a:lnTo>
                    <a:pt x="1525713" y="4914900"/>
                  </a:lnTo>
                  <a:lnTo>
                    <a:pt x="1436813" y="4927600"/>
                  </a:lnTo>
                  <a:lnTo>
                    <a:pt x="1538413" y="4965700"/>
                  </a:lnTo>
                  <a:lnTo>
                    <a:pt x="1601913" y="5041900"/>
                  </a:lnTo>
                  <a:lnTo>
                    <a:pt x="1627313" y="5118100"/>
                  </a:lnTo>
                  <a:lnTo>
                    <a:pt x="1589213" y="5194300"/>
                  </a:lnTo>
                  <a:lnTo>
                    <a:pt x="1513013" y="5283200"/>
                  </a:lnTo>
                  <a:lnTo>
                    <a:pt x="1487613" y="5384800"/>
                  </a:lnTo>
                  <a:lnTo>
                    <a:pt x="1487613" y="5473700"/>
                  </a:lnTo>
                  <a:lnTo>
                    <a:pt x="1500313" y="5638800"/>
                  </a:lnTo>
                  <a:lnTo>
                    <a:pt x="1513013" y="5867400"/>
                  </a:lnTo>
                  <a:lnTo>
                    <a:pt x="1487613" y="6032500"/>
                  </a:lnTo>
                  <a:cubicBezTo>
                    <a:pt x="1470680" y="6081183"/>
                    <a:pt x="1449513" y="6134100"/>
                    <a:pt x="1411413" y="6159500"/>
                  </a:cubicBezTo>
                  <a:cubicBezTo>
                    <a:pt x="1373313" y="6184900"/>
                    <a:pt x="1309813" y="6180667"/>
                    <a:pt x="1259013" y="6184900"/>
                  </a:cubicBezTo>
                  <a:lnTo>
                    <a:pt x="1106613" y="6184900"/>
                  </a:lnTo>
                  <a:lnTo>
                    <a:pt x="928813" y="6146800"/>
                  </a:lnTo>
                  <a:lnTo>
                    <a:pt x="789113" y="6159500"/>
                  </a:lnTo>
                  <a:lnTo>
                    <a:pt x="738313" y="6172200"/>
                  </a:lnTo>
                  <a:lnTo>
                    <a:pt x="674813" y="6223000"/>
                  </a:lnTo>
                  <a:lnTo>
                    <a:pt x="585913" y="6591300"/>
                  </a:lnTo>
                  <a:lnTo>
                    <a:pt x="395413" y="7810500"/>
                  </a:lnTo>
                  <a:lnTo>
                    <a:pt x="1713" y="7823200"/>
                  </a:lnTo>
                  <a:close/>
                </a:path>
              </a:pathLst>
            </a:custGeom>
            <a:solidFill>
              <a:schemeClr val="accent5">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70" name="Freeform: Shape 169">
              <a:extLst>
                <a:ext uri="{FF2B5EF4-FFF2-40B4-BE49-F238E27FC236}">
                  <a16:creationId xmlns:a16="http://schemas.microsoft.com/office/drawing/2014/main" id="{6FFC2238-FDBC-C58A-9F1B-954CB3BD5F5C}"/>
                </a:ext>
              </a:extLst>
            </xdr:cNvPr>
            <xdr:cNvSpPr/>
          </xdr:nvSpPr>
          <xdr:spPr>
            <a:xfrm>
              <a:off x="4167420" y="60718700"/>
              <a:ext cx="1824439" cy="7823200"/>
            </a:xfrm>
            <a:custGeom>
              <a:avLst/>
              <a:gdLst>
                <a:gd name="connsiteX0" fmla="*/ 0 w 1828800"/>
                <a:gd name="connsiteY0" fmla="*/ 7823200 h 7823200"/>
                <a:gd name="connsiteX1" fmla="*/ 12700 w 1828800"/>
                <a:gd name="connsiteY1" fmla="*/ 0 h 7823200"/>
                <a:gd name="connsiteX2" fmla="*/ 228600 w 1828800"/>
                <a:gd name="connsiteY2" fmla="*/ 0 h 7823200"/>
                <a:gd name="connsiteX3" fmla="*/ 482600 w 1828800"/>
                <a:gd name="connsiteY3" fmla="*/ 25400 h 7823200"/>
                <a:gd name="connsiteX4" fmla="*/ 685800 w 1828800"/>
                <a:gd name="connsiteY4" fmla="*/ 114300 h 7823200"/>
                <a:gd name="connsiteX5" fmla="*/ 863600 w 1828800"/>
                <a:gd name="connsiteY5" fmla="*/ 241300 h 7823200"/>
                <a:gd name="connsiteX6" fmla="*/ 1041400 w 1828800"/>
                <a:gd name="connsiteY6" fmla="*/ 393700 h 7823200"/>
                <a:gd name="connsiteX7" fmla="*/ 1206500 w 1828800"/>
                <a:gd name="connsiteY7" fmla="*/ 673100 h 7823200"/>
                <a:gd name="connsiteX8" fmla="*/ 1295400 w 1828800"/>
                <a:gd name="connsiteY8" fmla="*/ 889000 h 7823200"/>
                <a:gd name="connsiteX9" fmla="*/ 1460500 w 1828800"/>
                <a:gd name="connsiteY9" fmla="*/ 1473200 h 7823200"/>
                <a:gd name="connsiteX10" fmla="*/ 1524000 w 1828800"/>
                <a:gd name="connsiteY10" fmla="*/ 1905000 h 7823200"/>
                <a:gd name="connsiteX11" fmla="*/ 1562100 w 1828800"/>
                <a:gd name="connsiteY11" fmla="*/ 2273300 h 7823200"/>
                <a:gd name="connsiteX12" fmla="*/ 1587500 w 1828800"/>
                <a:gd name="connsiteY12" fmla="*/ 2654300 h 7823200"/>
                <a:gd name="connsiteX13" fmla="*/ 1549400 w 1828800"/>
                <a:gd name="connsiteY13" fmla="*/ 2768600 h 7823200"/>
                <a:gd name="connsiteX14" fmla="*/ 1498600 w 1828800"/>
                <a:gd name="connsiteY14" fmla="*/ 2882900 h 7823200"/>
                <a:gd name="connsiteX15" fmla="*/ 1511300 w 1828800"/>
                <a:gd name="connsiteY15" fmla="*/ 3175000 h 7823200"/>
                <a:gd name="connsiteX16" fmla="*/ 1778000 w 1828800"/>
                <a:gd name="connsiteY16" fmla="*/ 3886200 h 7823200"/>
                <a:gd name="connsiteX17" fmla="*/ 1816100 w 1828800"/>
                <a:gd name="connsiteY17" fmla="*/ 4000500 h 7823200"/>
                <a:gd name="connsiteX18" fmla="*/ 1828800 w 1828800"/>
                <a:gd name="connsiteY18" fmla="*/ 4102100 h 7823200"/>
                <a:gd name="connsiteX19" fmla="*/ 1765300 w 1828800"/>
                <a:gd name="connsiteY19" fmla="*/ 4241800 h 7823200"/>
                <a:gd name="connsiteX20" fmla="*/ 1651000 w 1828800"/>
                <a:gd name="connsiteY20" fmla="*/ 4356100 h 7823200"/>
                <a:gd name="connsiteX21" fmla="*/ 1600200 w 1828800"/>
                <a:gd name="connsiteY21" fmla="*/ 4521200 h 7823200"/>
                <a:gd name="connsiteX22" fmla="*/ 1612900 w 1828800"/>
                <a:gd name="connsiteY22" fmla="*/ 4724400 h 7823200"/>
                <a:gd name="connsiteX23" fmla="*/ 1612900 w 1828800"/>
                <a:gd name="connsiteY23" fmla="*/ 4876800 h 7823200"/>
                <a:gd name="connsiteX24" fmla="*/ 1587500 w 1828800"/>
                <a:gd name="connsiteY24" fmla="*/ 4889500 h 7823200"/>
                <a:gd name="connsiteX25" fmla="*/ 1524000 w 1828800"/>
                <a:gd name="connsiteY25" fmla="*/ 4914900 h 7823200"/>
                <a:gd name="connsiteX26" fmla="*/ 1435100 w 1828800"/>
                <a:gd name="connsiteY26" fmla="*/ 4927600 h 7823200"/>
                <a:gd name="connsiteX27" fmla="*/ 1536700 w 1828800"/>
                <a:gd name="connsiteY27" fmla="*/ 4965700 h 7823200"/>
                <a:gd name="connsiteX28" fmla="*/ 1600200 w 1828800"/>
                <a:gd name="connsiteY28" fmla="*/ 5041900 h 7823200"/>
                <a:gd name="connsiteX29" fmla="*/ 1625600 w 1828800"/>
                <a:gd name="connsiteY29" fmla="*/ 5118100 h 7823200"/>
                <a:gd name="connsiteX30" fmla="*/ 1587500 w 1828800"/>
                <a:gd name="connsiteY30" fmla="*/ 5194300 h 7823200"/>
                <a:gd name="connsiteX31" fmla="*/ 1511300 w 1828800"/>
                <a:gd name="connsiteY31" fmla="*/ 5283200 h 7823200"/>
                <a:gd name="connsiteX32" fmla="*/ 1485900 w 1828800"/>
                <a:gd name="connsiteY32" fmla="*/ 5384800 h 7823200"/>
                <a:gd name="connsiteX33" fmla="*/ 1485900 w 1828800"/>
                <a:gd name="connsiteY33" fmla="*/ 5473700 h 7823200"/>
                <a:gd name="connsiteX34" fmla="*/ 1498600 w 1828800"/>
                <a:gd name="connsiteY34" fmla="*/ 5638800 h 7823200"/>
                <a:gd name="connsiteX35" fmla="*/ 1511300 w 1828800"/>
                <a:gd name="connsiteY35" fmla="*/ 5867400 h 7823200"/>
                <a:gd name="connsiteX36" fmla="*/ 1485900 w 1828800"/>
                <a:gd name="connsiteY36" fmla="*/ 6032500 h 7823200"/>
                <a:gd name="connsiteX37" fmla="*/ 1409700 w 1828800"/>
                <a:gd name="connsiteY37" fmla="*/ 6159500 h 7823200"/>
                <a:gd name="connsiteX38" fmla="*/ 1257300 w 1828800"/>
                <a:gd name="connsiteY38" fmla="*/ 6184900 h 7823200"/>
                <a:gd name="connsiteX39" fmla="*/ 1104900 w 1828800"/>
                <a:gd name="connsiteY39" fmla="*/ 6184900 h 7823200"/>
                <a:gd name="connsiteX40" fmla="*/ 927100 w 1828800"/>
                <a:gd name="connsiteY40" fmla="*/ 6146800 h 7823200"/>
                <a:gd name="connsiteX41" fmla="*/ 787400 w 1828800"/>
                <a:gd name="connsiteY41" fmla="*/ 6159500 h 7823200"/>
                <a:gd name="connsiteX42" fmla="*/ 736600 w 1828800"/>
                <a:gd name="connsiteY42" fmla="*/ 6172200 h 7823200"/>
                <a:gd name="connsiteX43" fmla="*/ 673100 w 1828800"/>
                <a:gd name="connsiteY43" fmla="*/ 6223000 h 7823200"/>
                <a:gd name="connsiteX44" fmla="*/ 584200 w 1828800"/>
                <a:gd name="connsiteY44" fmla="*/ 6591300 h 7823200"/>
                <a:gd name="connsiteX45" fmla="*/ 393700 w 1828800"/>
                <a:gd name="connsiteY45" fmla="*/ 7810500 h 7823200"/>
                <a:gd name="connsiteX46" fmla="*/ 0 w 1828800"/>
                <a:gd name="connsiteY46"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767013 w 1830513"/>
                <a:gd name="connsiteY19" fmla="*/ 4241800 h 7823200"/>
                <a:gd name="connsiteX20" fmla="*/ 1652713 w 1830513"/>
                <a:gd name="connsiteY20" fmla="*/ 4356100 h 7823200"/>
                <a:gd name="connsiteX21" fmla="*/ 1601913 w 1830513"/>
                <a:gd name="connsiteY21" fmla="*/ 4521200 h 7823200"/>
                <a:gd name="connsiteX22" fmla="*/ 1614613 w 1830513"/>
                <a:gd name="connsiteY22" fmla="*/ 4724400 h 7823200"/>
                <a:gd name="connsiteX23" fmla="*/ 1614613 w 1830513"/>
                <a:gd name="connsiteY23" fmla="*/ 4876800 h 7823200"/>
                <a:gd name="connsiteX24" fmla="*/ 1589213 w 1830513"/>
                <a:gd name="connsiteY24" fmla="*/ 4889500 h 7823200"/>
                <a:gd name="connsiteX25" fmla="*/ 1525713 w 1830513"/>
                <a:gd name="connsiteY25" fmla="*/ 4914900 h 7823200"/>
                <a:gd name="connsiteX26" fmla="*/ 1436813 w 1830513"/>
                <a:gd name="connsiteY26" fmla="*/ 4927600 h 7823200"/>
                <a:gd name="connsiteX27" fmla="*/ 1538413 w 1830513"/>
                <a:gd name="connsiteY27" fmla="*/ 4965700 h 7823200"/>
                <a:gd name="connsiteX28" fmla="*/ 1601913 w 1830513"/>
                <a:gd name="connsiteY28" fmla="*/ 5041900 h 7823200"/>
                <a:gd name="connsiteX29" fmla="*/ 1627313 w 1830513"/>
                <a:gd name="connsiteY29" fmla="*/ 5118100 h 7823200"/>
                <a:gd name="connsiteX30" fmla="*/ 1589213 w 1830513"/>
                <a:gd name="connsiteY30" fmla="*/ 5194300 h 7823200"/>
                <a:gd name="connsiteX31" fmla="*/ 1513013 w 1830513"/>
                <a:gd name="connsiteY31" fmla="*/ 5283200 h 7823200"/>
                <a:gd name="connsiteX32" fmla="*/ 1487613 w 1830513"/>
                <a:gd name="connsiteY32" fmla="*/ 5384800 h 7823200"/>
                <a:gd name="connsiteX33" fmla="*/ 1487613 w 1830513"/>
                <a:gd name="connsiteY33" fmla="*/ 5473700 h 7823200"/>
                <a:gd name="connsiteX34" fmla="*/ 1500313 w 1830513"/>
                <a:gd name="connsiteY34" fmla="*/ 5638800 h 7823200"/>
                <a:gd name="connsiteX35" fmla="*/ 1513013 w 1830513"/>
                <a:gd name="connsiteY35" fmla="*/ 5867400 h 7823200"/>
                <a:gd name="connsiteX36" fmla="*/ 1487613 w 1830513"/>
                <a:gd name="connsiteY36" fmla="*/ 6032500 h 7823200"/>
                <a:gd name="connsiteX37" fmla="*/ 1411413 w 1830513"/>
                <a:gd name="connsiteY37" fmla="*/ 6159500 h 7823200"/>
                <a:gd name="connsiteX38" fmla="*/ 1259013 w 1830513"/>
                <a:gd name="connsiteY38" fmla="*/ 6184900 h 7823200"/>
                <a:gd name="connsiteX39" fmla="*/ 1106613 w 1830513"/>
                <a:gd name="connsiteY39" fmla="*/ 6184900 h 7823200"/>
                <a:gd name="connsiteX40" fmla="*/ 928813 w 1830513"/>
                <a:gd name="connsiteY40" fmla="*/ 6146800 h 7823200"/>
                <a:gd name="connsiteX41" fmla="*/ 789113 w 1830513"/>
                <a:gd name="connsiteY41" fmla="*/ 6159500 h 7823200"/>
                <a:gd name="connsiteX42" fmla="*/ 738313 w 1830513"/>
                <a:gd name="connsiteY42" fmla="*/ 6172200 h 7823200"/>
                <a:gd name="connsiteX43" fmla="*/ 674813 w 1830513"/>
                <a:gd name="connsiteY43" fmla="*/ 6223000 h 7823200"/>
                <a:gd name="connsiteX44" fmla="*/ 585913 w 1830513"/>
                <a:gd name="connsiteY44" fmla="*/ 6591300 h 7823200"/>
                <a:gd name="connsiteX45" fmla="*/ 395413 w 1830513"/>
                <a:gd name="connsiteY45" fmla="*/ 7810500 h 7823200"/>
                <a:gd name="connsiteX46" fmla="*/ 1713 w 1830513"/>
                <a:gd name="connsiteY46"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767013 w 1830513"/>
                <a:gd name="connsiteY19" fmla="*/ 4241800 h 7823200"/>
                <a:gd name="connsiteX20" fmla="*/ 1652713 w 1830513"/>
                <a:gd name="connsiteY20" fmla="*/ 4356100 h 7823200"/>
                <a:gd name="connsiteX21" fmla="*/ 1601913 w 1830513"/>
                <a:gd name="connsiteY21" fmla="*/ 4521200 h 7823200"/>
                <a:gd name="connsiteX22" fmla="*/ 1614613 w 1830513"/>
                <a:gd name="connsiteY22" fmla="*/ 4724400 h 7823200"/>
                <a:gd name="connsiteX23" fmla="*/ 1614613 w 1830513"/>
                <a:gd name="connsiteY23" fmla="*/ 4876800 h 7823200"/>
                <a:gd name="connsiteX24" fmla="*/ 1589213 w 1830513"/>
                <a:gd name="connsiteY24" fmla="*/ 4889500 h 7823200"/>
                <a:gd name="connsiteX25" fmla="*/ 1525713 w 1830513"/>
                <a:gd name="connsiteY25" fmla="*/ 4914900 h 7823200"/>
                <a:gd name="connsiteX26" fmla="*/ 1436813 w 1830513"/>
                <a:gd name="connsiteY26" fmla="*/ 4927600 h 7823200"/>
                <a:gd name="connsiteX27" fmla="*/ 1538413 w 1830513"/>
                <a:gd name="connsiteY27" fmla="*/ 4965700 h 7823200"/>
                <a:gd name="connsiteX28" fmla="*/ 1601913 w 1830513"/>
                <a:gd name="connsiteY28" fmla="*/ 5041900 h 7823200"/>
                <a:gd name="connsiteX29" fmla="*/ 1627313 w 1830513"/>
                <a:gd name="connsiteY29" fmla="*/ 5118100 h 7823200"/>
                <a:gd name="connsiteX30" fmla="*/ 1589213 w 1830513"/>
                <a:gd name="connsiteY30" fmla="*/ 5194300 h 7823200"/>
                <a:gd name="connsiteX31" fmla="*/ 1513013 w 1830513"/>
                <a:gd name="connsiteY31" fmla="*/ 5283200 h 7823200"/>
                <a:gd name="connsiteX32" fmla="*/ 1487613 w 1830513"/>
                <a:gd name="connsiteY32" fmla="*/ 5384800 h 7823200"/>
                <a:gd name="connsiteX33" fmla="*/ 1487613 w 1830513"/>
                <a:gd name="connsiteY33" fmla="*/ 5473700 h 7823200"/>
                <a:gd name="connsiteX34" fmla="*/ 1500313 w 1830513"/>
                <a:gd name="connsiteY34" fmla="*/ 5638800 h 7823200"/>
                <a:gd name="connsiteX35" fmla="*/ 1513013 w 1830513"/>
                <a:gd name="connsiteY35" fmla="*/ 5867400 h 7823200"/>
                <a:gd name="connsiteX36" fmla="*/ 1487613 w 1830513"/>
                <a:gd name="connsiteY36" fmla="*/ 6032500 h 7823200"/>
                <a:gd name="connsiteX37" fmla="*/ 1411413 w 1830513"/>
                <a:gd name="connsiteY37" fmla="*/ 6159500 h 7823200"/>
                <a:gd name="connsiteX38" fmla="*/ 1259013 w 1830513"/>
                <a:gd name="connsiteY38" fmla="*/ 6184900 h 7823200"/>
                <a:gd name="connsiteX39" fmla="*/ 1106613 w 1830513"/>
                <a:gd name="connsiteY39" fmla="*/ 6184900 h 7823200"/>
                <a:gd name="connsiteX40" fmla="*/ 928813 w 1830513"/>
                <a:gd name="connsiteY40" fmla="*/ 6146800 h 7823200"/>
                <a:gd name="connsiteX41" fmla="*/ 789113 w 1830513"/>
                <a:gd name="connsiteY41" fmla="*/ 6159500 h 7823200"/>
                <a:gd name="connsiteX42" fmla="*/ 738313 w 1830513"/>
                <a:gd name="connsiteY42" fmla="*/ 6172200 h 7823200"/>
                <a:gd name="connsiteX43" fmla="*/ 674813 w 1830513"/>
                <a:gd name="connsiteY43" fmla="*/ 6223000 h 7823200"/>
                <a:gd name="connsiteX44" fmla="*/ 585913 w 1830513"/>
                <a:gd name="connsiteY44" fmla="*/ 6591300 h 7823200"/>
                <a:gd name="connsiteX45" fmla="*/ 395413 w 1830513"/>
                <a:gd name="connsiteY45" fmla="*/ 7810500 h 7823200"/>
                <a:gd name="connsiteX46" fmla="*/ 1713 w 1830513"/>
                <a:gd name="connsiteY46"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04010 w 1830513"/>
                <a:gd name="connsiteY19" fmla="*/ 4167524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78565 w 1830513"/>
                <a:gd name="connsiteY5" fmla="*/ 231602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78565 w 1830513"/>
                <a:gd name="connsiteY5" fmla="*/ 231602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78565 w 1830513"/>
                <a:gd name="connsiteY5" fmla="*/ 231602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09149 w 1830513"/>
                <a:gd name="connsiteY15" fmla="*/ 2984346 h 7823200"/>
                <a:gd name="connsiteX16" fmla="*/ 1513013 w 1830513"/>
                <a:gd name="connsiteY16" fmla="*/ 3175000 h 7823200"/>
                <a:gd name="connsiteX17" fmla="*/ 1779713 w 1830513"/>
                <a:gd name="connsiteY17" fmla="*/ 3886200 h 7823200"/>
                <a:gd name="connsiteX18" fmla="*/ 1817813 w 1830513"/>
                <a:gd name="connsiteY18" fmla="*/ 4000500 h 7823200"/>
                <a:gd name="connsiteX19" fmla="*/ 1830513 w 1830513"/>
                <a:gd name="connsiteY19" fmla="*/ 4102100 h 7823200"/>
                <a:gd name="connsiteX20" fmla="*/ 1823888 w 1830513"/>
                <a:gd name="connsiteY20" fmla="*/ 4180455 h 7823200"/>
                <a:gd name="connsiteX21" fmla="*/ 1767013 w 1830513"/>
                <a:gd name="connsiteY21" fmla="*/ 4241800 h 7823200"/>
                <a:gd name="connsiteX22" fmla="*/ 1652713 w 1830513"/>
                <a:gd name="connsiteY22" fmla="*/ 4356100 h 7823200"/>
                <a:gd name="connsiteX23" fmla="*/ 1601913 w 1830513"/>
                <a:gd name="connsiteY23" fmla="*/ 4521200 h 7823200"/>
                <a:gd name="connsiteX24" fmla="*/ 1614613 w 1830513"/>
                <a:gd name="connsiteY24" fmla="*/ 4724400 h 7823200"/>
                <a:gd name="connsiteX25" fmla="*/ 1614613 w 1830513"/>
                <a:gd name="connsiteY25" fmla="*/ 4876800 h 7823200"/>
                <a:gd name="connsiteX26" fmla="*/ 1589213 w 1830513"/>
                <a:gd name="connsiteY26" fmla="*/ 4889500 h 7823200"/>
                <a:gd name="connsiteX27" fmla="*/ 1525713 w 1830513"/>
                <a:gd name="connsiteY27" fmla="*/ 4914900 h 7823200"/>
                <a:gd name="connsiteX28" fmla="*/ 1436813 w 1830513"/>
                <a:gd name="connsiteY28" fmla="*/ 4927600 h 7823200"/>
                <a:gd name="connsiteX29" fmla="*/ 1538413 w 1830513"/>
                <a:gd name="connsiteY29" fmla="*/ 4965700 h 7823200"/>
                <a:gd name="connsiteX30" fmla="*/ 1601913 w 1830513"/>
                <a:gd name="connsiteY30" fmla="*/ 5041900 h 7823200"/>
                <a:gd name="connsiteX31" fmla="*/ 1627313 w 1830513"/>
                <a:gd name="connsiteY31" fmla="*/ 5118100 h 7823200"/>
                <a:gd name="connsiteX32" fmla="*/ 1589213 w 1830513"/>
                <a:gd name="connsiteY32" fmla="*/ 5194300 h 7823200"/>
                <a:gd name="connsiteX33" fmla="*/ 1513013 w 1830513"/>
                <a:gd name="connsiteY33" fmla="*/ 5283200 h 7823200"/>
                <a:gd name="connsiteX34" fmla="*/ 1487613 w 1830513"/>
                <a:gd name="connsiteY34" fmla="*/ 5384800 h 7823200"/>
                <a:gd name="connsiteX35" fmla="*/ 1487613 w 1830513"/>
                <a:gd name="connsiteY35" fmla="*/ 5473700 h 7823200"/>
                <a:gd name="connsiteX36" fmla="*/ 1500313 w 1830513"/>
                <a:gd name="connsiteY36" fmla="*/ 5638800 h 7823200"/>
                <a:gd name="connsiteX37" fmla="*/ 1513013 w 1830513"/>
                <a:gd name="connsiteY37" fmla="*/ 5867400 h 7823200"/>
                <a:gd name="connsiteX38" fmla="*/ 1487613 w 1830513"/>
                <a:gd name="connsiteY38" fmla="*/ 6032500 h 7823200"/>
                <a:gd name="connsiteX39" fmla="*/ 1411413 w 1830513"/>
                <a:gd name="connsiteY39" fmla="*/ 6159500 h 7823200"/>
                <a:gd name="connsiteX40" fmla="*/ 1259013 w 1830513"/>
                <a:gd name="connsiteY40" fmla="*/ 6184900 h 7823200"/>
                <a:gd name="connsiteX41" fmla="*/ 1106613 w 1830513"/>
                <a:gd name="connsiteY41" fmla="*/ 6184900 h 7823200"/>
                <a:gd name="connsiteX42" fmla="*/ 928813 w 1830513"/>
                <a:gd name="connsiteY42" fmla="*/ 6146800 h 7823200"/>
                <a:gd name="connsiteX43" fmla="*/ 789113 w 1830513"/>
                <a:gd name="connsiteY43" fmla="*/ 6159500 h 7823200"/>
                <a:gd name="connsiteX44" fmla="*/ 738313 w 1830513"/>
                <a:gd name="connsiteY44" fmla="*/ 6172200 h 7823200"/>
                <a:gd name="connsiteX45" fmla="*/ 674813 w 1830513"/>
                <a:gd name="connsiteY45" fmla="*/ 6223000 h 7823200"/>
                <a:gd name="connsiteX46" fmla="*/ 585913 w 1830513"/>
                <a:gd name="connsiteY46" fmla="*/ 6591300 h 7823200"/>
                <a:gd name="connsiteX47" fmla="*/ 395413 w 1830513"/>
                <a:gd name="connsiteY47" fmla="*/ 7810500 h 7823200"/>
                <a:gd name="connsiteX48" fmla="*/ 1713 w 1830513"/>
                <a:gd name="connsiteY48"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78565 w 1830513"/>
                <a:gd name="connsiteY5" fmla="*/ 231602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466079 w 1830513"/>
                <a:gd name="connsiteY15" fmla="*/ 2990811 h 7823200"/>
                <a:gd name="connsiteX16" fmla="*/ 1513013 w 1830513"/>
                <a:gd name="connsiteY16" fmla="*/ 3175000 h 7823200"/>
                <a:gd name="connsiteX17" fmla="*/ 1779713 w 1830513"/>
                <a:gd name="connsiteY17" fmla="*/ 3886200 h 7823200"/>
                <a:gd name="connsiteX18" fmla="*/ 1817813 w 1830513"/>
                <a:gd name="connsiteY18" fmla="*/ 4000500 h 7823200"/>
                <a:gd name="connsiteX19" fmla="*/ 1830513 w 1830513"/>
                <a:gd name="connsiteY19" fmla="*/ 4102100 h 7823200"/>
                <a:gd name="connsiteX20" fmla="*/ 1823888 w 1830513"/>
                <a:gd name="connsiteY20" fmla="*/ 4180455 h 7823200"/>
                <a:gd name="connsiteX21" fmla="*/ 1767013 w 1830513"/>
                <a:gd name="connsiteY21" fmla="*/ 4241800 h 7823200"/>
                <a:gd name="connsiteX22" fmla="*/ 1652713 w 1830513"/>
                <a:gd name="connsiteY22" fmla="*/ 4356100 h 7823200"/>
                <a:gd name="connsiteX23" fmla="*/ 1601913 w 1830513"/>
                <a:gd name="connsiteY23" fmla="*/ 4521200 h 7823200"/>
                <a:gd name="connsiteX24" fmla="*/ 1614613 w 1830513"/>
                <a:gd name="connsiteY24" fmla="*/ 4724400 h 7823200"/>
                <a:gd name="connsiteX25" fmla="*/ 1614613 w 1830513"/>
                <a:gd name="connsiteY25" fmla="*/ 4876800 h 7823200"/>
                <a:gd name="connsiteX26" fmla="*/ 1589213 w 1830513"/>
                <a:gd name="connsiteY26" fmla="*/ 4889500 h 7823200"/>
                <a:gd name="connsiteX27" fmla="*/ 1525713 w 1830513"/>
                <a:gd name="connsiteY27" fmla="*/ 4914900 h 7823200"/>
                <a:gd name="connsiteX28" fmla="*/ 1436813 w 1830513"/>
                <a:gd name="connsiteY28" fmla="*/ 4927600 h 7823200"/>
                <a:gd name="connsiteX29" fmla="*/ 1538413 w 1830513"/>
                <a:gd name="connsiteY29" fmla="*/ 4965700 h 7823200"/>
                <a:gd name="connsiteX30" fmla="*/ 1601913 w 1830513"/>
                <a:gd name="connsiteY30" fmla="*/ 5041900 h 7823200"/>
                <a:gd name="connsiteX31" fmla="*/ 1627313 w 1830513"/>
                <a:gd name="connsiteY31" fmla="*/ 5118100 h 7823200"/>
                <a:gd name="connsiteX32" fmla="*/ 1589213 w 1830513"/>
                <a:gd name="connsiteY32" fmla="*/ 5194300 h 7823200"/>
                <a:gd name="connsiteX33" fmla="*/ 1513013 w 1830513"/>
                <a:gd name="connsiteY33" fmla="*/ 5283200 h 7823200"/>
                <a:gd name="connsiteX34" fmla="*/ 1487613 w 1830513"/>
                <a:gd name="connsiteY34" fmla="*/ 5384800 h 7823200"/>
                <a:gd name="connsiteX35" fmla="*/ 1487613 w 1830513"/>
                <a:gd name="connsiteY35" fmla="*/ 5473700 h 7823200"/>
                <a:gd name="connsiteX36" fmla="*/ 1500313 w 1830513"/>
                <a:gd name="connsiteY36" fmla="*/ 5638800 h 7823200"/>
                <a:gd name="connsiteX37" fmla="*/ 1513013 w 1830513"/>
                <a:gd name="connsiteY37" fmla="*/ 5867400 h 7823200"/>
                <a:gd name="connsiteX38" fmla="*/ 1487613 w 1830513"/>
                <a:gd name="connsiteY38" fmla="*/ 6032500 h 7823200"/>
                <a:gd name="connsiteX39" fmla="*/ 1411413 w 1830513"/>
                <a:gd name="connsiteY39" fmla="*/ 6159500 h 7823200"/>
                <a:gd name="connsiteX40" fmla="*/ 1259013 w 1830513"/>
                <a:gd name="connsiteY40" fmla="*/ 6184900 h 7823200"/>
                <a:gd name="connsiteX41" fmla="*/ 1106613 w 1830513"/>
                <a:gd name="connsiteY41" fmla="*/ 6184900 h 7823200"/>
                <a:gd name="connsiteX42" fmla="*/ 928813 w 1830513"/>
                <a:gd name="connsiteY42" fmla="*/ 6146800 h 7823200"/>
                <a:gd name="connsiteX43" fmla="*/ 789113 w 1830513"/>
                <a:gd name="connsiteY43" fmla="*/ 6159500 h 7823200"/>
                <a:gd name="connsiteX44" fmla="*/ 738313 w 1830513"/>
                <a:gd name="connsiteY44" fmla="*/ 6172200 h 7823200"/>
                <a:gd name="connsiteX45" fmla="*/ 674813 w 1830513"/>
                <a:gd name="connsiteY45" fmla="*/ 6223000 h 7823200"/>
                <a:gd name="connsiteX46" fmla="*/ 585913 w 1830513"/>
                <a:gd name="connsiteY46" fmla="*/ 6591300 h 7823200"/>
                <a:gd name="connsiteX47" fmla="*/ 395413 w 1830513"/>
                <a:gd name="connsiteY47" fmla="*/ 7810500 h 7823200"/>
                <a:gd name="connsiteX48" fmla="*/ 1713 w 1830513"/>
                <a:gd name="connsiteY48" fmla="*/ 7823200 h 78232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Lst>
              <a:rect l="l" t="t" r="r" b="b"/>
              <a:pathLst>
                <a:path w="1830513" h="7823200">
                  <a:moveTo>
                    <a:pt x="1713" y="7823200"/>
                  </a:moveTo>
                  <a:cubicBezTo>
                    <a:pt x="5946" y="5215467"/>
                    <a:pt x="-3072" y="2607733"/>
                    <a:pt x="1161" y="0"/>
                  </a:cubicBezTo>
                  <a:lnTo>
                    <a:pt x="230313" y="0"/>
                  </a:lnTo>
                  <a:cubicBezTo>
                    <a:pt x="310838" y="4233"/>
                    <a:pt x="408113" y="6350"/>
                    <a:pt x="484313" y="25400"/>
                  </a:cubicBezTo>
                  <a:cubicBezTo>
                    <a:pt x="560513" y="44450"/>
                    <a:pt x="621804" y="79933"/>
                    <a:pt x="687513" y="114300"/>
                  </a:cubicBezTo>
                  <a:cubicBezTo>
                    <a:pt x="753222" y="148667"/>
                    <a:pt x="819298" y="185035"/>
                    <a:pt x="878565" y="231602"/>
                  </a:cubicBezTo>
                  <a:cubicBezTo>
                    <a:pt x="937832" y="278169"/>
                    <a:pt x="988172" y="320117"/>
                    <a:pt x="1043113" y="393700"/>
                  </a:cubicBezTo>
                  <a:cubicBezTo>
                    <a:pt x="1098054" y="467283"/>
                    <a:pt x="1165880" y="590550"/>
                    <a:pt x="1208213" y="673100"/>
                  </a:cubicBezTo>
                  <a:lnTo>
                    <a:pt x="1297113" y="889000"/>
                  </a:lnTo>
                  <a:cubicBezTo>
                    <a:pt x="1326746" y="960967"/>
                    <a:pt x="1424113" y="1303867"/>
                    <a:pt x="1462213" y="1473200"/>
                  </a:cubicBezTo>
                  <a:lnTo>
                    <a:pt x="1525713" y="1905000"/>
                  </a:lnTo>
                  <a:lnTo>
                    <a:pt x="1563813" y="2273300"/>
                  </a:lnTo>
                  <a:lnTo>
                    <a:pt x="1589213" y="2654300"/>
                  </a:lnTo>
                  <a:lnTo>
                    <a:pt x="1551113" y="2768600"/>
                  </a:lnTo>
                  <a:lnTo>
                    <a:pt x="1500313" y="2882900"/>
                  </a:lnTo>
                  <a:lnTo>
                    <a:pt x="1466079" y="2990811"/>
                  </a:lnTo>
                  <a:lnTo>
                    <a:pt x="1513013" y="3175000"/>
                  </a:lnTo>
                  <a:lnTo>
                    <a:pt x="1779713" y="3886200"/>
                  </a:lnTo>
                  <a:lnTo>
                    <a:pt x="1817813" y="4000500"/>
                  </a:lnTo>
                  <a:lnTo>
                    <a:pt x="1830513" y="4102100"/>
                  </a:lnTo>
                  <a:lnTo>
                    <a:pt x="1823888" y="4180455"/>
                  </a:lnTo>
                  <a:lnTo>
                    <a:pt x="1767013" y="4241800"/>
                  </a:lnTo>
                  <a:lnTo>
                    <a:pt x="1652713" y="4356100"/>
                  </a:lnTo>
                  <a:lnTo>
                    <a:pt x="1601913" y="4521200"/>
                  </a:lnTo>
                  <a:lnTo>
                    <a:pt x="1614613" y="4724400"/>
                  </a:lnTo>
                  <a:cubicBezTo>
                    <a:pt x="1616730" y="4783667"/>
                    <a:pt x="1618846" y="4849283"/>
                    <a:pt x="1614613" y="4876800"/>
                  </a:cubicBezTo>
                  <a:cubicBezTo>
                    <a:pt x="1610380" y="4904317"/>
                    <a:pt x="1604030" y="4883150"/>
                    <a:pt x="1589213" y="4889500"/>
                  </a:cubicBezTo>
                  <a:lnTo>
                    <a:pt x="1525713" y="4914900"/>
                  </a:lnTo>
                  <a:lnTo>
                    <a:pt x="1436813" y="4927600"/>
                  </a:lnTo>
                  <a:lnTo>
                    <a:pt x="1538413" y="4965700"/>
                  </a:lnTo>
                  <a:lnTo>
                    <a:pt x="1601913" y="5041900"/>
                  </a:lnTo>
                  <a:lnTo>
                    <a:pt x="1627313" y="5118100"/>
                  </a:lnTo>
                  <a:lnTo>
                    <a:pt x="1589213" y="5194300"/>
                  </a:lnTo>
                  <a:lnTo>
                    <a:pt x="1513013" y="5283200"/>
                  </a:lnTo>
                  <a:lnTo>
                    <a:pt x="1487613" y="5384800"/>
                  </a:lnTo>
                  <a:lnTo>
                    <a:pt x="1487613" y="5473700"/>
                  </a:lnTo>
                  <a:lnTo>
                    <a:pt x="1500313" y="5638800"/>
                  </a:lnTo>
                  <a:lnTo>
                    <a:pt x="1513013" y="5867400"/>
                  </a:lnTo>
                  <a:lnTo>
                    <a:pt x="1487613" y="6032500"/>
                  </a:lnTo>
                  <a:cubicBezTo>
                    <a:pt x="1470680" y="6081183"/>
                    <a:pt x="1449513" y="6134100"/>
                    <a:pt x="1411413" y="6159500"/>
                  </a:cubicBezTo>
                  <a:cubicBezTo>
                    <a:pt x="1373313" y="6184900"/>
                    <a:pt x="1309813" y="6180667"/>
                    <a:pt x="1259013" y="6184900"/>
                  </a:cubicBezTo>
                  <a:lnTo>
                    <a:pt x="1106613" y="6184900"/>
                  </a:lnTo>
                  <a:lnTo>
                    <a:pt x="928813" y="6146800"/>
                  </a:lnTo>
                  <a:lnTo>
                    <a:pt x="789113" y="6159500"/>
                  </a:lnTo>
                  <a:lnTo>
                    <a:pt x="738313" y="6172200"/>
                  </a:lnTo>
                  <a:lnTo>
                    <a:pt x="674813" y="6223000"/>
                  </a:lnTo>
                  <a:lnTo>
                    <a:pt x="585913" y="6591300"/>
                  </a:lnTo>
                  <a:lnTo>
                    <a:pt x="395413" y="7810500"/>
                  </a:lnTo>
                  <a:lnTo>
                    <a:pt x="1713" y="7823200"/>
                  </a:lnTo>
                  <a:close/>
                </a:path>
              </a:pathLst>
            </a:custGeom>
            <a:solidFill>
              <a:schemeClr val="accent5">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71" name="Freeform: Shape 170">
              <a:extLst>
                <a:ext uri="{FF2B5EF4-FFF2-40B4-BE49-F238E27FC236}">
                  <a16:creationId xmlns:a16="http://schemas.microsoft.com/office/drawing/2014/main" id="{4AA30967-EFE8-0C32-815A-95D9770EBAFF}"/>
                </a:ext>
              </a:extLst>
            </xdr:cNvPr>
            <xdr:cNvSpPr/>
          </xdr:nvSpPr>
          <xdr:spPr>
            <a:xfrm>
              <a:off x="4042960" y="60718700"/>
              <a:ext cx="1824439" cy="7823200"/>
            </a:xfrm>
            <a:custGeom>
              <a:avLst/>
              <a:gdLst>
                <a:gd name="connsiteX0" fmla="*/ 0 w 1828800"/>
                <a:gd name="connsiteY0" fmla="*/ 7823200 h 7823200"/>
                <a:gd name="connsiteX1" fmla="*/ 12700 w 1828800"/>
                <a:gd name="connsiteY1" fmla="*/ 0 h 7823200"/>
                <a:gd name="connsiteX2" fmla="*/ 228600 w 1828800"/>
                <a:gd name="connsiteY2" fmla="*/ 0 h 7823200"/>
                <a:gd name="connsiteX3" fmla="*/ 482600 w 1828800"/>
                <a:gd name="connsiteY3" fmla="*/ 25400 h 7823200"/>
                <a:gd name="connsiteX4" fmla="*/ 685800 w 1828800"/>
                <a:gd name="connsiteY4" fmla="*/ 114300 h 7823200"/>
                <a:gd name="connsiteX5" fmla="*/ 863600 w 1828800"/>
                <a:gd name="connsiteY5" fmla="*/ 241300 h 7823200"/>
                <a:gd name="connsiteX6" fmla="*/ 1041400 w 1828800"/>
                <a:gd name="connsiteY6" fmla="*/ 393700 h 7823200"/>
                <a:gd name="connsiteX7" fmla="*/ 1206500 w 1828800"/>
                <a:gd name="connsiteY7" fmla="*/ 673100 h 7823200"/>
                <a:gd name="connsiteX8" fmla="*/ 1295400 w 1828800"/>
                <a:gd name="connsiteY8" fmla="*/ 889000 h 7823200"/>
                <a:gd name="connsiteX9" fmla="*/ 1460500 w 1828800"/>
                <a:gd name="connsiteY9" fmla="*/ 1473200 h 7823200"/>
                <a:gd name="connsiteX10" fmla="*/ 1524000 w 1828800"/>
                <a:gd name="connsiteY10" fmla="*/ 1905000 h 7823200"/>
                <a:gd name="connsiteX11" fmla="*/ 1562100 w 1828800"/>
                <a:gd name="connsiteY11" fmla="*/ 2273300 h 7823200"/>
                <a:gd name="connsiteX12" fmla="*/ 1587500 w 1828800"/>
                <a:gd name="connsiteY12" fmla="*/ 2654300 h 7823200"/>
                <a:gd name="connsiteX13" fmla="*/ 1549400 w 1828800"/>
                <a:gd name="connsiteY13" fmla="*/ 2768600 h 7823200"/>
                <a:gd name="connsiteX14" fmla="*/ 1498600 w 1828800"/>
                <a:gd name="connsiteY14" fmla="*/ 2882900 h 7823200"/>
                <a:gd name="connsiteX15" fmla="*/ 1511300 w 1828800"/>
                <a:gd name="connsiteY15" fmla="*/ 3175000 h 7823200"/>
                <a:gd name="connsiteX16" fmla="*/ 1778000 w 1828800"/>
                <a:gd name="connsiteY16" fmla="*/ 3886200 h 7823200"/>
                <a:gd name="connsiteX17" fmla="*/ 1816100 w 1828800"/>
                <a:gd name="connsiteY17" fmla="*/ 4000500 h 7823200"/>
                <a:gd name="connsiteX18" fmla="*/ 1828800 w 1828800"/>
                <a:gd name="connsiteY18" fmla="*/ 4102100 h 7823200"/>
                <a:gd name="connsiteX19" fmla="*/ 1765300 w 1828800"/>
                <a:gd name="connsiteY19" fmla="*/ 4241800 h 7823200"/>
                <a:gd name="connsiteX20" fmla="*/ 1651000 w 1828800"/>
                <a:gd name="connsiteY20" fmla="*/ 4356100 h 7823200"/>
                <a:gd name="connsiteX21" fmla="*/ 1600200 w 1828800"/>
                <a:gd name="connsiteY21" fmla="*/ 4521200 h 7823200"/>
                <a:gd name="connsiteX22" fmla="*/ 1612900 w 1828800"/>
                <a:gd name="connsiteY22" fmla="*/ 4724400 h 7823200"/>
                <a:gd name="connsiteX23" fmla="*/ 1612900 w 1828800"/>
                <a:gd name="connsiteY23" fmla="*/ 4876800 h 7823200"/>
                <a:gd name="connsiteX24" fmla="*/ 1587500 w 1828800"/>
                <a:gd name="connsiteY24" fmla="*/ 4889500 h 7823200"/>
                <a:gd name="connsiteX25" fmla="*/ 1524000 w 1828800"/>
                <a:gd name="connsiteY25" fmla="*/ 4914900 h 7823200"/>
                <a:gd name="connsiteX26" fmla="*/ 1435100 w 1828800"/>
                <a:gd name="connsiteY26" fmla="*/ 4927600 h 7823200"/>
                <a:gd name="connsiteX27" fmla="*/ 1536700 w 1828800"/>
                <a:gd name="connsiteY27" fmla="*/ 4965700 h 7823200"/>
                <a:gd name="connsiteX28" fmla="*/ 1600200 w 1828800"/>
                <a:gd name="connsiteY28" fmla="*/ 5041900 h 7823200"/>
                <a:gd name="connsiteX29" fmla="*/ 1625600 w 1828800"/>
                <a:gd name="connsiteY29" fmla="*/ 5118100 h 7823200"/>
                <a:gd name="connsiteX30" fmla="*/ 1587500 w 1828800"/>
                <a:gd name="connsiteY30" fmla="*/ 5194300 h 7823200"/>
                <a:gd name="connsiteX31" fmla="*/ 1511300 w 1828800"/>
                <a:gd name="connsiteY31" fmla="*/ 5283200 h 7823200"/>
                <a:gd name="connsiteX32" fmla="*/ 1485900 w 1828800"/>
                <a:gd name="connsiteY32" fmla="*/ 5384800 h 7823200"/>
                <a:gd name="connsiteX33" fmla="*/ 1485900 w 1828800"/>
                <a:gd name="connsiteY33" fmla="*/ 5473700 h 7823200"/>
                <a:gd name="connsiteX34" fmla="*/ 1498600 w 1828800"/>
                <a:gd name="connsiteY34" fmla="*/ 5638800 h 7823200"/>
                <a:gd name="connsiteX35" fmla="*/ 1511300 w 1828800"/>
                <a:gd name="connsiteY35" fmla="*/ 5867400 h 7823200"/>
                <a:gd name="connsiteX36" fmla="*/ 1485900 w 1828800"/>
                <a:gd name="connsiteY36" fmla="*/ 6032500 h 7823200"/>
                <a:gd name="connsiteX37" fmla="*/ 1409700 w 1828800"/>
                <a:gd name="connsiteY37" fmla="*/ 6159500 h 7823200"/>
                <a:gd name="connsiteX38" fmla="*/ 1257300 w 1828800"/>
                <a:gd name="connsiteY38" fmla="*/ 6184900 h 7823200"/>
                <a:gd name="connsiteX39" fmla="*/ 1104900 w 1828800"/>
                <a:gd name="connsiteY39" fmla="*/ 6184900 h 7823200"/>
                <a:gd name="connsiteX40" fmla="*/ 927100 w 1828800"/>
                <a:gd name="connsiteY40" fmla="*/ 6146800 h 7823200"/>
                <a:gd name="connsiteX41" fmla="*/ 787400 w 1828800"/>
                <a:gd name="connsiteY41" fmla="*/ 6159500 h 7823200"/>
                <a:gd name="connsiteX42" fmla="*/ 736600 w 1828800"/>
                <a:gd name="connsiteY42" fmla="*/ 6172200 h 7823200"/>
                <a:gd name="connsiteX43" fmla="*/ 673100 w 1828800"/>
                <a:gd name="connsiteY43" fmla="*/ 6223000 h 7823200"/>
                <a:gd name="connsiteX44" fmla="*/ 584200 w 1828800"/>
                <a:gd name="connsiteY44" fmla="*/ 6591300 h 7823200"/>
                <a:gd name="connsiteX45" fmla="*/ 393700 w 1828800"/>
                <a:gd name="connsiteY45" fmla="*/ 7810500 h 7823200"/>
                <a:gd name="connsiteX46" fmla="*/ 0 w 1828800"/>
                <a:gd name="connsiteY46"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767013 w 1830513"/>
                <a:gd name="connsiteY19" fmla="*/ 4241800 h 7823200"/>
                <a:gd name="connsiteX20" fmla="*/ 1652713 w 1830513"/>
                <a:gd name="connsiteY20" fmla="*/ 4356100 h 7823200"/>
                <a:gd name="connsiteX21" fmla="*/ 1601913 w 1830513"/>
                <a:gd name="connsiteY21" fmla="*/ 4521200 h 7823200"/>
                <a:gd name="connsiteX22" fmla="*/ 1614613 w 1830513"/>
                <a:gd name="connsiteY22" fmla="*/ 4724400 h 7823200"/>
                <a:gd name="connsiteX23" fmla="*/ 1614613 w 1830513"/>
                <a:gd name="connsiteY23" fmla="*/ 4876800 h 7823200"/>
                <a:gd name="connsiteX24" fmla="*/ 1589213 w 1830513"/>
                <a:gd name="connsiteY24" fmla="*/ 4889500 h 7823200"/>
                <a:gd name="connsiteX25" fmla="*/ 1525713 w 1830513"/>
                <a:gd name="connsiteY25" fmla="*/ 4914900 h 7823200"/>
                <a:gd name="connsiteX26" fmla="*/ 1436813 w 1830513"/>
                <a:gd name="connsiteY26" fmla="*/ 4927600 h 7823200"/>
                <a:gd name="connsiteX27" fmla="*/ 1538413 w 1830513"/>
                <a:gd name="connsiteY27" fmla="*/ 4965700 h 7823200"/>
                <a:gd name="connsiteX28" fmla="*/ 1601913 w 1830513"/>
                <a:gd name="connsiteY28" fmla="*/ 5041900 h 7823200"/>
                <a:gd name="connsiteX29" fmla="*/ 1627313 w 1830513"/>
                <a:gd name="connsiteY29" fmla="*/ 5118100 h 7823200"/>
                <a:gd name="connsiteX30" fmla="*/ 1589213 w 1830513"/>
                <a:gd name="connsiteY30" fmla="*/ 5194300 h 7823200"/>
                <a:gd name="connsiteX31" fmla="*/ 1513013 w 1830513"/>
                <a:gd name="connsiteY31" fmla="*/ 5283200 h 7823200"/>
                <a:gd name="connsiteX32" fmla="*/ 1487613 w 1830513"/>
                <a:gd name="connsiteY32" fmla="*/ 5384800 h 7823200"/>
                <a:gd name="connsiteX33" fmla="*/ 1487613 w 1830513"/>
                <a:gd name="connsiteY33" fmla="*/ 5473700 h 7823200"/>
                <a:gd name="connsiteX34" fmla="*/ 1500313 w 1830513"/>
                <a:gd name="connsiteY34" fmla="*/ 5638800 h 7823200"/>
                <a:gd name="connsiteX35" fmla="*/ 1513013 w 1830513"/>
                <a:gd name="connsiteY35" fmla="*/ 5867400 h 7823200"/>
                <a:gd name="connsiteX36" fmla="*/ 1487613 w 1830513"/>
                <a:gd name="connsiteY36" fmla="*/ 6032500 h 7823200"/>
                <a:gd name="connsiteX37" fmla="*/ 1411413 w 1830513"/>
                <a:gd name="connsiteY37" fmla="*/ 6159500 h 7823200"/>
                <a:gd name="connsiteX38" fmla="*/ 1259013 w 1830513"/>
                <a:gd name="connsiteY38" fmla="*/ 6184900 h 7823200"/>
                <a:gd name="connsiteX39" fmla="*/ 1106613 w 1830513"/>
                <a:gd name="connsiteY39" fmla="*/ 6184900 h 7823200"/>
                <a:gd name="connsiteX40" fmla="*/ 928813 w 1830513"/>
                <a:gd name="connsiteY40" fmla="*/ 6146800 h 7823200"/>
                <a:gd name="connsiteX41" fmla="*/ 789113 w 1830513"/>
                <a:gd name="connsiteY41" fmla="*/ 6159500 h 7823200"/>
                <a:gd name="connsiteX42" fmla="*/ 738313 w 1830513"/>
                <a:gd name="connsiteY42" fmla="*/ 6172200 h 7823200"/>
                <a:gd name="connsiteX43" fmla="*/ 674813 w 1830513"/>
                <a:gd name="connsiteY43" fmla="*/ 6223000 h 7823200"/>
                <a:gd name="connsiteX44" fmla="*/ 585913 w 1830513"/>
                <a:gd name="connsiteY44" fmla="*/ 6591300 h 7823200"/>
                <a:gd name="connsiteX45" fmla="*/ 395413 w 1830513"/>
                <a:gd name="connsiteY45" fmla="*/ 7810500 h 7823200"/>
                <a:gd name="connsiteX46" fmla="*/ 1713 w 1830513"/>
                <a:gd name="connsiteY46"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767013 w 1830513"/>
                <a:gd name="connsiteY19" fmla="*/ 4241800 h 7823200"/>
                <a:gd name="connsiteX20" fmla="*/ 1652713 w 1830513"/>
                <a:gd name="connsiteY20" fmla="*/ 4356100 h 7823200"/>
                <a:gd name="connsiteX21" fmla="*/ 1601913 w 1830513"/>
                <a:gd name="connsiteY21" fmla="*/ 4521200 h 7823200"/>
                <a:gd name="connsiteX22" fmla="*/ 1614613 w 1830513"/>
                <a:gd name="connsiteY22" fmla="*/ 4724400 h 7823200"/>
                <a:gd name="connsiteX23" fmla="*/ 1614613 w 1830513"/>
                <a:gd name="connsiteY23" fmla="*/ 4876800 h 7823200"/>
                <a:gd name="connsiteX24" fmla="*/ 1589213 w 1830513"/>
                <a:gd name="connsiteY24" fmla="*/ 4889500 h 7823200"/>
                <a:gd name="connsiteX25" fmla="*/ 1525713 w 1830513"/>
                <a:gd name="connsiteY25" fmla="*/ 4914900 h 7823200"/>
                <a:gd name="connsiteX26" fmla="*/ 1436813 w 1830513"/>
                <a:gd name="connsiteY26" fmla="*/ 4927600 h 7823200"/>
                <a:gd name="connsiteX27" fmla="*/ 1538413 w 1830513"/>
                <a:gd name="connsiteY27" fmla="*/ 4965700 h 7823200"/>
                <a:gd name="connsiteX28" fmla="*/ 1601913 w 1830513"/>
                <a:gd name="connsiteY28" fmla="*/ 5041900 h 7823200"/>
                <a:gd name="connsiteX29" fmla="*/ 1627313 w 1830513"/>
                <a:gd name="connsiteY29" fmla="*/ 5118100 h 7823200"/>
                <a:gd name="connsiteX30" fmla="*/ 1589213 w 1830513"/>
                <a:gd name="connsiteY30" fmla="*/ 5194300 h 7823200"/>
                <a:gd name="connsiteX31" fmla="*/ 1513013 w 1830513"/>
                <a:gd name="connsiteY31" fmla="*/ 5283200 h 7823200"/>
                <a:gd name="connsiteX32" fmla="*/ 1487613 w 1830513"/>
                <a:gd name="connsiteY32" fmla="*/ 5384800 h 7823200"/>
                <a:gd name="connsiteX33" fmla="*/ 1487613 w 1830513"/>
                <a:gd name="connsiteY33" fmla="*/ 5473700 h 7823200"/>
                <a:gd name="connsiteX34" fmla="*/ 1500313 w 1830513"/>
                <a:gd name="connsiteY34" fmla="*/ 5638800 h 7823200"/>
                <a:gd name="connsiteX35" fmla="*/ 1513013 w 1830513"/>
                <a:gd name="connsiteY35" fmla="*/ 5867400 h 7823200"/>
                <a:gd name="connsiteX36" fmla="*/ 1487613 w 1830513"/>
                <a:gd name="connsiteY36" fmla="*/ 6032500 h 7823200"/>
                <a:gd name="connsiteX37" fmla="*/ 1411413 w 1830513"/>
                <a:gd name="connsiteY37" fmla="*/ 6159500 h 7823200"/>
                <a:gd name="connsiteX38" fmla="*/ 1259013 w 1830513"/>
                <a:gd name="connsiteY38" fmla="*/ 6184900 h 7823200"/>
                <a:gd name="connsiteX39" fmla="*/ 1106613 w 1830513"/>
                <a:gd name="connsiteY39" fmla="*/ 6184900 h 7823200"/>
                <a:gd name="connsiteX40" fmla="*/ 928813 w 1830513"/>
                <a:gd name="connsiteY40" fmla="*/ 6146800 h 7823200"/>
                <a:gd name="connsiteX41" fmla="*/ 789113 w 1830513"/>
                <a:gd name="connsiteY41" fmla="*/ 6159500 h 7823200"/>
                <a:gd name="connsiteX42" fmla="*/ 738313 w 1830513"/>
                <a:gd name="connsiteY42" fmla="*/ 6172200 h 7823200"/>
                <a:gd name="connsiteX43" fmla="*/ 674813 w 1830513"/>
                <a:gd name="connsiteY43" fmla="*/ 6223000 h 7823200"/>
                <a:gd name="connsiteX44" fmla="*/ 585913 w 1830513"/>
                <a:gd name="connsiteY44" fmla="*/ 6591300 h 7823200"/>
                <a:gd name="connsiteX45" fmla="*/ 395413 w 1830513"/>
                <a:gd name="connsiteY45" fmla="*/ 7810500 h 7823200"/>
                <a:gd name="connsiteX46" fmla="*/ 1713 w 1830513"/>
                <a:gd name="connsiteY46"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04010 w 1830513"/>
                <a:gd name="connsiteY19" fmla="*/ 4167524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78565 w 1830513"/>
                <a:gd name="connsiteY5" fmla="*/ 231602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78565 w 1830513"/>
                <a:gd name="connsiteY5" fmla="*/ 231602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78565 w 1830513"/>
                <a:gd name="connsiteY5" fmla="*/ 231602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09149 w 1830513"/>
                <a:gd name="connsiteY15" fmla="*/ 2984346 h 7823200"/>
                <a:gd name="connsiteX16" fmla="*/ 1513013 w 1830513"/>
                <a:gd name="connsiteY16" fmla="*/ 3175000 h 7823200"/>
                <a:gd name="connsiteX17" fmla="*/ 1779713 w 1830513"/>
                <a:gd name="connsiteY17" fmla="*/ 3886200 h 7823200"/>
                <a:gd name="connsiteX18" fmla="*/ 1817813 w 1830513"/>
                <a:gd name="connsiteY18" fmla="*/ 4000500 h 7823200"/>
                <a:gd name="connsiteX19" fmla="*/ 1830513 w 1830513"/>
                <a:gd name="connsiteY19" fmla="*/ 4102100 h 7823200"/>
                <a:gd name="connsiteX20" fmla="*/ 1823888 w 1830513"/>
                <a:gd name="connsiteY20" fmla="*/ 4180455 h 7823200"/>
                <a:gd name="connsiteX21" fmla="*/ 1767013 w 1830513"/>
                <a:gd name="connsiteY21" fmla="*/ 4241800 h 7823200"/>
                <a:gd name="connsiteX22" fmla="*/ 1652713 w 1830513"/>
                <a:gd name="connsiteY22" fmla="*/ 4356100 h 7823200"/>
                <a:gd name="connsiteX23" fmla="*/ 1601913 w 1830513"/>
                <a:gd name="connsiteY23" fmla="*/ 4521200 h 7823200"/>
                <a:gd name="connsiteX24" fmla="*/ 1614613 w 1830513"/>
                <a:gd name="connsiteY24" fmla="*/ 4724400 h 7823200"/>
                <a:gd name="connsiteX25" fmla="*/ 1614613 w 1830513"/>
                <a:gd name="connsiteY25" fmla="*/ 4876800 h 7823200"/>
                <a:gd name="connsiteX26" fmla="*/ 1589213 w 1830513"/>
                <a:gd name="connsiteY26" fmla="*/ 4889500 h 7823200"/>
                <a:gd name="connsiteX27" fmla="*/ 1525713 w 1830513"/>
                <a:gd name="connsiteY27" fmla="*/ 4914900 h 7823200"/>
                <a:gd name="connsiteX28" fmla="*/ 1436813 w 1830513"/>
                <a:gd name="connsiteY28" fmla="*/ 4927600 h 7823200"/>
                <a:gd name="connsiteX29" fmla="*/ 1538413 w 1830513"/>
                <a:gd name="connsiteY29" fmla="*/ 4965700 h 7823200"/>
                <a:gd name="connsiteX30" fmla="*/ 1601913 w 1830513"/>
                <a:gd name="connsiteY30" fmla="*/ 5041900 h 7823200"/>
                <a:gd name="connsiteX31" fmla="*/ 1627313 w 1830513"/>
                <a:gd name="connsiteY31" fmla="*/ 5118100 h 7823200"/>
                <a:gd name="connsiteX32" fmla="*/ 1589213 w 1830513"/>
                <a:gd name="connsiteY32" fmla="*/ 5194300 h 7823200"/>
                <a:gd name="connsiteX33" fmla="*/ 1513013 w 1830513"/>
                <a:gd name="connsiteY33" fmla="*/ 5283200 h 7823200"/>
                <a:gd name="connsiteX34" fmla="*/ 1487613 w 1830513"/>
                <a:gd name="connsiteY34" fmla="*/ 5384800 h 7823200"/>
                <a:gd name="connsiteX35" fmla="*/ 1487613 w 1830513"/>
                <a:gd name="connsiteY35" fmla="*/ 5473700 h 7823200"/>
                <a:gd name="connsiteX36" fmla="*/ 1500313 w 1830513"/>
                <a:gd name="connsiteY36" fmla="*/ 5638800 h 7823200"/>
                <a:gd name="connsiteX37" fmla="*/ 1513013 w 1830513"/>
                <a:gd name="connsiteY37" fmla="*/ 5867400 h 7823200"/>
                <a:gd name="connsiteX38" fmla="*/ 1487613 w 1830513"/>
                <a:gd name="connsiteY38" fmla="*/ 6032500 h 7823200"/>
                <a:gd name="connsiteX39" fmla="*/ 1411413 w 1830513"/>
                <a:gd name="connsiteY39" fmla="*/ 6159500 h 7823200"/>
                <a:gd name="connsiteX40" fmla="*/ 1259013 w 1830513"/>
                <a:gd name="connsiteY40" fmla="*/ 6184900 h 7823200"/>
                <a:gd name="connsiteX41" fmla="*/ 1106613 w 1830513"/>
                <a:gd name="connsiteY41" fmla="*/ 6184900 h 7823200"/>
                <a:gd name="connsiteX42" fmla="*/ 928813 w 1830513"/>
                <a:gd name="connsiteY42" fmla="*/ 6146800 h 7823200"/>
                <a:gd name="connsiteX43" fmla="*/ 789113 w 1830513"/>
                <a:gd name="connsiteY43" fmla="*/ 6159500 h 7823200"/>
                <a:gd name="connsiteX44" fmla="*/ 738313 w 1830513"/>
                <a:gd name="connsiteY44" fmla="*/ 6172200 h 7823200"/>
                <a:gd name="connsiteX45" fmla="*/ 674813 w 1830513"/>
                <a:gd name="connsiteY45" fmla="*/ 6223000 h 7823200"/>
                <a:gd name="connsiteX46" fmla="*/ 585913 w 1830513"/>
                <a:gd name="connsiteY46" fmla="*/ 6591300 h 7823200"/>
                <a:gd name="connsiteX47" fmla="*/ 395413 w 1830513"/>
                <a:gd name="connsiteY47" fmla="*/ 7810500 h 7823200"/>
                <a:gd name="connsiteX48" fmla="*/ 1713 w 1830513"/>
                <a:gd name="connsiteY48"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78565 w 1830513"/>
                <a:gd name="connsiteY5" fmla="*/ 231602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466079 w 1830513"/>
                <a:gd name="connsiteY15" fmla="*/ 2990811 h 7823200"/>
                <a:gd name="connsiteX16" fmla="*/ 1513013 w 1830513"/>
                <a:gd name="connsiteY16" fmla="*/ 3175000 h 7823200"/>
                <a:gd name="connsiteX17" fmla="*/ 1779713 w 1830513"/>
                <a:gd name="connsiteY17" fmla="*/ 3886200 h 7823200"/>
                <a:gd name="connsiteX18" fmla="*/ 1817813 w 1830513"/>
                <a:gd name="connsiteY18" fmla="*/ 4000500 h 7823200"/>
                <a:gd name="connsiteX19" fmla="*/ 1830513 w 1830513"/>
                <a:gd name="connsiteY19" fmla="*/ 4102100 h 7823200"/>
                <a:gd name="connsiteX20" fmla="*/ 1823888 w 1830513"/>
                <a:gd name="connsiteY20" fmla="*/ 4180455 h 7823200"/>
                <a:gd name="connsiteX21" fmla="*/ 1767013 w 1830513"/>
                <a:gd name="connsiteY21" fmla="*/ 4241800 h 7823200"/>
                <a:gd name="connsiteX22" fmla="*/ 1652713 w 1830513"/>
                <a:gd name="connsiteY22" fmla="*/ 4356100 h 7823200"/>
                <a:gd name="connsiteX23" fmla="*/ 1601913 w 1830513"/>
                <a:gd name="connsiteY23" fmla="*/ 4521200 h 7823200"/>
                <a:gd name="connsiteX24" fmla="*/ 1614613 w 1830513"/>
                <a:gd name="connsiteY24" fmla="*/ 4724400 h 7823200"/>
                <a:gd name="connsiteX25" fmla="*/ 1614613 w 1830513"/>
                <a:gd name="connsiteY25" fmla="*/ 4876800 h 7823200"/>
                <a:gd name="connsiteX26" fmla="*/ 1589213 w 1830513"/>
                <a:gd name="connsiteY26" fmla="*/ 4889500 h 7823200"/>
                <a:gd name="connsiteX27" fmla="*/ 1525713 w 1830513"/>
                <a:gd name="connsiteY27" fmla="*/ 4914900 h 7823200"/>
                <a:gd name="connsiteX28" fmla="*/ 1436813 w 1830513"/>
                <a:gd name="connsiteY28" fmla="*/ 4927600 h 7823200"/>
                <a:gd name="connsiteX29" fmla="*/ 1538413 w 1830513"/>
                <a:gd name="connsiteY29" fmla="*/ 4965700 h 7823200"/>
                <a:gd name="connsiteX30" fmla="*/ 1601913 w 1830513"/>
                <a:gd name="connsiteY30" fmla="*/ 5041900 h 7823200"/>
                <a:gd name="connsiteX31" fmla="*/ 1627313 w 1830513"/>
                <a:gd name="connsiteY31" fmla="*/ 5118100 h 7823200"/>
                <a:gd name="connsiteX32" fmla="*/ 1589213 w 1830513"/>
                <a:gd name="connsiteY32" fmla="*/ 5194300 h 7823200"/>
                <a:gd name="connsiteX33" fmla="*/ 1513013 w 1830513"/>
                <a:gd name="connsiteY33" fmla="*/ 5283200 h 7823200"/>
                <a:gd name="connsiteX34" fmla="*/ 1487613 w 1830513"/>
                <a:gd name="connsiteY34" fmla="*/ 5384800 h 7823200"/>
                <a:gd name="connsiteX35" fmla="*/ 1487613 w 1830513"/>
                <a:gd name="connsiteY35" fmla="*/ 5473700 h 7823200"/>
                <a:gd name="connsiteX36" fmla="*/ 1500313 w 1830513"/>
                <a:gd name="connsiteY36" fmla="*/ 5638800 h 7823200"/>
                <a:gd name="connsiteX37" fmla="*/ 1513013 w 1830513"/>
                <a:gd name="connsiteY37" fmla="*/ 5867400 h 7823200"/>
                <a:gd name="connsiteX38" fmla="*/ 1487613 w 1830513"/>
                <a:gd name="connsiteY38" fmla="*/ 6032500 h 7823200"/>
                <a:gd name="connsiteX39" fmla="*/ 1411413 w 1830513"/>
                <a:gd name="connsiteY39" fmla="*/ 6159500 h 7823200"/>
                <a:gd name="connsiteX40" fmla="*/ 1259013 w 1830513"/>
                <a:gd name="connsiteY40" fmla="*/ 6184900 h 7823200"/>
                <a:gd name="connsiteX41" fmla="*/ 1106613 w 1830513"/>
                <a:gd name="connsiteY41" fmla="*/ 6184900 h 7823200"/>
                <a:gd name="connsiteX42" fmla="*/ 928813 w 1830513"/>
                <a:gd name="connsiteY42" fmla="*/ 6146800 h 7823200"/>
                <a:gd name="connsiteX43" fmla="*/ 789113 w 1830513"/>
                <a:gd name="connsiteY43" fmla="*/ 6159500 h 7823200"/>
                <a:gd name="connsiteX44" fmla="*/ 738313 w 1830513"/>
                <a:gd name="connsiteY44" fmla="*/ 6172200 h 7823200"/>
                <a:gd name="connsiteX45" fmla="*/ 674813 w 1830513"/>
                <a:gd name="connsiteY45" fmla="*/ 6223000 h 7823200"/>
                <a:gd name="connsiteX46" fmla="*/ 585913 w 1830513"/>
                <a:gd name="connsiteY46" fmla="*/ 6591300 h 7823200"/>
                <a:gd name="connsiteX47" fmla="*/ 395413 w 1830513"/>
                <a:gd name="connsiteY47" fmla="*/ 7810500 h 7823200"/>
                <a:gd name="connsiteX48" fmla="*/ 1713 w 1830513"/>
                <a:gd name="connsiteY48" fmla="*/ 7823200 h 78232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Lst>
              <a:rect l="l" t="t" r="r" b="b"/>
              <a:pathLst>
                <a:path w="1830513" h="7823200">
                  <a:moveTo>
                    <a:pt x="1713" y="7823200"/>
                  </a:moveTo>
                  <a:cubicBezTo>
                    <a:pt x="5946" y="5215467"/>
                    <a:pt x="-3072" y="2607733"/>
                    <a:pt x="1161" y="0"/>
                  </a:cubicBezTo>
                  <a:lnTo>
                    <a:pt x="230313" y="0"/>
                  </a:lnTo>
                  <a:cubicBezTo>
                    <a:pt x="310838" y="4233"/>
                    <a:pt x="408113" y="6350"/>
                    <a:pt x="484313" y="25400"/>
                  </a:cubicBezTo>
                  <a:cubicBezTo>
                    <a:pt x="560513" y="44450"/>
                    <a:pt x="621804" y="79933"/>
                    <a:pt x="687513" y="114300"/>
                  </a:cubicBezTo>
                  <a:cubicBezTo>
                    <a:pt x="753222" y="148667"/>
                    <a:pt x="819298" y="185035"/>
                    <a:pt x="878565" y="231602"/>
                  </a:cubicBezTo>
                  <a:cubicBezTo>
                    <a:pt x="937832" y="278169"/>
                    <a:pt x="988172" y="320117"/>
                    <a:pt x="1043113" y="393700"/>
                  </a:cubicBezTo>
                  <a:cubicBezTo>
                    <a:pt x="1098054" y="467283"/>
                    <a:pt x="1165880" y="590550"/>
                    <a:pt x="1208213" y="673100"/>
                  </a:cubicBezTo>
                  <a:lnTo>
                    <a:pt x="1297113" y="889000"/>
                  </a:lnTo>
                  <a:cubicBezTo>
                    <a:pt x="1326746" y="960967"/>
                    <a:pt x="1424113" y="1303867"/>
                    <a:pt x="1462213" y="1473200"/>
                  </a:cubicBezTo>
                  <a:lnTo>
                    <a:pt x="1525713" y="1905000"/>
                  </a:lnTo>
                  <a:lnTo>
                    <a:pt x="1563813" y="2273300"/>
                  </a:lnTo>
                  <a:lnTo>
                    <a:pt x="1589213" y="2654300"/>
                  </a:lnTo>
                  <a:lnTo>
                    <a:pt x="1551113" y="2768600"/>
                  </a:lnTo>
                  <a:lnTo>
                    <a:pt x="1500313" y="2882900"/>
                  </a:lnTo>
                  <a:lnTo>
                    <a:pt x="1466079" y="2990811"/>
                  </a:lnTo>
                  <a:lnTo>
                    <a:pt x="1513013" y="3175000"/>
                  </a:lnTo>
                  <a:lnTo>
                    <a:pt x="1779713" y="3886200"/>
                  </a:lnTo>
                  <a:lnTo>
                    <a:pt x="1817813" y="4000500"/>
                  </a:lnTo>
                  <a:lnTo>
                    <a:pt x="1830513" y="4102100"/>
                  </a:lnTo>
                  <a:lnTo>
                    <a:pt x="1823888" y="4180455"/>
                  </a:lnTo>
                  <a:lnTo>
                    <a:pt x="1767013" y="4241800"/>
                  </a:lnTo>
                  <a:lnTo>
                    <a:pt x="1652713" y="4356100"/>
                  </a:lnTo>
                  <a:lnTo>
                    <a:pt x="1601913" y="4521200"/>
                  </a:lnTo>
                  <a:lnTo>
                    <a:pt x="1614613" y="4724400"/>
                  </a:lnTo>
                  <a:cubicBezTo>
                    <a:pt x="1616730" y="4783667"/>
                    <a:pt x="1618846" y="4849283"/>
                    <a:pt x="1614613" y="4876800"/>
                  </a:cubicBezTo>
                  <a:cubicBezTo>
                    <a:pt x="1610380" y="4904317"/>
                    <a:pt x="1604030" y="4883150"/>
                    <a:pt x="1589213" y="4889500"/>
                  </a:cubicBezTo>
                  <a:lnTo>
                    <a:pt x="1525713" y="4914900"/>
                  </a:lnTo>
                  <a:lnTo>
                    <a:pt x="1436813" y="4927600"/>
                  </a:lnTo>
                  <a:lnTo>
                    <a:pt x="1538413" y="4965700"/>
                  </a:lnTo>
                  <a:lnTo>
                    <a:pt x="1601913" y="5041900"/>
                  </a:lnTo>
                  <a:lnTo>
                    <a:pt x="1627313" y="5118100"/>
                  </a:lnTo>
                  <a:lnTo>
                    <a:pt x="1589213" y="5194300"/>
                  </a:lnTo>
                  <a:lnTo>
                    <a:pt x="1513013" y="5283200"/>
                  </a:lnTo>
                  <a:lnTo>
                    <a:pt x="1487613" y="5384800"/>
                  </a:lnTo>
                  <a:lnTo>
                    <a:pt x="1487613" y="5473700"/>
                  </a:lnTo>
                  <a:lnTo>
                    <a:pt x="1500313" y="5638800"/>
                  </a:lnTo>
                  <a:lnTo>
                    <a:pt x="1513013" y="5867400"/>
                  </a:lnTo>
                  <a:lnTo>
                    <a:pt x="1487613" y="6032500"/>
                  </a:lnTo>
                  <a:cubicBezTo>
                    <a:pt x="1470680" y="6081183"/>
                    <a:pt x="1449513" y="6134100"/>
                    <a:pt x="1411413" y="6159500"/>
                  </a:cubicBezTo>
                  <a:cubicBezTo>
                    <a:pt x="1373313" y="6184900"/>
                    <a:pt x="1309813" y="6180667"/>
                    <a:pt x="1259013" y="6184900"/>
                  </a:cubicBezTo>
                  <a:lnTo>
                    <a:pt x="1106613" y="6184900"/>
                  </a:lnTo>
                  <a:lnTo>
                    <a:pt x="928813" y="6146800"/>
                  </a:lnTo>
                  <a:lnTo>
                    <a:pt x="789113" y="6159500"/>
                  </a:lnTo>
                  <a:lnTo>
                    <a:pt x="738313" y="6172200"/>
                  </a:lnTo>
                  <a:lnTo>
                    <a:pt x="674813" y="6223000"/>
                  </a:lnTo>
                  <a:lnTo>
                    <a:pt x="585913" y="6591300"/>
                  </a:lnTo>
                  <a:lnTo>
                    <a:pt x="395413" y="7810500"/>
                  </a:lnTo>
                  <a:lnTo>
                    <a:pt x="1713" y="7823200"/>
                  </a:lnTo>
                  <a:close/>
                </a:path>
              </a:pathLst>
            </a:custGeom>
            <a:solidFill>
              <a:schemeClr val="accent5">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72" name="Freeform: Shape 171">
              <a:extLst>
                <a:ext uri="{FF2B5EF4-FFF2-40B4-BE49-F238E27FC236}">
                  <a16:creationId xmlns:a16="http://schemas.microsoft.com/office/drawing/2014/main" id="{26374FA9-011F-FABC-701C-874B0A8207E0}"/>
                </a:ext>
              </a:extLst>
            </xdr:cNvPr>
            <xdr:cNvSpPr/>
          </xdr:nvSpPr>
          <xdr:spPr>
            <a:xfrm>
              <a:off x="3921040" y="60718700"/>
              <a:ext cx="1824439" cy="7823200"/>
            </a:xfrm>
            <a:custGeom>
              <a:avLst/>
              <a:gdLst>
                <a:gd name="connsiteX0" fmla="*/ 0 w 1828800"/>
                <a:gd name="connsiteY0" fmla="*/ 7823200 h 7823200"/>
                <a:gd name="connsiteX1" fmla="*/ 12700 w 1828800"/>
                <a:gd name="connsiteY1" fmla="*/ 0 h 7823200"/>
                <a:gd name="connsiteX2" fmla="*/ 228600 w 1828800"/>
                <a:gd name="connsiteY2" fmla="*/ 0 h 7823200"/>
                <a:gd name="connsiteX3" fmla="*/ 482600 w 1828800"/>
                <a:gd name="connsiteY3" fmla="*/ 25400 h 7823200"/>
                <a:gd name="connsiteX4" fmla="*/ 685800 w 1828800"/>
                <a:gd name="connsiteY4" fmla="*/ 114300 h 7823200"/>
                <a:gd name="connsiteX5" fmla="*/ 863600 w 1828800"/>
                <a:gd name="connsiteY5" fmla="*/ 241300 h 7823200"/>
                <a:gd name="connsiteX6" fmla="*/ 1041400 w 1828800"/>
                <a:gd name="connsiteY6" fmla="*/ 393700 h 7823200"/>
                <a:gd name="connsiteX7" fmla="*/ 1206500 w 1828800"/>
                <a:gd name="connsiteY7" fmla="*/ 673100 h 7823200"/>
                <a:gd name="connsiteX8" fmla="*/ 1295400 w 1828800"/>
                <a:gd name="connsiteY8" fmla="*/ 889000 h 7823200"/>
                <a:gd name="connsiteX9" fmla="*/ 1460500 w 1828800"/>
                <a:gd name="connsiteY9" fmla="*/ 1473200 h 7823200"/>
                <a:gd name="connsiteX10" fmla="*/ 1524000 w 1828800"/>
                <a:gd name="connsiteY10" fmla="*/ 1905000 h 7823200"/>
                <a:gd name="connsiteX11" fmla="*/ 1562100 w 1828800"/>
                <a:gd name="connsiteY11" fmla="*/ 2273300 h 7823200"/>
                <a:gd name="connsiteX12" fmla="*/ 1587500 w 1828800"/>
                <a:gd name="connsiteY12" fmla="*/ 2654300 h 7823200"/>
                <a:gd name="connsiteX13" fmla="*/ 1549400 w 1828800"/>
                <a:gd name="connsiteY13" fmla="*/ 2768600 h 7823200"/>
                <a:gd name="connsiteX14" fmla="*/ 1498600 w 1828800"/>
                <a:gd name="connsiteY14" fmla="*/ 2882900 h 7823200"/>
                <a:gd name="connsiteX15" fmla="*/ 1511300 w 1828800"/>
                <a:gd name="connsiteY15" fmla="*/ 3175000 h 7823200"/>
                <a:gd name="connsiteX16" fmla="*/ 1778000 w 1828800"/>
                <a:gd name="connsiteY16" fmla="*/ 3886200 h 7823200"/>
                <a:gd name="connsiteX17" fmla="*/ 1816100 w 1828800"/>
                <a:gd name="connsiteY17" fmla="*/ 4000500 h 7823200"/>
                <a:gd name="connsiteX18" fmla="*/ 1828800 w 1828800"/>
                <a:gd name="connsiteY18" fmla="*/ 4102100 h 7823200"/>
                <a:gd name="connsiteX19" fmla="*/ 1765300 w 1828800"/>
                <a:gd name="connsiteY19" fmla="*/ 4241800 h 7823200"/>
                <a:gd name="connsiteX20" fmla="*/ 1651000 w 1828800"/>
                <a:gd name="connsiteY20" fmla="*/ 4356100 h 7823200"/>
                <a:gd name="connsiteX21" fmla="*/ 1600200 w 1828800"/>
                <a:gd name="connsiteY21" fmla="*/ 4521200 h 7823200"/>
                <a:gd name="connsiteX22" fmla="*/ 1612900 w 1828800"/>
                <a:gd name="connsiteY22" fmla="*/ 4724400 h 7823200"/>
                <a:gd name="connsiteX23" fmla="*/ 1612900 w 1828800"/>
                <a:gd name="connsiteY23" fmla="*/ 4876800 h 7823200"/>
                <a:gd name="connsiteX24" fmla="*/ 1587500 w 1828800"/>
                <a:gd name="connsiteY24" fmla="*/ 4889500 h 7823200"/>
                <a:gd name="connsiteX25" fmla="*/ 1524000 w 1828800"/>
                <a:gd name="connsiteY25" fmla="*/ 4914900 h 7823200"/>
                <a:gd name="connsiteX26" fmla="*/ 1435100 w 1828800"/>
                <a:gd name="connsiteY26" fmla="*/ 4927600 h 7823200"/>
                <a:gd name="connsiteX27" fmla="*/ 1536700 w 1828800"/>
                <a:gd name="connsiteY27" fmla="*/ 4965700 h 7823200"/>
                <a:gd name="connsiteX28" fmla="*/ 1600200 w 1828800"/>
                <a:gd name="connsiteY28" fmla="*/ 5041900 h 7823200"/>
                <a:gd name="connsiteX29" fmla="*/ 1625600 w 1828800"/>
                <a:gd name="connsiteY29" fmla="*/ 5118100 h 7823200"/>
                <a:gd name="connsiteX30" fmla="*/ 1587500 w 1828800"/>
                <a:gd name="connsiteY30" fmla="*/ 5194300 h 7823200"/>
                <a:gd name="connsiteX31" fmla="*/ 1511300 w 1828800"/>
                <a:gd name="connsiteY31" fmla="*/ 5283200 h 7823200"/>
                <a:gd name="connsiteX32" fmla="*/ 1485900 w 1828800"/>
                <a:gd name="connsiteY32" fmla="*/ 5384800 h 7823200"/>
                <a:gd name="connsiteX33" fmla="*/ 1485900 w 1828800"/>
                <a:gd name="connsiteY33" fmla="*/ 5473700 h 7823200"/>
                <a:gd name="connsiteX34" fmla="*/ 1498600 w 1828800"/>
                <a:gd name="connsiteY34" fmla="*/ 5638800 h 7823200"/>
                <a:gd name="connsiteX35" fmla="*/ 1511300 w 1828800"/>
                <a:gd name="connsiteY35" fmla="*/ 5867400 h 7823200"/>
                <a:gd name="connsiteX36" fmla="*/ 1485900 w 1828800"/>
                <a:gd name="connsiteY36" fmla="*/ 6032500 h 7823200"/>
                <a:gd name="connsiteX37" fmla="*/ 1409700 w 1828800"/>
                <a:gd name="connsiteY37" fmla="*/ 6159500 h 7823200"/>
                <a:gd name="connsiteX38" fmla="*/ 1257300 w 1828800"/>
                <a:gd name="connsiteY38" fmla="*/ 6184900 h 7823200"/>
                <a:gd name="connsiteX39" fmla="*/ 1104900 w 1828800"/>
                <a:gd name="connsiteY39" fmla="*/ 6184900 h 7823200"/>
                <a:gd name="connsiteX40" fmla="*/ 927100 w 1828800"/>
                <a:gd name="connsiteY40" fmla="*/ 6146800 h 7823200"/>
                <a:gd name="connsiteX41" fmla="*/ 787400 w 1828800"/>
                <a:gd name="connsiteY41" fmla="*/ 6159500 h 7823200"/>
                <a:gd name="connsiteX42" fmla="*/ 736600 w 1828800"/>
                <a:gd name="connsiteY42" fmla="*/ 6172200 h 7823200"/>
                <a:gd name="connsiteX43" fmla="*/ 673100 w 1828800"/>
                <a:gd name="connsiteY43" fmla="*/ 6223000 h 7823200"/>
                <a:gd name="connsiteX44" fmla="*/ 584200 w 1828800"/>
                <a:gd name="connsiteY44" fmla="*/ 6591300 h 7823200"/>
                <a:gd name="connsiteX45" fmla="*/ 393700 w 1828800"/>
                <a:gd name="connsiteY45" fmla="*/ 7810500 h 7823200"/>
                <a:gd name="connsiteX46" fmla="*/ 0 w 1828800"/>
                <a:gd name="connsiteY46"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767013 w 1830513"/>
                <a:gd name="connsiteY19" fmla="*/ 4241800 h 7823200"/>
                <a:gd name="connsiteX20" fmla="*/ 1652713 w 1830513"/>
                <a:gd name="connsiteY20" fmla="*/ 4356100 h 7823200"/>
                <a:gd name="connsiteX21" fmla="*/ 1601913 w 1830513"/>
                <a:gd name="connsiteY21" fmla="*/ 4521200 h 7823200"/>
                <a:gd name="connsiteX22" fmla="*/ 1614613 w 1830513"/>
                <a:gd name="connsiteY22" fmla="*/ 4724400 h 7823200"/>
                <a:gd name="connsiteX23" fmla="*/ 1614613 w 1830513"/>
                <a:gd name="connsiteY23" fmla="*/ 4876800 h 7823200"/>
                <a:gd name="connsiteX24" fmla="*/ 1589213 w 1830513"/>
                <a:gd name="connsiteY24" fmla="*/ 4889500 h 7823200"/>
                <a:gd name="connsiteX25" fmla="*/ 1525713 w 1830513"/>
                <a:gd name="connsiteY25" fmla="*/ 4914900 h 7823200"/>
                <a:gd name="connsiteX26" fmla="*/ 1436813 w 1830513"/>
                <a:gd name="connsiteY26" fmla="*/ 4927600 h 7823200"/>
                <a:gd name="connsiteX27" fmla="*/ 1538413 w 1830513"/>
                <a:gd name="connsiteY27" fmla="*/ 4965700 h 7823200"/>
                <a:gd name="connsiteX28" fmla="*/ 1601913 w 1830513"/>
                <a:gd name="connsiteY28" fmla="*/ 5041900 h 7823200"/>
                <a:gd name="connsiteX29" fmla="*/ 1627313 w 1830513"/>
                <a:gd name="connsiteY29" fmla="*/ 5118100 h 7823200"/>
                <a:gd name="connsiteX30" fmla="*/ 1589213 w 1830513"/>
                <a:gd name="connsiteY30" fmla="*/ 5194300 h 7823200"/>
                <a:gd name="connsiteX31" fmla="*/ 1513013 w 1830513"/>
                <a:gd name="connsiteY31" fmla="*/ 5283200 h 7823200"/>
                <a:gd name="connsiteX32" fmla="*/ 1487613 w 1830513"/>
                <a:gd name="connsiteY32" fmla="*/ 5384800 h 7823200"/>
                <a:gd name="connsiteX33" fmla="*/ 1487613 w 1830513"/>
                <a:gd name="connsiteY33" fmla="*/ 5473700 h 7823200"/>
                <a:gd name="connsiteX34" fmla="*/ 1500313 w 1830513"/>
                <a:gd name="connsiteY34" fmla="*/ 5638800 h 7823200"/>
                <a:gd name="connsiteX35" fmla="*/ 1513013 w 1830513"/>
                <a:gd name="connsiteY35" fmla="*/ 5867400 h 7823200"/>
                <a:gd name="connsiteX36" fmla="*/ 1487613 w 1830513"/>
                <a:gd name="connsiteY36" fmla="*/ 6032500 h 7823200"/>
                <a:gd name="connsiteX37" fmla="*/ 1411413 w 1830513"/>
                <a:gd name="connsiteY37" fmla="*/ 6159500 h 7823200"/>
                <a:gd name="connsiteX38" fmla="*/ 1259013 w 1830513"/>
                <a:gd name="connsiteY38" fmla="*/ 6184900 h 7823200"/>
                <a:gd name="connsiteX39" fmla="*/ 1106613 w 1830513"/>
                <a:gd name="connsiteY39" fmla="*/ 6184900 h 7823200"/>
                <a:gd name="connsiteX40" fmla="*/ 928813 w 1830513"/>
                <a:gd name="connsiteY40" fmla="*/ 6146800 h 7823200"/>
                <a:gd name="connsiteX41" fmla="*/ 789113 w 1830513"/>
                <a:gd name="connsiteY41" fmla="*/ 6159500 h 7823200"/>
                <a:gd name="connsiteX42" fmla="*/ 738313 w 1830513"/>
                <a:gd name="connsiteY42" fmla="*/ 6172200 h 7823200"/>
                <a:gd name="connsiteX43" fmla="*/ 674813 w 1830513"/>
                <a:gd name="connsiteY43" fmla="*/ 6223000 h 7823200"/>
                <a:gd name="connsiteX44" fmla="*/ 585913 w 1830513"/>
                <a:gd name="connsiteY44" fmla="*/ 6591300 h 7823200"/>
                <a:gd name="connsiteX45" fmla="*/ 395413 w 1830513"/>
                <a:gd name="connsiteY45" fmla="*/ 7810500 h 7823200"/>
                <a:gd name="connsiteX46" fmla="*/ 1713 w 1830513"/>
                <a:gd name="connsiteY46"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767013 w 1830513"/>
                <a:gd name="connsiteY19" fmla="*/ 4241800 h 7823200"/>
                <a:gd name="connsiteX20" fmla="*/ 1652713 w 1830513"/>
                <a:gd name="connsiteY20" fmla="*/ 4356100 h 7823200"/>
                <a:gd name="connsiteX21" fmla="*/ 1601913 w 1830513"/>
                <a:gd name="connsiteY21" fmla="*/ 4521200 h 7823200"/>
                <a:gd name="connsiteX22" fmla="*/ 1614613 w 1830513"/>
                <a:gd name="connsiteY22" fmla="*/ 4724400 h 7823200"/>
                <a:gd name="connsiteX23" fmla="*/ 1614613 w 1830513"/>
                <a:gd name="connsiteY23" fmla="*/ 4876800 h 7823200"/>
                <a:gd name="connsiteX24" fmla="*/ 1589213 w 1830513"/>
                <a:gd name="connsiteY24" fmla="*/ 4889500 h 7823200"/>
                <a:gd name="connsiteX25" fmla="*/ 1525713 w 1830513"/>
                <a:gd name="connsiteY25" fmla="*/ 4914900 h 7823200"/>
                <a:gd name="connsiteX26" fmla="*/ 1436813 w 1830513"/>
                <a:gd name="connsiteY26" fmla="*/ 4927600 h 7823200"/>
                <a:gd name="connsiteX27" fmla="*/ 1538413 w 1830513"/>
                <a:gd name="connsiteY27" fmla="*/ 4965700 h 7823200"/>
                <a:gd name="connsiteX28" fmla="*/ 1601913 w 1830513"/>
                <a:gd name="connsiteY28" fmla="*/ 5041900 h 7823200"/>
                <a:gd name="connsiteX29" fmla="*/ 1627313 w 1830513"/>
                <a:gd name="connsiteY29" fmla="*/ 5118100 h 7823200"/>
                <a:gd name="connsiteX30" fmla="*/ 1589213 w 1830513"/>
                <a:gd name="connsiteY30" fmla="*/ 5194300 h 7823200"/>
                <a:gd name="connsiteX31" fmla="*/ 1513013 w 1830513"/>
                <a:gd name="connsiteY31" fmla="*/ 5283200 h 7823200"/>
                <a:gd name="connsiteX32" fmla="*/ 1487613 w 1830513"/>
                <a:gd name="connsiteY32" fmla="*/ 5384800 h 7823200"/>
                <a:gd name="connsiteX33" fmla="*/ 1487613 w 1830513"/>
                <a:gd name="connsiteY33" fmla="*/ 5473700 h 7823200"/>
                <a:gd name="connsiteX34" fmla="*/ 1500313 w 1830513"/>
                <a:gd name="connsiteY34" fmla="*/ 5638800 h 7823200"/>
                <a:gd name="connsiteX35" fmla="*/ 1513013 w 1830513"/>
                <a:gd name="connsiteY35" fmla="*/ 5867400 h 7823200"/>
                <a:gd name="connsiteX36" fmla="*/ 1487613 w 1830513"/>
                <a:gd name="connsiteY36" fmla="*/ 6032500 h 7823200"/>
                <a:gd name="connsiteX37" fmla="*/ 1411413 w 1830513"/>
                <a:gd name="connsiteY37" fmla="*/ 6159500 h 7823200"/>
                <a:gd name="connsiteX38" fmla="*/ 1259013 w 1830513"/>
                <a:gd name="connsiteY38" fmla="*/ 6184900 h 7823200"/>
                <a:gd name="connsiteX39" fmla="*/ 1106613 w 1830513"/>
                <a:gd name="connsiteY39" fmla="*/ 6184900 h 7823200"/>
                <a:gd name="connsiteX40" fmla="*/ 928813 w 1830513"/>
                <a:gd name="connsiteY40" fmla="*/ 6146800 h 7823200"/>
                <a:gd name="connsiteX41" fmla="*/ 789113 w 1830513"/>
                <a:gd name="connsiteY41" fmla="*/ 6159500 h 7823200"/>
                <a:gd name="connsiteX42" fmla="*/ 738313 w 1830513"/>
                <a:gd name="connsiteY42" fmla="*/ 6172200 h 7823200"/>
                <a:gd name="connsiteX43" fmla="*/ 674813 w 1830513"/>
                <a:gd name="connsiteY43" fmla="*/ 6223000 h 7823200"/>
                <a:gd name="connsiteX44" fmla="*/ 585913 w 1830513"/>
                <a:gd name="connsiteY44" fmla="*/ 6591300 h 7823200"/>
                <a:gd name="connsiteX45" fmla="*/ 395413 w 1830513"/>
                <a:gd name="connsiteY45" fmla="*/ 7810500 h 7823200"/>
                <a:gd name="connsiteX46" fmla="*/ 1713 w 1830513"/>
                <a:gd name="connsiteY46"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04010 w 1830513"/>
                <a:gd name="connsiteY19" fmla="*/ 4167524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78565 w 1830513"/>
                <a:gd name="connsiteY5" fmla="*/ 231602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78565 w 1830513"/>
                <a:gd name="connsiteY5" fmla="*/ 231602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78565 w 1830513"/>
                <a:gd name="connsiteY5" fmla="*/ 231602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09149 w 1830513"/>
                <a:gd name="connsiteY15" fmla="*/ 2984346 h 7823200"/>
                <a:gd name="connsiteX16" fmla="*/ 1513013 w 1830513"/>
                <a:gd name="connsiteY16" fmla="*/ 3175000 h 7823200"/>
                <a:gd name="connsiteX17" fmla="*/ 1779713 w 1830513"/>
                <a:gd name="connsiteY17" fmla="*/ 3886200 h 7823200"/>
                <a:gd name="connsiteX18" fmla="*/ 1817813 w 1830513"/>
                <a:gd name="connsiteY18" fmla="*/ 4000500 h 7823200"/>
                <a:gd name="connsiteX19" fmla="*/ 1830513 w 1830513"/>
                <a:gd name="connsiteY19" fmla="*/ 4102100 h 7823200"/>
                <a:gd name="connsiteX20" fmla="*/ 1823888 w 1830513"/>
                <a:gd name="connsiteY20" fmla="*/ 4180455 h 7823200"/>
                <a:gd name="connsiteX21" fmla="*/ 1767013 w 1830513"/>
                <a:gd name="connsiteY21" fmla="*/ 4241800 h 7823200"/>
                <a:gd name="connsiteX22" fmla="*/ 1652713 w 1830513"/>
                <a:gd name="connsiteY22" fmla="*/ 4356100 h 7823200"/>
                <a:gd name="connsiteX23" fmla="*/ 1601913 w 1830513"/>
                <a:gd name="connsiteY23" fmla="*/ 4521200 h 7823200"/>
                <a:gd name="connsiteX24" fmla="*/ 1614613 w 1830513"/>
                <a:gd name="connsiteY24" fmla="*/ 4724400 h 7823200"/>
                <a:gd name="connsiteX25" fmla="*/ 1614613 w 1830513"/>
                <a:gd name="connsiteY25" fmla="*/ 4876800 h 7823200"/>
                <a:gd name="connsiteX26" fmla="*/ 1589213 w 1830513"/>
                <a:gd name="connsiteY26" fmla="*/ 4889500 h 7823200"/>
                <a:gd name="connsiteX27" fmla="*/ 1525713 w 1830513"/>
                <a:gd name="connsiteY27" fmla="*/ 4914900 h 7823200"/>
                <a:gd name="connsiteX28" fmla="*/ 1436813 w 1830513"/>
                <a:gd name="connsiteY28" fmla="*/ 4927600 h 7823200"/>
                <a:gd name="connsiteX29" fmla="*/ 1538413 w 1830513"/>
                <a:gd name="connsiteY29" fmla="*/ 4965700 h 7823200"/>
                <a:gd name="connsiteX30" fmla="*/ 1601913 w 1830513"/>
                <a:gd name="connsiteY30" fmla="*/ 5041900 h 7823200"/>
                <a:gd name="connsiteX31" fmla="*/ 1627313 w 1830513"/>
                <a:gd name="connsiteY31" fmla="*/ 5118100 h 7823200"/>
                <a:gd name="connsiteX32" fmla="*/ 1589213 w 1830513"/>
                <a:gd name="connsiteY32" fmla="*/ 5194300 h 7823200"/>
                <a:gd name="connsiteX33" fmla="*/ 1513013 w 1830513"/>
                <a:gd name="connsiteY33" fmla="*/ 5283200 h 7823200"/>
                <a:gd name="connsiteX34" fmla="*/ 1487613 w 1830513"/>
                <a:gd name="connsiteY34" fmla="*/ 5384800 h 7823200"/>
                <a:gd name="connsiteX35" fmla="*/ 1487613 w 1830513"/>
                <a:gd name="connsiteY35" fmla="*/ 5473700 h 7823200"/>
                <a:gd name="connsiteX36" fmla="*/ 1500313 w 1830513"/>
                <a:gd name="connsiteY36" fmla="*/ 5638800 h 7823200"/>
                <a:gd name="connsiteX37" fmla="*/ 1513013 w 1830513"/>
                <a:gd name="connsiteY37" fmla="*/ 5867400 h 7823200"/>
                <a:gd name="connsiteX38" fmla="*/ 1487613 w 1830513"/>
                <a:gd name="connsiteY38" fmla="*/ 6032500 h 7823200"/>
                <a:gd name="connsiteX39" fmla="*/ 1411413 w 1830513"/>
                <a:gd name="connsiteY39" fmla="*/ 6159500 h 7823200"/>
                <a:gd name="connsiteX40" fmla="*/ 1259013 w 1830513"/>
                <a:gd name="connsiteY40" fmla="*/ 6184900 h 7823200"/>
                <a:gd name="connsiteX41" fmla="*/ 1106613 w 1830513"/>
                <a:gd name="connsiteY41" fmla="*/ 6184900 h 7823200"/>
                <a:gd name="connsiteX42" fmla="*/ 928813 w 1830513"/>
                <a:gd name="connsiteY42" fmla="*/ 6146800 h 7823200"/>
                <a:gd name="connsiteX43" fmla="*/ 789113 w 1830513"/>
                <a:gd name="connsiteY43" fmla="*/ 6159500 h 7823200"/>
                <a:gd name="connsiteX44" fmla="*/ 738313 w 1830513"/>
                <a:gd name="connsiteY44" fmla="*/ 6172200 h 7823200"/>
                <a:gd name="connsiteX45" fmla="*/ 674813 w 1830513"/>
                <a:gd name="connsiteY45" fmla="*/ 6223000 h 7823200"/>
                <a:gd name="connsiteX46" fmla="*/ 585913 w 1830513"/>
                <a:gd name="connsiteY46" fmla="*/ 6591300 h 7823200"/>
                <a:gd name="connsiteX47" fmla="*/ 395413 w 1830513"/>
                <a:gd name="connsiteY47" fmla="*/ 7810500 h 7823200"/>
                <a:gd name="connsiteX48" fmla="*/ 1713 w 1830513"/>
                <a:gd name="connsiteY48"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78565 w 1830513"/>
                <a:gd name="connsiteY5" fmla="*/ 231602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466079 w 1830513"/>
                <a:gd name="connsiteY15" fmla="*/ 2990811 h 7823200"/>
                <a:gd name="connsiteX16" fmla="*/ 1513013 w 1830513"/>
                <a:gd name="connsiteY16" fmla="*/ 3175000 h 7823200"/>
                <a:gd name="connsiteX17" fmla="*/ 1779713 w 1830513"/>
                <a:gd name="connsiteY17" fmla="*/ 3886200 h 7823200"/>
                <a:gd name="connsiteX18" fmla="*/ 1817813 w 1830513"/>
                <a:gd name="connsiteY18" fmla="*/ 4000500 h 7823200"/>
                <a:gd name="connsiteX19" fmla="*/ 1830513 w 1830513"/>
                <a:gd name="connsiteY19" fmla="*/ 4102100 h 7823200"/>
                <a:gd name="connsiteX20" fmla="*/ 1823888 w 1830513"/>
                <a:gd name="connsiteY20" fmla="*/ 4180455 h 7823200"/>
                <a:gd name="connsiteX21" fmla="*/ 1767013 w 1830513"/>
                <a:gd name="connsiteY21" fmla="*/ 4241800 h 7823200"/>
                <a:gd name="connsiteX22" fmla="*/ 1652713 w 1830513"/>
                <a:gd name="connsiteY22" fmla="*/ 4356100 h 7823200"/>
                <a:gd name="connsiteX23" fmla="*/ 1601913 w 1830513"/>
                <a:gd name="connsiteY23" fmla="*/ 4521200 h 7823200"/>
                <a:gd name="connsiteX24" fmla="*/ 1614613 w 1830513"/>
                <a:gd name="connsiteY24" fmla="*/ 4724400 h 7823200"/>
                <a:gd name="connsiteX25" fmla="*/ 1614613 w 1830513"/>
                <a:gd name="connsiteY25" fmla="*/ 4876800 h 7823200"/>
                <a:gd name="connsiteX26" fmla="*/ 1589213 w 1830513"/>
                <a:gd name="connsiteY26" fmla="*/ 4889500 h 7823200"/>
                <a:gd name="connsiteX27" fmla="*/ 1525713 w 1830513"/>
                <a:gd name="connsiteY27" fmla="*/ 4914900 h 7823200"/>
                <a:gd name="connsiteX28" fmla="*/ 1436813 w 1830513"/>
                <a:gd name="connsiteY28" fmla="*/ 4927600 h 7823200"/>
                <a:gd name="connsiteX29" fmla="*/ 1538413 w 1830513"/>
                <a:gd name="connsiteY29" fmla="*/ 4965700 h 7823200"/>
                <a:gd name="connsiteX30" fmla="*/ 1601913 w 1830513"/>
                <a:gd name="connsiteY30" fmla="*/ 5041900 h 7823200"/>
                <a:gd name="connsiteX31" fmla="*/ 1627313 w 1830513"/>
                <a:gd name="connsiteY31" fmla="*/ 5118100 h 7823200"/>
                <a:gd name="connsiteX32" fmla="*/ 1589213 w 1830513"/>
                <a:gd name="connsiteY32" fmla="*/ 5194300 h 7823200"/>
                <a:gd name="connsiteX33" fmla="*/ 1513013 w 1830513"/>
                <a:gd name="connsiteY33" fmla="*/ 5283200 h 7823200"/>
                <a:gd name="connsiteX34" fmla="*/ 1487613 w 1830513"/>
                <a:gd name="connsiteY34" fmla="*/ 5384800 h 7823200"/>
                <a:gd name="connsiteX35" fmla="*/ 1487613 w 1830513"/>
                <a:gd name="connsiteY35" fmla="*/ 5473700 h 7823200"/>
                <a:gd name="connsiteX36" fmla="*/ 1500313 w 1830513"/>
                <a:gd name="connsiteY36" fmla="*/ 5638800 h 7823200"/>
                <a:gd name="connsiteX37" fmla="*/ 1513013 w 1830513"/>
                <a:gd name="connsiteY37" fmla="*/ 5867400 h 7823200"/>
                <a:gd name="connsiteX38" fmla="*/ 1487613 w 1830513"/>
                <a:gd name="connsiteY38" fmla="*/ 6032500 h 7823200"/>
                <a:gd name="connsiteX39" fmla="*/ 1411413 w 1830513"/>
                <a:gd name="connsiteY39" fmla="*/ 6159500 h 7823200"/>
                <a:gd name="connsiteX40" fmla="*/ 1259013 w 1830513"/>
                <a:gd name="connsiteY40" fmla="*/ 6184900 h 7823200"/>
                <a:gd name="connsiteX41" fmla="*/ 1106613 w 1830513"/>
                <a:gd name="connsiteY41" fmla="*/ 6184900 h 7823200"/>
                <a:gd name="connsiteX42" fmla="*/ 928813 w 1830513"/>
                <a:gd name="connsiteY42" fmla="*/ 6146800 h 7823200"/>
                <a:gd name="connsiteX43" fmla="*/ 789113 w 1830513"/>
                <a:gd name="connsiteY43" fmla="*/ 6159500 h 7823200"/>
                <a:gd name="connsiteX44" fmla="*/ 738313 w 1830513"/>
                <a:gd name="connsiteY44" fmla="*/ 6172200 h 7823200"/>
                <a:gd name="connsiteX45" fmla="*/ 674813 w 1830513"/>
                <a:gd name="connsiteY45" fmla="*/ 6223000 h 7823200"/>
                <a:gd name="connsiteX46" fmla="*/ 585913 w 1830513"/>
                <a:gd name="connsiteY46" fmla="*/ 6591300 h 7823200"/>
                <a:gd name="connsiteX47" fmla="*/ 395413 w 1830513"/>
                <a:gd name="connsiteY47" fmla="*/ 7810500 h 7823200"/>
                <a:gd name="connsiteX48" fmla="*/ 1713 w 1830513"/>
                <a:gd name="connsiteY48" fmla="*/ 7823200 h 78232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Lst>
              <a:rect l="l" t="t" r="r" b="b"/>
              <a:pathLst>
                <a:path w="1830513" h="7823200">
                  <a:moveTo>
                    <a:pt x="1713" y="7823200"/>
                  </a:moveTo>
                  <a:cubicBezTo>
                    <a:pt x="5946" y="5215467"/>
                    <a:pt x="-3072" y="2607733"/>
                    <a:pt x="1161" y="0"/>
                  </a:cubicBezTo>
                  <a:lnTo>
                    <a:pt x="230313" y="0"/>
                  </a:lnTo>
                  <a:cubicBezTo>
                    <a:pt x="310838" y="4233"/>
                    <a:pt x="408113" y="6350"/>
                    <a:pt x="484313" y="25400"/>
                  </a:cubicBezTo>
                  <a:cubicBezTo>
                    <a:pt x="560513" y="44450"/>
                    <a:pt x="621804" y="79933"/>
                    <a:pt x="687513" y="114300"/>
                  </a:cubicBezTo>
                  <a:cubicBezTo>
                    <a:pt x="753222" y="148667"/>
                    <a:pt x="819298" y="185035"/>
                    <a:pt x="878565" y="231602"/>
                  </a:cubicBezTo>
                  <a:cubicBezTo>
                    <a:pt x="937832" y="278169"/>
                    <a:pt x="988172" y="320117"/>
                    <a:pt x="1043113" y="393700"/>
                  </a:cubicBezTo>
                  <a:cubicBezTo>
                    <a:pt x="1098054" y="467283"/>
                    <a:pt x="1165880" y="590550"/>
                    <a:pt x="1208213" y="673100"/>
                  </a:cubicBezTo>
                  <a:lnTo>
                    <a:pt x="1297113" y="889000"/>
                  </a:lnTo>
                  <a:cubicBezTo>
                    <a:pt x="1326746" y="960967"/>
                    <a:pt x="1424113" y="1303867"/>
                    <a:pt x="1462213" y="1473200"/>
                  </a:cubicBezTo>
                  <a:lnTo>
                    <a:pt x="1525713" y="1905000"/>
                  </a:lnTo>
                  <a:lnTo>
                    <a:pt x="1563813" y="2273300"/>
                  </a:lnTo>
                  <a:lnTo>
                    <a:pt x="1589213" y="2654300"/>
                  </a:lnTo>
                  <a:lnTo>
                    <a:pt x="1551113" y="2768600"/>
                  </a:lnTo>
                  <a:lnTo>
                    <a:pt x="1500313" y="2882900"/>
                  </a:lnTo>
                  <a:lnTo>
                    <a:pt x="1466079" y="2990811"/>
                  </a:lnTo>
                  <a:lnTo>
                    <a:pt x="1513013" y="3175000"/>
                  </a:lnTo>
                  <a:lnTo>
                    <a:pt x="1779713" y="3886200"/>
                  </a:lnTo>
                  <a:lnTo>
                    <a:pt x="1817813" y="4000500"/>
                  </a:lnTo>
                  <a:lnTo>
                    <a:pt x="1830513" y="4102100"/>
                  </a:lnTo>
                  <a:lnTo>
                    <a:pt x="1823888" y="4180455"/>
                  </a:lnTo>
                  <a:lnTo>
                    <a:pt x="1767013" y="4241800"/>
                  </a:lnTo>
                  <a:lnTo>
                    <a:pt x="1652713" y="4356100"/>
                  </a:lnTo>
                  <a:lnTo>
                    <a:pt x="1601913" y="4521200"/>
                  </a:lnTo>
                  <a:lnTo>
                    <a:pt x="1614613" y="4724400"/>
                  </a:lnTo>
                  <a:cubicBezTo>
                    <a:pt x="1616730" y="4783667"/>
                    <a:pt x="1618846" y="4849283"/>
                    <a:pt x="1614613" y="4876800"/>
                  </a:cubicBezTo>
                  <a:cubicBezTo>
                    <a:pt x="1610380" y="4904317"/>
                    <a:pt x="1604030" y="4883150"/>
                    <a:pt x="1589213" y="4889500"/>
                  </a:cubicBezTo>
                  <a:lnTo>
                    <a:pt x="1525713" y="4914900"/>
                  </a:lnTo>
                  <a:lnTo>
                    <a:pt x="1436813" y="4927600"/>
                  </a:lnTo>
                  <a:lnTo>
                    <a:pt x="1538413" y="4965700"/>
                  </a:lnTo>
                  <a:lnTo>
                    <a:pt x="1601913" y="5041900"/>
                  </a:lnTo>
                  <a:lnTo>
                    <a:pt x="1627313" y="5118100"/>
                  </a:lnTo>
                  <a:lnTo>
                    <a:pt x="1589213" y="5194300"/>
                  </a:lnTo>
                  <a:lnTo>
                    <a:pt x="1513013" y="5283200"/>
                  </a:lnTo>
                  <a:lnTo>
                    <a:pt x="1487613" y="5384800"/>
                  </a:lnTo>
                  <a:lnTo>
                    <a:pt x="1487613" y="5473700"/>
                  </a:lnTo>
                  <a:lnTo>
                    <a:pt x="1500313" y="5638800"/>
                  </a:lnTo>
                  <a:lnTo>
                    <a:pt x="1513013" y="5867400"/>
                  </a:lnTo>
                  <a:lnTo>
                    <a:pt x="1487613" y="6032500"/>
                  </a:lnTo>
                  <a:cubicBezTo>
                    <a:pt x="1470680" y="6081183"/>
                    <a:pt x="1449513" y="6134100"/>
                    <a:pt x="1411413" y="6159500"/>
                  </a:cubicBezTo>
                  <a:cubicBezTo>
                    <a:pt x="1373313" y="6184900"/>
                    <a:pt x="1309813" y="6180667"/>
                    <a:pt x="1259013" y="6184900"/>
                  </a:cubicBezTo>
                  <a:lnTo>
                    <a:pt x="1106613" y="6184900"/>
                  </a:lnTo>
                  <a:lnTo>
                    <a:pt x="928813" y="6146800"/>
                  </a:lnTo>
                  <a:lnTo>
                    <a:pt x="789113" y="6159500"/>
                  </a:lnTo>
                  <a:lnTo>
                    <a:pt x="738313" y="6172200"/>
                  </a:lnTo>
                  <a:lnTo>
                    <a:pt x="674813" y="6223000"/>
                  </a:lnTo>
                  <a:lnTo>
                    <a:pt x="585913" y="6591300"/>
                  </a:lnTo>
                  <a:lnTo>
                    <a:pt x="395413" y="7810500"/>
                  </a:lnTo>
                  <a:lnTo>
                    <a:pt x="1713" y="7823200"/>
                  </a:lnTo>
                  <a:close/>
                </a:path>
              </a:pathLst>
            </a:custGeom>
            <a:solidFill>
              <a:schemeClr val="accent5">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73" name="Freeform: Shape 172">
              <a:extLst>
                <a:ext uri="{FF2B5EF4-FFF2-40B4-BE49-F238E27FC236}">
                  <a16:creationId xmlns:a16="http://schemas.microsoft.com/office/drawing/2014/main" id="{EAC8A9E9-7B39-E65D-D142-CC6F97349721}"/>
                </a:ext>
              </a:extLst>
            </xdr:cNvPr>
            <xdr:cNvSpPr/>
          </xdr:nvSpPr>
          <xdr:spPr>
            <a:xfrm>
              <a:off x="3796580" y="60718700"/>
              <a:ext cx="1824439" cy="7823200"/>
            </a:xfrm>
            <a:custGeom>
              <a:avLst/>
              <a:gdLst>
                <a:gd name="connsiteX0" fmla="*/ 0 w 1828800"/>
                <a:gd name="connsiteY0" fmla="*/ 7823200 h 7823200"/>
                <a:gd name="connsiteX1" fmla="*/ 12700 w 1828800"/>
                <a:gd name="connsiteY1" fmla="*/ 0 h 7823200"/>
                <a:gd name="connsiteX2" fmla="*/ 228600 w 1828800"/>
                <a:gd name="connsiteY2" fmla="*/ 0 h 7823200"/>
                <a:gd name="connsiteX3" fmla="*/ 482600 w 1828800"/>
                <a:gd name="connsiteY3" fmla="*/ 25400 h 7823200"/>
                <a:gd name="connsiteX4" fmla="*/ 685800 w 1828800"/>
                <a:gd name="connsiteY4" fmla="*/ 114300 h 7823200"/>
                <a:gd name="connsiteX5" fmla="*/ 863600 w 1828800"/>
                <a:gd name="connsiteY5" fmla="*/ 241300 h 7823200"/>
                <a:gd name="connsiteX6" fmla="*/ 1041400 w 1828800"/>
                <a:gd name="connsiteY6" fmla="*/ 393700 h 7823200"/>
                <a:gd name="connsiteX7" fmla="*/ 1206500 w 1828800"/>
                <a:gd name="connsiteY7" fmla="*/ 673100 h 7823200"/>
                <a:gd name="connsiteX8" fmla="*/ 1295400 w 1828800"/>
                <a:gd name="connsiteY8" fmla="*/ 889000 h 7823200"/>
                <a:gd name="connsiteX9" fmla="*/ 1460500 w 1828800"/>
                <a:gd name="connsiteY9" fmla="*/ 1473200 h 7823200"/>
                <a:gd name="connsiteX10" fmla="*/ 1524000 w 1828800"/>
                <a:gd name="connsiteY10" fmla="*/ 1905000 h 7823200"/>
                <a:gd name="connsiteX11" fmla="*/ 1562100 w 1828800"/>
                <a:gd name="connsiteY11" fmla="*/ 2273300 h 7823200"/>
                <a:gd name="connsiteX12" fmla="*/ 1587500 w 1828800"/>
                <a:gd name="connsiteY12" fmla="*/ 2654300 h 7823200"/>
                <a:gd name="connsiteX13" fmla="*/ 1549400 w 1828800"/>
                <a:gd name="connsiteY13" fmla="*/ 2768600 h 7823200"/>
                <a:gd name="connsiteX14" fmla="*/ 1498600 w 1828800"/>
                <a:gd name="connsiteY14" fmla="*/ 2882900 h 7823200"/>
                <a:gd name="connsiteX15" fmla="*/ 1511300 w 1828800"/>
                <a:gd name="connsiteY15" fmla="*/ 3175000 h 7823200"/>
                <a:gd name="connsiteX16" fmla="*/ 1778000 w 1828800"/>
                <a:gd name="connsiteY16" fmla="*/ 3886200 h 7823200"/>
                <a:gd name="connsiteX17" fmla="*/ 1816100 w 1828800"/>
                <a:gd name="connsiteY17" fmla="*/ 4000500 h 7823200"/>
                <a:gd name="connsiteX18" fmla="*/ 1828800 w 1828800"/>
                <a:gd name="connsiteY18" fmla="*/ 4102100 h 7823200"/>
                <a:gd name="connsiteX19" fmla="*/ 1765300 w 1828800"/>
                <a:gd name="connsiteY19" fmla="*/ 4241800 h 7823200"/>
                <a:gd name="connsiteX20" fmla="*/ 1651000 w 1828800"/>
                <a:gd name="connsiteY20" fmla="*/ 4356100 h 7823200"/>
                <a:gd name="connsiteX21" fmla="*/ 1600200 w 1828800"/>
                <a:gd name="connsiteY21" fmla="*/ 4521200 h 7823200"/>
                <a:gd name="connsiteX22" fmla="*/ 1612900 w 1828800"/>
                <a:gd name="connsiteY22" fmla="*/ 4724400 h 7823200"/>
                <a:gd name="connsiteX23" fmla="*/ 1612900 w 1828800"/>
                <a:gd name="connsiteY23" fmla="*/ 4876800 h 7823200"/>
                <a:gd name="connsiteX24" fmla="*/ 1587500 w 1828800"/>
                <a:gd name="connsiteY24" fmla="*/ 4889500 h 7823200"/>
                <a:gd name="connsiteX25" fmla="*/ 1524000 w 1828800"/>
                <a:gd name="connsiteY25" fmla="*/ 4914900 h 7823200"/>
                <a:gd name="connsiteX26" fmla="*/ 1435100 w 1828800"/>
                <a:gd name="connsiteY26" fmla="*/ 4927600 h 7823200"/>
                <a:gd name="connsiteX27" fmla="*/ 1536700 w 1828800"/>
                <a:gd name="connsiteY27" fmla="*/ 4965700 h 7823200"/>
                <a:gd name="connsiteX28" fmla="*/ 1600200 w 1828800"/>
                <a:gd name="connsiteY28" fmla="*/ 5041900 h 7823200"/>
                <a:gd name="connsiteX29" fmla="*/ 1625600 w 1828800"/>
                <a:gd name="connsiteY29" fmla="*/ 5118100 h 7823200"/>
                <a:gd name="connsiteX30" fmla="*/ 1587500 w 1828800"/>
                <a:gd name="connsiteY30" fmla="*/ 5194300 h 7823200"/>
                <a:gd name="connsiteX31" fmla="*/ 1511300 w 1828800"/>
                <a:gd name="connsiteY31" fmla="*/ 5283200 h 7823200"/>
                <a:gd name="connsiteX32" fmla="*/ 1485900 w 1828800"/>
                <a:gd name="connsiteY32" fmla="*/ 5384800 h 7823200"/>
                <a:gd name="connsiteX33" fmla="*/ 1485900 w 1828800"/>
                <a:gd name="connsiteY33" fmla="*/ 5473700 h 7823200"/>
                <a:gd name="connsiteX34" fmla="*/ 1498600 w 1828800"/>
                <a:gd name="connsiteY34" fmla="*/ 5638800 h 7823200"/>
                <a:gd name="connsiteX35" fmla="*/ 1511300 w 1828800"/>
                <a:gd name="connsiteY35" fmla="*/ 5867400 h 7823200"/>
                <a:gd name="connsiteX36" fmla="*/ 1485900 w 1828800"/>
                <a:gd name="connsiteY36" fmla="*/ 6032500 h 7823200"/>
                <a:gd name="connsiteX37" fmla="*/ 1409700 w 1828800"/>
                <a:gd name="connsiteY37" fmla="*/ 6159500 h 7823200"/>
                <a:gd name="connsiteX38" fmla="*/ 1257300 w 1828800"/>
                <a:gd name="connsiteY38" fmla="*/ 6184900 h 7823200"/>
                <a:gd name="connsiteX39" fmla="*/ 1104900 w 1828800"/>
                <a:gd name="connsiteY39" fmla="*/ 6184900 h 7823200"/>
                <a:gd name="connsiteX40" fmla="*/ 927100 w 1828800"/>
                <a:gd name="connsiteY40" fmla="*/ 6146800 h 7823200"/>
                <a:gd name="connsiteX41" fmla="*/ 787400 w 1828800"/>
                <a:gd name="connsiteY41" fmla="*/ 6159500 h 7823200"/>
                <a:gd name="connsiteX42" fmla="*/ 736600 w 1828800"/>
                <a:gd name="connsiteY42" fmla="*/ 6172200 h 7823200"/>
                <a:gd name="connsiteX43" fmla="*/ 673100 w 1828800"/>
                <a:gd name="connsiteY43" fmla="*/ 6223000 h 7823200"/>
                <a:gd name="connsiteX44" fmla="*/ 584200 w 1828800"/>
                <a:gd name="connsiteY44" fmla="*/ 6591300 h 7823200"/>
                <a:gd name="connsiteX45" fmla="*/ 393700 w 1828800"/>
                <a:gd name="connsiteY45" fmla="*/ 7810500 h 7823200"/>
                <a:gd name="connsiteX46" fmla="*/ 0 w 1828800"/>
                <a:gd name="connsiteY46"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767013 w 1830513"/>
                <a:gd name="connsiteY19" fmla="*/ 4241800 h 7823200"/>
                <a:gd name="connsiteX20" fmla="*/ 1652713 w 1830513"/>
                <a:gd name="connsiteY20" fmla="*/ 4356100 h 7823200"/>
                <a:gd name="connsiteX21" fmla="*/ 1601913 w 1830513"/>
                <a:gd name="connsiteY21" fmla="*/ 4521200 h 7823200"/>
                <a:gd name="connsiteX22" fmla="*/ 1614613 w 1830513"/>
                <a:gd name="connsiteY22" fmla="*/ 4724400 h 7823200"/>
                <a:gd name="connsiteX23" fmla="*/ 1614613 w 1830513"/>
                <a:gd name="connsiteY23" fmla="*/ 4876800 h 7823200"/>
                <a:gd name="connsiteX24" fmla="*/ 1589213 w 1830513"/>
                <a:gd name="connsiteY24" fmla="*/ 4889500 h 7823200"/>
                <a:gd name="connsiteX25" fmla="*/ 1525713 w 1830513"/>
                <a:gd name="connsiteY25" fmla="*/ 4914900 h 7823200"/>
                <a:gd name="connsiteX26" fmla="*/ 1436813 w 1830513"/>
                <a:gd name="connsiteY26" fmla="*/ 4927600 h 7823200"/>
                <a:gd name="connsiteX27" fmla="*/ 1538413 w 1830513"/>
                <a:gd name="connsiteY27" fmla="*/ 4965700 h 7823200"/>
                <a:gd name="connsiteX28" fmla="*/ 1601913 w 1830513"/>
                <a:gd name="connsiteY28" fmla="*/ 5041900 h 7823200"/>
                <a:gd name="connsiteX29" fmla="*/ 1627313 w 1830513"/>
                <a:gd name="connsiteY29" fmla="*/ 5118100 h 7823200"/>
                <a:gd name="connsiteX30" fmla="*/ 1589213 w 1830513"/>
                <a:gd name="connsiteY30" fmla="*/ 5194300 h 7823200"/>
                <a:gd name="connsiteX31" fmla="*/ 1513013 w 1830513"/>
                <a:gd name="connsiteY31" fmla="*/ 5283200 h 7823200"/>
                <a:gd name="connsiteX32" fmla="*/ 1487613 w 1830513"/>
                <a:gd name="connsiteY32" fmla="*/ 5384800 h 7823200"/>
                <a:gd name="connsiteX33" fmla="*/ 1487613 w 1830513"/>
                <a:gd name="connsiteY33" fmla="*/ 5473700 h 7823200"/>
                <a:gd name="connsiteX34" fmla="*/ 1500313 w 1830513"/>
                <a:gd name="connsiteY34" fmla="*/ 5638800 h 7823200"/>
                <a:gd name="connsiteX35" fmla="*/ 1513013 w 1830513"/>
                <a:gd name="connsiteY35" fmla="*/ 5867400 h 7823200"/>
                <a:gd name="connsiteX36" fmla="*/ 1487613 w 1830513"/>
                <a:gd name="connsiteY36" fmla="*/ 6032500 h 7823200"/>
                <a:gd name="connsiteX37" fmla="*/ 1411413 w 1830513"/>
                <a:gd name="connsiteY37" fmla="*/ 6159500 h 7823200"/>
                <a:gd name="connsiteX38" fmla="*/ 1259013 w 1830513"/>
                <a:gd name="connsiteY38" fmla="*/ 6184900 h 7823200"/>
                <a:gd name="connsiteX39" fmla="*/ 1106613 w 1830513"/>
                <a:gd name="connsiteY39" fmla="*/ 6184900 h 7823200"/>
                <a:gd name="connsiteX40" fmla="*/ 928813 w 1830513"/>
                <a:gd name="connsiteY40" fmla="*/ 6146800 h 7823200"/>
                <a:gd name="connsiteX41" fmla="*/ 789113 w 1830513"/>
                <a:gd name="connsiteY41" fmla="*/ 6159500 h 7823200"/>
                <a:gd name="connsiteX42" fmla="*/ 738313 w 1830513"/>
                <a:gd name="connsiteY42" fmla="*/ 6172200 h 7823200"/>
                <a:gd name="connsiteX43" fmla="*/ 674813 w 1830513"/>
                <a:gd name="connsiteY43" fmla="*/ 6223000 h 7823200"/>
                <a:gd name="connsiteX44" fmla="*/ 585913 w 1830513"/>
                <a:gd name="connsiteY44" fmla="*/ 6591300 h 7823200"/>
                <a:gd name="connsiteX45" fmla="*/ 395413 w 1830513"/>
                <a:gd name="connsiteY45" fmla="*/ 7810500 h 7823200"/>
                <a:gd name="connsiteX46" fmla="*/ 1713 w 1830513"/>
                <a:gd name="connsiteY46"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767013 w 1830513"/>
                <a:gd name="connsiteY19" fmla="*/ 4241800 h 7823200"/>
                <a:gd name="connsiteX20" fmla="*/ 1652713 w 1830513"/>
                <a:gd name="connsiteY20" fmla="*/ 4356100 h 7823200"/>
                <a:gd name="connsiteX21" fmla="*/ 1601913 w 1830513"/>
                <a:gd name="connsiteY21" fmla="*/ 4521200 h 7823200"/>
                <a:gd name="connsiteX22" fmla="*/ 1614613 w 1830513"/>
                <a:gd name="connsiteY22" fmla="*/ 4724400 h 7823200"/>
                <a:gd name="connsiteX23" fmla="*/ 1614613 w 1830513"/>
                <a:gd name="connsiteY23" fmla="*/ 4876800 h 7823200"/>
                <a:gd name="connsiteX24" fmla="*/ 1589213 w 1830513"/>
                <a:gd name="connsiteY24" fmla="*/ 4889500 h 7823200"/>
                <a:gd name="connsiteX25" fmla="*/ 1525713 w 1830513"/>
                <a:gd name="connsiteY25" fmla="*/ 4914900 h 7823200"/>
                <a:gd name="connsiteX26" fmla="*/ 1436813 w 1830513"/>
                <a:gd name="connsiteY26" fmla="*/ 4927600 h 7823200"/>
                <a:gd name="connsiteX27" fmla="*/ 1538413 w 1830513"/>
                <a:gd name="connsiteY27" fmla="*/ 4965700 h 7823200"/>
                <a:gd name="connsiteX28" fmla="*/ 1601913 w 1830513"/>
                <a:gd name="connsiteY28" fmla="*/ 5041900 h 7823200"/>
                <a:gd name="connsiteX29" fmla="*/ 1627313 w 1830513"/>
                <a:gd name="connsiteY29" fmla="*/ 5118100 h 7823200"/>
                <a:gd name="connsiteX30" fmla="*/ 1589213 w 1830513"/>
                <a:gd name="connsiteY30" fmla="*/ 5194300 h 7823200"/>
                <a:gd name="connsiteX31" fmla="*/ 1513013 w 1830513"/>
                <a:gd name="connsiteY31" fmla="*/ 5283200 h 7823200"/>
                <a:gd name="connsiteX32" fmla="*/ 1487613 w 1830513"/>
                <a:gd name="connsiteY32" fmla="*/ 5384800 h 7823200"/>
                <a:gd name="connsiteX33" fmla="*/ 1487613 w 1830513"/>
                <a:gd name="connsiteY33" fmla="*/ 5473700 h 7823200"/>
                <a:gd name="connsiteX34" fmla="*/ 1500313 w 1830513"/>
                <a:gd name="connsiteY34" fmla="*/ 5638800 h 7823200"/>
                <a:gd name="connsiteX35" fmla="*/ 1513013 w 1830513"/>
                <a:gd name="connsiteY35" fmla="*/ 5867400 h 7823200"/>
                <a:gd name="connsiteX36" fmla="*/ 1487613 w 1830513"/>
                <a:gd name="connsiteY36" fmla="*/ 6032500 h 7823200"/>
                <a:gd name="connsiteX37" fmla="*/ 1411413 w 1830513"/>
                <a:gd name="connsiteY37" fmla="*/ 6159500 h 7823200"/>
                <a:gd name="connsiteX38" fmla="*/ 1259013 w 1830513"/>
                <a:gd name="connsiteY38" fmla="*/ 6184900 h 7823200"/>
                <a:gd name="connsiteX39" fmla="*/ 1106613 w 1830513"/>
                <a:gd name="connsiteY39" fmla="*/ 6184900 h 7823200"/>
                <a:gd name="connsiteX40" fmla="*/ 928813 w 1830513"/>
                <a:gd name="connsiteY40" fmla="*/ 6146800 h 7823200"/>
                <a:gd name="connsiteX41" fmla="*/ 789113 w 1830513"/>
                <a:gd name="connsiteY41" fmla="*/ 6159500 h 7823200"/>
                <a:gd name="connsiteX42" fmla="*/ 738313 w 1830513"/>
                <a:gd name="connsiteY42" fmla="*/ 6172200 h 7823200"/>
                <a:gd name="connsiteX43" fmla="*/ 674813 w 1830513"/>
                <a:gd name="connsiteY43" fmla="*/ 6223000 h 7823200"/>
                <a:gd name="connsiteX44" fmla="*/ 585913 w 1830513"/>
                <a:gd name="connsiteY44" fmla="*/ 6591300 h 7823200"/>
                <a:gd name="connsiteX45" fmla="*/ 395413 w 1830513"/>
                <a:gd name="connsiteY45" fmla="*/ 7810500 h 7823200"/>
                <a:gd name="connsiteX46" fmla="*/ 1713 w 1830513"/>
                <a:gd name="connsiteY46"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04010 w 1830513"/>
                <a:gd name="connsiteY19" fmla="*/ 4167524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78565 w 1830513"/>
                <a:gd name="connsiteY5" fmla="*/ 231602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78565 w 1830513"/>
                <a:gd name="connsiteY5" fmla="*/ 231602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78565 w 1830513"/>
                <a:gd name="connsiteY5" fmla="*/ 231602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09149 w 1830513"/>
                <a:gd name="connsiteY15" fmla="*/ 2984346 h 7823200"/>
                <a:gd name="connsiteX16" fmla="*/ 1513013 w 1830513"/>
                <a:gd name="connsiteY16" fmla="*/ 3175000 h 7823200"/>
                <a:gd name="connsiteX17" fmla="*/ 1779713 w 1830513"/>
                <a:gd name="connsiteY17" fmla="*/ 3886200 h 7823200"/>
                <a:gd name="connsiteX18" fmla="*/ 1817813 w 1830513"/>
                <a:gd name="connsiteY18" fmla="*/ 4000500 h 7823200"/>
                <a:gd name="connsiteX19" fmla="*/ 1830513 w 1830513"/>
                <a:gd name="connsiteY19" fmla="*/ 4102100 h 7823200"/>
                <a:gd name="connsiteX20" fmla="*/ 1823888 w 1830513"/>
                <a:gd name="connsiteY20" fmla="*/ 4180455 h 7823200"/>
                <a:gd name="connsiteX21" fmla="*/ 1767013 w 1830513"/>
                <a:gd name="connsiteY21" fmla="*/ 4241800 h 7823200"/>
                <a:gd name="connsiteX22" fmla="*/ 1652713 w 1830513"/>
                <a:gd name="connsiteY22" fmla="*/ 4356100 h 7823200"/>
                <a:gd name="connsiteX23" fmla="*/ 1601913 w 1830513"/>
                <a:gd name="connsiteY23" fmla="*/ 4521200 h 7823200"/>
                <a:gd name="connsiteX24" fmla="*/ 1614613 w 1830513"/>
                <a:gd name="connsiteY24" fmla="*/ 4724400 h 7823200"/>
                <a:gd name="connsiteX25" fmla="*/ 1614613 w 1830513"/>
                <a:gd name="connsiteY25" fmla="*/ 4876800 h 7823200"/>
                <a:gd name="connsiteX26" fmla="*/ 1589213 w 1830513"/>
                <a:gd name="connsiteY26" fmla="*/ 4889500 h 7823200"/>
                <a:gd name="connsiteX27" fmla="*/ 1525713 w 1830513"/>
                <a:gd name="connsiteY27" fmla="*/ 4914900 h 7823200"/>
                <a:gd name="connsiteX28" fmla="*/ 1436813 w 1830513"/>
                <a:gd name="connsiteY28" fmla="*/ 4927600 h 7823200"/>
                <a:gd name="connsiteX29" fmla="*/ 1538413 w 1830513"/>
                <a:gd name="connsiteY29" fmla="*/ 4965700 h 7823200"/>
                <a:gd name="connsiteX30" fmla="*/ 1601913 w 1830513"/>
                <a:gd name="connsiteY30" fmla="*/ 5041900 h 7823200"/>
                <a:gd name="connsiteX31" fmla="*/ 1627313 w 1830513"/>
                <a:gd name="connsiteY31" fmla="*/ 5118100 h 7823200"/>
                <a:gd name="connsiteX32" fmla="*/ 1589213 w 1830513"/>
                <a:gd name="connsiteY32" fmla="*/ 5194300 h 7823200"/>
                <a:gd name="connsiteX33" fmla="*/ 1513013 w 1830513"/>
                <a:gd name="connsiteY33" fmla="*/ 5283200 h 7823200"/>
                <a:gd name="connsiteX34" fmla="*/ 1487613 w 1830513"/>
                <a:gd name="connsiteY34" fmla="*/ 5384800 h 7823200"/>
                <a:gd name="connsiteX35" fmla="*/ 1487613 w 1830513"/>
                <a:gd name="connsiteY35" fmla="*/ 5473700 h 7823200"/>
                <a:gd name="connsiteX36" fmla="*/ 1500313 w 1830513"/>
                <a:gd name="connsiteY36" fmla="*/ 5638800 h 7823200"/>
                <a:gd name="connsiteX37" fmla="*/ 1513013 w 1830513"/>
                <a:gd name="connsiteY37" fmla="*/ 5867400 h 7823200"/>
                <a:gd name="connsiteX38" fmla="*/ 1487613 w 1830513"/>
                <a:gd name="connsiteY38" fmla="*/ 6032500 h 7823200"/>
                <a:gd name="connsiteX39" fmla="*/ 1411413 w 1830513"/>
                <a:gd name="connsiteY39" fmla="*/ 6159500 h 7823200"/>
                <a:gd name="connsiteX40" fmla="*/ 1259013 w 1830513"/>
                <a:gd name="connsiteY40" fmla="*/ 6184900 h 7823200"/>
                <a:gd name="connsiteX41" fmla="*/ 1106613 w 1830513"/>
                <a:gd name="connsiteY41" fmla="*/ 6184900 h 7823200"/>
                <a:gd name="connsiteX42" fmla="*/ 928813 w 1830513"/>
                <a:gd name="connsiteY42" fmla="*/ 6146800 h 7823200"/>
                <a:gd name="connsiteX43" fmla="*/ 789113 w 1830513"/>
                <a:gd name="connsiteY43" fmla="*/ 6159500 h 7823200"/>
                <a:gd name="connsiteX44" fmla="*/ 738313 w 1830513"/>
                <a:gd name="connsiteY44" fmla="*/ 6172200 h 7823200"/>
                <a:gd name="connsiteX45" fmla="*/ 674813 w 1830513"/>
                <a:gd name="connsiteY45" fmla="*/ 6223000 h 7823200"/>
                <a:gd name="connsiteX46" fmla="*/ 585913 w 1830513"/>
                <a:gd name="connsiteY46" fmla="*/ 6591300 h 7823200"/>
                <a:gd name="connsiteX47" fmla="*/ 395413 w 1830513"/>
                <a:gd name="connsiteY47" fmla="*/ 7810500 h 7823200"/>
                <a:gd name="connsiteX48" fmla="*/ 1713 w 1830513"/>
                <a:gd name="connsiteY48"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78565 w 1830513"/>
                <a:gd name="connsiteY5" fmla="*/ 231602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466079 w 1830513"/>
                <a:gd name="connsiteY15" fmla="*/ 2990811 h 7823200"/>
                <a:gd name="connsiteX16" fmla="*/ 1513013 w 1830513"/>
                <a:gd name="connsiteY16" fmla="*/ 3175000 h 7823200"/>
                <a:gd name="connsiteX17" fmla="*/ 1779713 w 1830513"/>
                <a:gd name="connsiteY17" fmla="*/ 3886200 h 7823200"/>
                <a:gd name="connsiteX18" fmla="*/ 1817813 w 1830513"/>
                <a:gd name="connsiteY18" fmla="*/ 4000500 h 7823200"/>
                <a:gd name="connsiteX19" fmla="*/ 1830513 w 1830513"/>
                <a:gd name="connsiteY19" fmla="*/ 4102100 h 7823200"/>
                <a:gd name="connsiteX20" fmla="*/ 1823888 w 1830513"/>
                <a:gd name="connsiteY20" fmla="*/ 4180455 h 7823200"/>
                <a:gd name="connsiteX21" fmla="*/ 1767013 w 1830513"/>
                <a:gd name="connsiteY21" fmla="*/ 4241800 h 7823200"/>
                <a:gd name="connsiteX22" fmla="*/ 1652713 w 1830513"/>
                <a:gd name="connsiteY22" fmla="*/ 4356100 h 7823200"/>
                <a:gd name="connsiteX23" fmla="*/ 1601913 w 1830513"/>
                <a:gd name="connsiteY23" fmla="*/ 4521200 h 7823200"/>
                <a:gd name="connsiteX24" fmla="*/ 1614613 w 1830513"/>
                <a:gd name="connsiteY24" fmla="*/ 4724400 h 7823200"/>
                <a:gd name="connsiteX25" fmla="*/ 1614613 w 1830513"/>
                <a:gd name="connsiteY25" fmla="*/ 4876800 h 7823200"/>
                <a:gd name="connsiteX26" fmla="*/ 1589213 w 1830513"/>
                <a:gd name="connsiteY26" fmla="*/ 4889500 h 7823200"/>
                <a:gd name="connsiteX27" fmla="*/ 1525713 w 1830513"/>
                <a:gd name="connsiteY27" fmla="*/ 4914900 h 7823200"/>
                <a:gd name="connsiteX28" fmla="*/ 1436813 w 1830513"/>
                <a:gd name="connsiteY28" fmla="*/ 4927600 h 7823200"/>
                <a:gd name="connsiteX29" fmla="*/ 1538413 w 1830513"/>
                <a:gd name="connsiteY29" fmla="*/ 4965700 h 7823200"/>
                <a:gd name="connsiteX30" fmla="*/ 1601913 w 1830513"/>
                <a:gd name="connsiteY30" fmla="*/ 5041900 h 7823200"/>
                <a:gd name="connsiteX31" fmla="*/ 1627313 w 1830513"/>
                <a:gd name="connsiteY31" fmla="*/ 5118100 h 7823200"/>
                <a:gd name="connsiteX32" fmla="*/ 1589213 w 1830513"/>
                <a:gd name="connsiteY32" fmla="*/ 5194300 h 7823200"/>
                <a:gd name="connsiteX33" fmla="*/ 1513013 w 1830513"/>
                <a:gd name="connsiteY33" fmla="*/ 5283200 h 7823200"/>
                <a:gd name="connsiteX34" fmla="*/ 1487613 w 1830513"/>
                <a:gd name="connsiteY34" fmla="*/ 5384800 h 7823200"/>
                <a:gd name="connsiteX35" fmla="*/ 1487613 w 1830513"/>
                <a:gd name="connsiteY35" fmla="*/ 5473700 h 7823200"/>
                <a:gd name="connsiteX36" fmla="*/ 1500313 w 1830513"/>
                <a:gd name="connsiteY36" fmla="*/ 5638800 h 7823200"/>
                <a:gd name="connsiteX37" fmla="*/ 1513013 w 1830513"/>
                <a:gd name="connsiteY37" fmla="*/ 5867400 h 7823200"/>
                <a:gd name="connsiteX38" fmla="*/ 1487613 w 1830513"/>
                <a:gd name="connsiteY38" fmla="*/ 6032500 h 7823200"/>
                <a:gd name="connsiteX39" fmla="*/ 1411413 w 1830513"/>
                <a:gd name="connsiteY39" fmla="*/ 6159500 h 7823200"/>
                <a:gd name="connsiteX40" fmla="*/ 1259013 w 1830513"/>
                <a:gd name="connsiteY40" fmla="*/ 6184900 h 7823200"/>
                <a:gd name="connsiteX41" fmla="*/ 1106613 w 1830513"/>
                <a:gd name="connsiteY41" fmla="*/ 6184900 h 7823200"/>
                <a:gd name="connsiteX42" fmla="*/ 928813 w 1830513"/>
                <a:gd name="connsiteY42" fmla="*/ 6146800 h 7823200"/>
                <a:gd name="connsiteX43" fmla="*/ 789113 w 1830513"/>
                <a:gd name="connsiteY43" fmla="*/ 6159500 h 7823200"/>
                <a:gd name="connsiteX44" fmla="*/ 738313 w 1830513"/>
                <a:gd name="connsiteY44" fmla="*/ 6172200 h 7823200"/>
                <a:gd name="connsiteX45" fmla="*/ 674813 w 1830513"/>
                <a:gd name="connsiteY45" fmla="*/ 6223000 h 7823200"/>
                <a:gd name="connsiteX46" fmla="*/ 585913 w 1830513"/>
                <a:gd name="connsiteY46" fmla="*/ 6591300 h 7823200"/>
                <a:gd name="connsiteX47" fmla="*/ 395413 w 1830513"/>
                <a:gd name="connsiteY47" fmla="*/ 7810500 h 7823200"/>
                <a:gd name="connsiteX48" fmla="*/ 1713 w 1830513"/>
                <a:gd name="connsiteY48" fmla="*/ 7823200 h 78232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Lst>
              <a:rect l="l" t="t" r="r" b="b"/>
              <a:pathLst>
                <a:path w="1830513" h="7823200">
                  <a:moveTo>
                    <a:pt x="1713" y="7823200"/>
                  </a:moveTo>
                  <a:cubicBezTo>
                    <a:pt x="5946" y="5215467"/>
                    <a:pt x="-3072" y="2607733"/>
                    <a:pt x="1161" y="0"/>
                  </a:cubicBezTo>
                  <a:lnTo>
                    <a:pt x="230313" y="0"/>
                  </a:lnTo>
                  <a:cubicBezTo>
                    <a:pt x="310838" y="4233"/>
                    <a:pt x="408113" y="6350"/>
                    <a:pt x="484313" y="25400"/>
                  </a:cubicBezTo>
                  <a:cubicBezTo>
                    <a:pt x="560513" y="44450"/>
                    <a:pt x="621804" y="79933"/>
                    <a:pt x="687513" y="114300"/>
                  </a:cubicBezTo>
                  <a:cubicBezTo>
                    <a:pt x="753222" y="148667"/>
                    <a:pt x="819298" y="185035"/>
                    <a:pt x="878565" y="231602"/>
                  </a:cubicBezTo>
                  <a:cubicBezTo>
                    <a:pt x="937832" y="278169"/>
                    <a:pt x="988172" y="320117"/>
                    <a:pt x="1043113" y="393700"/>
                  </a:cubicBezTo>
                  <a:cubicBezTo>
                    <a:pt x="1098054" y="467283"/>
                    <a:pt x="1165880" y="590550"/>
                    <a:pt x="1208213" y="673100"/>
                  </a:cubicBezTo>
                  <a:lnTo>
                    <a:pt x="1297113" y="889000"/>
                  </a:lnTo>
                  <a:cubicBezTo>
                    <a:pt x="1326746" y="960967"/>
                    <a:pt x="1424113" y="1303867"/>
                    <a:pt x="1462213" y="1473200"/>
                  </a:cubicBezTo>
                  <a:lnTo>
                    <a:pt x="1525713" y="1905000"/>
                  </a:lnTo>
                  <a:lnTo>
                    <a:pt x="1563813" y="2273300"/>
                  </a:lnTo>
                  <a:lnTo>
                    <a:pt x="1589213" y="2654300"/>
                  </a:lnTo>
                  <a:lnTo>
                    <a:pt x="1551113" y="2768600"/>
                  </a:lnTo>
                  <a:lnTo>
                    <a:pt x="1500313" y="2882900"/>
                  </a:lnTo>
                  <a:lnTo>
                    <a:pt x="1466079" y="2990811"/>
                  </a:lnTo>
                  <a:lnTo>
                    <a:pt x="1513013" y="3175000"/>
                  </a:lnTo>
                  <a:lnTo>
                    <a:pt x="1779713" y="3886200"/>
                  </a:lnTo>
                  <a:lnTo>
                    <a:pt x="1817813" y="4000500"/>
                  </a:lnTo>
                  <a:lnTo>
                    <a:pt x="1830513" y="4102100"/>
                  </a:lnTo>
                  <a:lnTo>
                    <a:pt x="1823888" y="4180455"/>
                  </a:lnTo>
                  <a:lnTo>
                    <a:pt x="1767013" y="4241800"/>
                  </a:lnTo>
                  <a:lnTo>
                    <a:pt x="1652713" y="4356100"/>
                  </a:lnTo>
                  <a:lnTo>
                    <a:pt x="1601913" y="4521200"/>
                  </a:lnTo>
                  <a:lnTo>
                    <a:pt x="1614613" y="4724400"/>
                  </a:lnTo>
                  <a:cubicBezTo>
                    <a:pt x="1616730" y="4783667"/>
                    <a:pt x="1618846" y="4849283"/>
                    <a:pt x="1614613" y="4876800"/>
                  </a:cubicBezTo>
                  <a:cubicBezTo>
                    <a:pt x="1610380" y="4904317"/>
                    <a:pt x="1604030" y="4883150"/>
                    <a:pt x="1589213" y="4889500"/>
                  </a:cubicBezTo>
                  <a:lnTo>
                    <a:pt x="1525713" y="4914900"/>
                  </a:lnTo>
                  <a:lnTo>
                    <a:pt x="1436813" y="4927600"/>
                  </a:lnTo>
                  <a:lnTo>
                    <a:pt x="1538413" y="4965700"/>
                  </a:lnTo>
                  <a:lnTo>
                    <a:pt x="1601913" y="5041900"/>
                  </a:lnTo>
                  <a:lnTo>
                    <a:pt x="1627313" y="5118100"/>
                  </a:lnTo>
                  <a:lnTo>
                    <a:pt x="1589213" y="5194300"/>
                  </a:lnTo>
                  <a:lnTo>
                    <a:pt x="1513013" y="5283200"/>
                  </a:lnTo>
                  <a:lnTo>
                    <a:pt x="1487613" y="5384800"/>
                  </a:lnTo>
                  <a:lnTo>
                    <a:pt x="1487613" y="5473700"/>
                  </a:lnTo>
                  <a:lnTo>
                    <a:pt x="1500313" y="5638800"/>
                  </a:lnTo>
                  <a:lnTo>
                    <a:pt x="1513013" y="5867400"/>
                  </a:lnTo>
                  <a:lnTo>
                    <a:pt x="1487613" y="6032500"/>
                  </a:lnTo>
                  <a:cubicBezTo>
                    <a:pt x="1470680" y="6081183"/>
                    <a:pt x="1449513" y="6134100"/>
                    <a:pt x="1411413" y="6159500"/>
                  </a:cubicBezTo>
                  <a:cubicBezTo>
                    <a:pt x="1373313" y="6184900"/>
                    <a:pt x="1309813" y="6180667"/>
                    <a:pt x="1259013" y="6184900"/>
                  </a:cubicBezTo>
                  <a:lnTo>
                    <a:pt x="1106613" y="6184900"/>
                  </a:lnTo>
                  <a:lnTo>
                    <a:pt x="928813" y="6146800"/>
                  </a:lnTo>
                  <a:lnTo>
                    <a:pt x="789113" y="6159500"/>
                  </a:lnTo>
                  <a:lnTo>
                    <a:pt x="738313" y="6172200"/>
                  </a:lnTo>
                  <a:lnTo>
                    <a:pt x="674813" y="6223000"/>
                  </a:lnTo>
                  <a:lnTo>
                    <a:pt x="585913" y="6591300"/>
                  </a:lnTo>
                  <a:lnTo>
                    <a:pt x="395413" y="7810500"/>
                  </a:lnTo>
                  <a:lnTo>
                    <a:pt x="1713" y="7823200"/>
                  </a:lnTo>
                  <a:close/>
                </a:path>
              </a:pathLst>
            </a:custGeom>
            <a:solidFill>
              <a:schemeClr val="accent5">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grpSp>
        <xdr:nvGrpSpPr>
          <xdr:cNvPr id="163" name="Group 162">
            <a:extLst>
              <a:ext uri="{FF2B5EF4-FFF2-40B4-BE49-F238E27FC236}">
                <a16:creationId xmlns:a16="http://schemas.microsoft.com/office/drawing/2014/main" id="{34A9B7D9-FC08-9604-766C-18530B6112A8}"/>
              </a:ext>
            </a:extLst>
          </xdr:cNvPr>
          <xdr:cNvGrpSpPr/>
        </xdr:nvGrpSpPr>
        <xdr:grpSpPr>
          <a:xfrm>
            <a:off x="18742660" y="60706000"/>
            <a:ext cx="2256239" cy="7823200"/>
            <a:chOff x="7845340" y="60718700"/>
            <a:chExt cx="2256239" cy="7823200"/>
          </a:xfrm>
        </xdr:grpSpPr>
        <xdr:sp macro="" textlink="">
          <xdr:nvSpPr>
            <xdr:cNvPr id="164" name="Freeform: Shape 163">
              <a:extLst>
                <a:ext uri="{FF2B5EF4-FFF2-40B4-BE49-F238E27FC236}">
                  <a16:creationId xmlns:a16="http://schemas.microsoft.com/office/drawing/2014/main" id="{FC71332E-7558-0845-A107-FCC591CF87CC}"/>
                </a:ext>
              </a:extLst>
            </xdr:cNvPr>
            <xdr:cNvSpPr/>
          </xdr:nvSpPr>
          <xdr:spPr>
            <a:xfrm flipH="1">
              <a:off x="7845340" y="60718700"/>
              <a:ext cx="1826979" cy="7823200"/>
            </a:xfrm>
            <a:custGeom>
              <a:avLst/>
              <a:gdLst>
                <a:gd name="connsiteX0" fmla="*/ 0 w 1828800"/>
                <a:gd name="connsiteY0" fmla="*/ 7823200 h 7823200"/>
                <a:gd name="connsiteX1" fmla="*/ 12700 w 1828800"/>
                <a:gd name="connsiteY1" fmla="*/ 0 h 7823200"/>
                <a:gd name="connsiteX2" fmla="*/ 228600 w 1828800"/>
                <a:gd name="connsiteY2" fmla="*/ 0 h 7823200"/>
                <a:gd name="connsiteX3" fmla="*/ 482600 w 1828800"/>
                <a:gd name="connsiteY3" fmla="*/ 25400 h 7823200"/>
                <a:gd name="connsiteX4" fmla="*/ 685800 w 1828800"/>
                <a:gd name="connsiteY4" fmla="*/ 114300 h 7823200"/>
                <a:gd name="connsiteX5" fmla="*/ 863600 w 1828800"/>
                <a:gd name="connsiteY5" fmla="*/ 241300 h 7823200"/>
                <a:gd name="connsiteX6" fmla="*/ 1041400 w 1828800"/>
                <a:gd name="connsiteY6" fmla="*/ 393700 h 7823200"/>
                <a:gd name="connsiteX7" fmla="*/ 1206500 w 1828800"/>
                <a:gd name="connsiteY7" fmla="*/ 673100 h 7823200"/>
                <a:gd name="connsiteX8" fmla="*/ 1295400 w 1828800"/>
                <a:gd name="connsiteY8" fmla="*/ 889000 h 7823200"/>
                <a:gd name="connsiteX9" fmla="*/ 1460500 w 1828800"/>
                <a:gd name="connsiteY9" fmla="*/ 1473200 h 7823200"/>
                <a:gd name="connsiteX10" fmla="*/ 1524000 w 1828800"/>
                <a:gd name="connsiteY10" fmla="*/ 1905000 h 7823200"/>
                <a:gd name="connsiteX11" fmla="*/ 1562100 w 1828800"/>
                <a:gd name="connsiteY11" fmla="*/ 2273300 h 7823200"/>
                <a:gd name="connsiteX12" fmla="*/ 1587500 w 1828800"/>
                <a:gd name="connsiteY12" fmla="*/ 2654300 h 7823200"/>
                <a:gd name="connsiteX13" fmla="*/ 1549400 w 1828800"/>
                <a:gd name="connsiteY13" fmla="*/ 2768600 h 7823200"/>
                <a:gd name="connsiteX14" fmla="*/ 1498600 w 1828800"/>
                <a:gd name="connsiteY14" fmla="*/ 2882900 h 7823200"/>
                <a:gd name="connsiteX15" fmla="*/ 1511300 w 1828800"/>
                <a:gd name="connsiteY15" fmla="*/ 3175000 h 7823200"/>
                <a:gd name="connsiteX16" fmla="*/ 1778000 w 1828800"/>
                <a:gd name="connsiteY16" fmla="*/ 3886200 h 7823200"/>
                <a:gd name="connsiteX17" fmla="*/ 1816100 w 1828800"/>
                <a:gd name="connsiteY17" fmla="*/ 4000500 h 7823200"/>
                <a:gd name="connsiteX18" fmla="*/ 1828800 w 1828800"/>
                <a:gd name="connsiteY18" fmla="*/ 4102100 h 7823200"/>
                <a:gd name="connsiteX19" fmla="*/ 1765300 w 1828800"/>
                <a:gd name="connsiteY19" fmla="*/ 4241800 h 7823200"/>
                <a:gd name="connsiteX20" fmla="*/ 1651000 w 1828800"/>
                <a:gd name="connsiteY20" fmla="*/ 4356100 h 7823200"/>
                <a:gd name="connsiteX21" fmla="*/ 1600200 w 1828800"/>
                <a:gd name="connsiteY21" fmla="*/ 4521200 h 7823200"/>
                <a:gd name="connsiteX22" fmla="*/ 1612900 w 1828800"/>
                <a:gd name="connsiteY22" fmla="*/ 4724400 h 7823200"/>
                <a:gd name="connsiteX23" fmla="*/ 1612900 w 1828800"/>
                <a:gd name="connsiteY23" fmla="*/ 4876800 h 7823200"/>
                <a:gd name="connsiteX24" fmla="*/ 1587500 w 1828800"/>
                <a:gd name="connsiteY24" fmla="*/ 4889500 h 7823200"/>
                <a:gd name="connsiteX25" fmla="*/ 1524000 w 1828800"/>
                <a:gd name="connsiteY25" fmla="*/ 4914900 h 7823200"/>
                <a:gd name="connsiteX26" fmla="*/ 1435100 w 1828800"/>
                <a:gd name="connsiteY26" fmla="*/ 4927600 h 7823200"/>
                <a:gd name="connsiteX27" fmla="*/ 1536700 w 1828800"/>
                <a:gd name="connsiteY27" fmla="*/ 4965700 h 7823200"/>
                <a:gd name="connsiteX28" fmla="*/ 1600200 w 1828800"/>
                <a:gd name="connsiteY28" fmla="*/ 5041900 h 7823200"/>
                <a:gd name="connsiteX29" fmla="*/ 1625600 w 1828800"/>
                <a:gd name="connsiteY29" fmla="*/ 5118100 h 7823200"/>
                <a:gd name="connsiteX30" fmla="*/ 1587500 w 1828800"/>
                <a:gd name="connsiteY30" fmla="*/ 5194300 h 7823200"/>
                <a:gd name="connsiteX31" fmla="*/ 1511300 w 1828800"/>
                <a:gd name="connsiteY31" fmla="*/ 5283200 h 7823200"/>
                <a:gd name="connsiteX32" fmla="*/ 1485900 w 1828800"/>
                <a:gd name="connsiteY32" fmla="*/ 5384800 h 7823200"/>
                <a:gd name="connsiteX33" fmla="*/ 1485900 w 1828800"/>
                <a:gd name="connsiteY33" fmla="*/ 5473700 h 7823200"/>
                <a:gd name="connsiteX34" fmla="*/ 1498600 w 1828800"/>
                <a:gd name="connsiteY34" fmla="*/ 5638800 h 7823200"/>
                <a:gd name="connsiteX35" fmla="*/ 1511300 w 1828800"/>
                <a:gd name="connsiteY35" fmla="*/ 5867400 h 7823200"/>
                <a:gd name="connsiteX36" fmla="*/ 1485900 w 1828800"/>
                <a:gd name="connsiteY36" fmla="*/ 6032500 h 7823200"/>
                <a:gd name="connsiteX37" fmla="*/ 1409700 w 1828800"/>
                <a:gd name="connsiteY37" fmla="*/ 6159500 h 7823200"/>
                <a:gd name="connsiteX38" fmla="*/ 1257300 w 1828800"/>
                <a:gd name="connsiteY38" fmla="*/ 6184900 h 7823200"/>
                <a:gd name="connsiteX39" fmla="*/ 1104900 w 1828800"/>
                <a:gd name="connsiteY39" fmla="*/ 6184900 h 7823200"/>
                <a:gd name="connsiteX40" fmla="*/ 927100 w 1828800"/>
                <a:gd name="connsiteY40" fmla="*/ 6146800 h 7823200"/>
                <a:gd name="connsiteX41" fmla="*/ 787400 w 1828800"/>
                <a:gd name="connsiteY41" fmla="*/ 6159500 h 7823200"/>
                <a:gd name="connsiteX42" fmla="*/ 736600 w 1828800"/>
                <a:gd name="connsiteY42" fmla="*/ 6172200 h 7823200"/>
                <a:gd name="connsiteX43" fmla="*/ 673100 w 1828800"/>
                <a:gd name="connsiteY43" fmla="*/ 6223000 h 7823200"/>
                <a:gd name="connsiteX44" fmla="*/ 584200 w 1828800"/>
                <a:gd name="connsiteY44" fmla="*/ 6591300 h 7823200"/>
                <a:gd name="connsiteX45" fmla="*/ 393700 w 1828800"/>
                <a:gd name="connsiteY45" fmla="*/ 7810500 h 7823200"/>
                <a:gd name="connsiteX46" fmla="*/ 0 w 1828800"/>
                <a:gd name="connsiteY46"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767013 w 1830513"/>
                <a:gd name="connsiteY19" fmla="*/ 4241800 h 7823200"/>
                <a:gd name="connsiteX20" fmla="*/ 1652713 w 1830513"/>
                <a:gd name="connsiteY20" fmla="*/ 4356100 h 7823200"/>
                <a:gd name="connsiteX21" fmla="*/ 1601913 w 1830513"/>
                <a:gd name="connsiteY21" fmla="*/ 4521200 h 7823200"/>
                <a:gd name="connsiteX22" fmla="*/ 1614613 w 1830513"/>
                <a:gd name="connsiteY22" fmla="*/ 4724400 h 7823200"/>
                <a:gd name="connsiteX23" fmla="*/ 1614613 w 1830513"/>
                <a:gd name="connsiteY23" fmla="*/ 4876800 h 7823200"/>
                <a:gd name="connsiteX24" fmla="*/ 1589213 w 1830513"/>
                <a:gd name="connsiteY24" fmla="*/ 4889500 h 7823200"/>
                <a:gd name="connsiteX25" fmla="*/ 1525713 w 1830513"/>
                <a:gd name="connsiteY25" fmla="*/ 4914900 h 7823200"/>
                <a:gd name="connsiteX26" fmla="*/ 1436813 w 1830513"/>
                <a:gd name="connsiteY26" fmla="*/ 4927600 h 7823200"/>
                <a:gd name="connsiteX27" fmla="*/ 1538413 w 1830513"/>
                <a:gd name="connsiteY27" fmla="*/ 4965700 h 7823200"/>
                <a:gd name="connsiteX28" fmla="*/ 1601913 w 1830513"/>
                <a:gd name="connsiteY28" fmla="*/ 5041900 h 7823200"/>
                <a:gd name="connsiteX29" fmla="*/ 1627313 w 1830513"/>
                <a:gd name="connsiteY29" fmla="*/ 5118100 h 7823200"/>
                <a:gd name="connsiteX30" fmla="*/ 1589213 w 1830513"/>
                <a:gd name="connsiteY30" fmla="*/ 5194300 h 7823200"/>
                <a:gd name="connsiteX31" fmla="*/ 1513013 w 1830513"/>
                <a:gd name="connsiteY31" fmla="*/ 5283200 h 7823200"/>
                <a:gd name="connsiteX32" fmla="*/ 1487613 w 1830513"/>
                <a:gd name="connsiteY32" fmla="*/ 5384800 h 7823200"/>
                <a:gd name="connsiteX33" fmla="*/ 1487613 w 1830513"/>
                <a:gd name="connsiteY33" fmla="*/ 5473700 h 7823200"/>
                <a:gd name="connsiteX34" fmla="*/ 1500313 w 1830513"/>
                <a:gd name="connsiteY34" fmla="*/ 5638800 h 7823200"/>
                <a:gd name="connsiteX35" fmla="*/ 1513013 w 1830513"/>
                <a:gd name="connsiteY35" fmla="*/ 5867400 h 7823200"/>
                <a:gd name="connsiteX36" fmla="*/ 1487613 w 1830513"/>
                <a:gd name="connsiteY36" fmla="*/ 6032500 h 7823200"/>
                <a:gd name="connsiteX37" fmla="*/ 1411413 w 1830513"/>
                <a:gd name="connsiteY37" fmla="*/ 6159500 h 7823200"/>
                <a:gd name="connsiteX38" fmla="*/ 1259013 w 1830513"/>
                <a:gd name="connsiteY38" fmla="*/ 6184900 h 7823200"/>
                <a:gd name="connsiteX39" fmla="*/ 1106613 w 1830513"/>
                <a:gd name="connsiteY39" fmla="*/ 6184900 h 7823200"/>
                <a:gd name="connsiteX40" fmla="*/ 928813 w 1830513"/>
                <a:gd name="connsiteY40" fmla="*/ 6146800 h 7823200"/>
                <a:gd name="connsiteX41" fmla="*/ 789113 w 1830513"/>
                <a:gd name="connsiteY41" fmla="*/ 6159500 h 7823200"/>
                <a:gd name="connsiteX42" fmla="*/ 738313 w 1830513"/>
                <a:gd name="connsiteY42" fmla="*/ 6172200 h 7823200"/>
                <a:gd name="connsiteX43" fmla="*/ 674813 w 1830513"/>
                <a:gd name="connsiteY43" fmla="*/ 6223000 h 7823200"/>
                <a:gd name="connsiteX44" fmla="*/ 585913 w 1830513"/>
                <a:gd name="connsiteY44" fmla="*/ 6591300 h 7823200"/>
                <a:gd name="connsiteX45" fmla="*/ 395413 w 1830513"/>
                <a:gd name="connsiteY45" fmla="*/ 7810500 h 7823200"/>
                <a:gd name="connsiteX46" fmla="*/ 1713 w 1830513"/>
                <a:gd name="connsiteY46"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767013 w 1830513"/>
                <a:gd name="connsiteY19" fmla="*/ 4241800 h 7823200"/>
                <a:gd name="connsiteX20" fmla="*/ 1652713 w 1830513"/>
                <a:gd name="connsiteY20" fmla="*/ 4356100 h 7823200"/>
                <a:gd name="connsiteX21" fmla="*/ 1601913 w 1830513"/>
                <a:gd name="connsiteY21" fmla="*/ 4521200 h 7823200"/>
                <a:gd name="connsiteX22" fmla="*/ 1614613 w 1830513"/>
                <a:gd name="connsiteY22" fmla="*/ 4724400 h 7823200"/>
                <a:gd name="connsiteX23" fmla="*/ 1614613 w 1830513"/>
                <a:gd name="connsiteY23" fmla="*/ 4876800 h 7823200"/>
                <a:gd name="connsiteX24" fmla="*/ 1589213 w 1830513"/>
                <a:gd name="connsiteY24" fmla="*/ 4889500 h 7823200"/>
                <a:gd name="connsiteX25" fmla="*/ 1525713 w 1830513"/>
                <a:gd name="connsiteY25" fmla="*/ 4914900 h 7823200"/>
                <a:gd name="connsiteX26" fmla="*/ 1436813 w 1830513"/>
                <a:gd name="connsiteY26" fmla="*/ 4927600 h 7823200"/>
                <a:gd name="connsiteX27" fmla="*/ 1538413 w 1830513"/>
                <a:gd name="connsiteY27" fmla="*/ 4965700 h 7823200"/>
                <a:gd name="connsiteX28" fmla="*/ 1601913 w 1830513"/>
                <a:gd name="connsiteY28" fmla="*/ 5041900 h 7823200"/>
                <a:gd name="connsiteX29" fmla="*/ 1627313 w 1830513"/>
                <a:gd name="connsiteY29" fmla="*/ 5118100 h 7823200"/>
                <a:gd name="connsiteX30" fmla="*/ 1589213 w 1830513"/>
                <a:gd name="connsiteY30" fmla="*/ 5194300 h 7823200"/>
                <a:gd name="connsiteX31" fmla="*/ 1513013 w 1830513"/>
                <a:gd name="connsiteY31" fmla="*/ 5283200 h 7823200"/>
                <a:gd name="connsiteX32" fmla="*/ 1487613 w 1830513"/>
                <a:gd name="connsiteY32" fmla="*/ 5384800 h 7823200"/>
                <a:gd name="connsiteX33" fmla="*/ 1487613 w 1830513"/>
                <a:gd name="connsiteY33" fmla="*/ 5473700 h 7823200"/>
                <a:gd name="connsiteX34" fmla="*/ 1500313 w 1830513"/>
                <a:gd name="connsiteY34" fmla="*/ 5638800 h 7823200"/>
                <a:gd name="connsiteX35" fmla="*/ 1513013 w 1830513"/>
                <a:gd name="connsiteY35" fmla="*/ 5867400 h 7823200"/>
                <a:gd name="connsiteX36" fmla="*/ 1487613 w 1830513"/>
                <a:gd name="connsiteY36" fmla="*/ 6032500 h 7823200"/>
                <a:gd name="connsiteX37" fmla="*/ 1411413 w 1830513"/>
                <a:gd name="connsiteY37" fmla="*/ 6159500 h 7823200"/>
                <a:gd name="connsiteX38" fmla="*/ 1259013 w 1830513"/>
                <a:gd name="connsiteY38" fmla="*/ 6184900 h 7823200"/>
                <a:gd name="connsiteX39" fmla="*/ 1106613 w 1830513"/>
                <a:gd name="connsiteY39" fmla="*/ 6184900 h 7823200"/>
                <a:gd name="connsiteX40" fmla="*/ 928813 w 1830513"/>
                <a:gd name="connsiteY40" fmla="*/ 6146800 h 7823200"/>
                <a:gd name="connsiteX41" fmla="*/ 789113 w 1830513"/>
                <a:gd name="connsiteY41" fmla="*/ 6159500 h 7823200"/>
                <a:gd name="connsiteX42" fmla="*/ 738313 w 1830513"/>
                <a:gd name="connsiteY42" fmla="*/ 6172200 h 7823200"/>
                <a:gd name="connsiteX43" fmla="*/ 674813 w 1830513"/>
                <a:gd name="connsiteY43" fmla="*/ 6223000 h 7823200"/>
                <a:gd name="connsiteX44" fmla="*/ 585913 w 1830513"/>
                <a:gd name="connsiteY44" fmla="*/ 6591300 h 7823200"/>
                <a:gd name="connsiteX45" fmla="*/ 395413 w 1830513"/>
                <a:gd name="connsiteY45" fmla="*/ 7810500 h 7823200"/>
                <a:gd name="connsiteX46" fmla="*/ 1713 w 1830513"/>
                <a:gd name="connsiteY46"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04010 w 1830513"/>
                <a:gd name="connsiteY19" fmla="*/ 4167524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78565 w 1830513"/>
                <a:gd name="connsiteY5" fmla="*/ 231602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78565 w 1830513"/>
                <a:gd name="connsiteY5" fmla="*/ 231602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78565 w 1830513"/>
                <a:gd name="connsiteY5" fmla="*/ 231602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09149 w 1830513"/>
                <a:gd name="connsiteY15" fmla="*/ 2984346 h 7823200"/>
                <a:gd name="connsiteX16" fmla="*/ 1513013 w 1830513"/>
                <a:gd name="connsiteY16" fmla="*/ 3175000 h 7823200"/>
                <a:gd name="connsiteX17" fmla="*/ 1779713 w 1830513"/>
                <a:gd name="connsiteY17" fmla="*/ 3886200 h 7823200"/>
                <a:gd name="connsiteX18" fmla="*/ 1817813 w 1830513"/>
                <a:gd name="connsiteY18" fmla="*/ 4000500 h 7823200"/>
                <a:gd name="connsiteX19" fmla="*/ 1830513 w 1830513"/>
                <a:gd name="connsiteY19" fmla="*/ 4102100 h 7823200"/>
                <a:gd name="connsiteX20" fmla="*/ 1823888 w 1830513"/>
                <a:gd name="connsiteY20" fmla="*/ 4180455 h 7823200"/>
                <a:gd name="connsiteX21" fmla="*/ 1767013 w 1830513"/>
                <a:gd name="connsiteY21" fmla="*/ 4241800 h 7823200"/>
                <a:gd name="connsiteX22" fmla="*/ 1652713 w 1830513"/>
                <a:gd name="connsiteY22" fmla="*/ 4356100 h 7823200"/>
                <a:gd name="connsiteX23" fmla="*/ 1601913 w 1830513"/>
                <a:gd name="connsiteY23" fmla="*/ 4521200 h 7823200"/>
                <a:gd name="connsiteX24" fmla="*/ 1614613 w 1830513"/>
                <a:gd name="connsiteY24" fmla="*/ 4724400 h 7823200"/>
                <a:gd name="connsiteX25" fmla="*/ 1614613 w 1830513"/>
                <a:gd name="connsiteY25" fmla="*/ 4876800 h 7823200"/>
                <a:gd name="connsiteX26" fmla="*/ 1589213 w 1830513"/>
                <a:gd name="connsiteY26" fmla="*/ 4889500 h 7823200"/>
                <a:gd name="connsiteX27" fmla="*/ 1525713 w 1830513"/>
                <a:gd name="connsiteY27" fmla="*/ 4914900 h 7823200"/>
                <a:gd name="connsiteX28" fmla="*/ 1436813 w 1830513"/>
                <a:gd name="connsiteY28" fmla="*/ 4927600 h 7823200"/>
                <a:gd name="connsiteX29" fmla="*/ 1538413 w 1830513"/>
                <a:gd name="connsiteY29" fmla="*/ 4965700 h 7823200"/>
                <a:gd name="connsiteX30" fmla="*/ 1601913 w 1830513"/>
                <a:gd name="connsiteY30" fmla="*/ 5041900 h 7823200"/>
                <a:gd name="connsiteX31" fmla="*/ 1627313 w 1830513"/>
                <a:gd name="connsiteY31" fmla="*/ 5118100 h 7823200"/>
                <a:gd name="connsiteX32" fmla="*/ 1589213 w 1830513"/>
                <a:gd name="connsiteY32" fmla="*/ 5194300 h 7823200"/>
                <a:gd name="connsiteX33" fmla="*/ 1513013 w 1830513"/>
                <a:gd name="connsiteY33" fmla="*/ 5283200 h 7823200"/>
                <a:gd name="connsiteX34" fmla="*/ 1487613 w 1830513"/>
                <a:gd name="connsiteY34" fmla="*/ 5384800 h 7823200"/>
                <a:gd name="connsiteX35" fmla="*/ 1487613 w 1830513"/>
                <a:gd name="connsiteY35" fmla="*/ 5473700 h 7823200"/>
                <a:gd name="connsiteX36" fmla="*/ 1500313 w 1830513"/>
                <a:gd name="connsiteY36" fmla="*/ 5638800 h 7823200"/>
                <a:gd name="connsiteX37" fmla="*/ 1513013 w 1830513"/>
                <a:gd name="connsiteY37" fmla="*/ 5867400 h 7823200"/>
                <a:gd name="connsiteX38" fmla="*/ 1487613 w 1830513"/>
                <a:gd name="connsiteY38" fmla="*/ 6032500 h 7823200"/>
                <a:gd name="connsiteX39" fmla="*/ 1411413 w 1830513"/>
                <a:gd name="connsiteY39" fmla="*/ 6159500 h 7823200"/>
                <a:gd name="connsiteX40" fmla="*/ 1259013 w 1830513"/>
                <a:gd name="connsiteY40" fmla="*/ 6184900 h 7823200"/>
                <a:gd name="connsiteX41" fmla="*/ 1106613 w 1830513"/>
                <a:gd name="connsiteY41" fmla="*/ 6184900 h 7823200"/>
                <a:gd name="connsiteX42" fmla="*/ 928813 w 1830513"/>
                <a:gd name="connsiteY42" fmla="*/ 6146800 h 7823200"/>
                <a:gd name="connsiteX43" fmla="*/ 789113 w 1830513"/>
                <a:gd name="connsiteY43" fmla="*/ 6159500 h 7823200"/>
                <a:gd name="connsiteX44" fmla="*/ 738313 w 1830513"/>
                <a:gd name="connsiteY44" fmla="*/ 6172200 h 7823200"/>
                <a:gd name="connsiteX45" fmla="*/ 674813 w 1830513"/>
                <a:gd name="connsiteY45" fmla="*/ 6223000 h 7823200"/>
                <a:gd name="connsiteX46" fmla="*/ 585913 w 1830513"/>
                <a:gd name="connsiteY46" fmla="*/ 6591300 h 7823200"/>
                <a:gd name="connsiteX47" fmla="*/ 395413 w 1830513"/>
                <a:gd name="connsiteY47" fmla="*/ 7810500 h 7823200"/>
                <a:gd name="connsiteX48" fmla="*/ 1713 w 1830513"/>
                <a:gd name="connsiteY48"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78565 w 1830513"/>
                <a:gd name="connsiteY5" fmla="*/ 231602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466079 w 1830513"/>
                <a:gd name="connsiteY15" fmla="*/ 2990811 h 7823200"/>
                <a:gd name="connsiteX16" fmla="*/ 1513013 w 1830513"/>
                <a:gd name="connsiteY16" fmla="*/ 3175000 h 7823200"/>
                <a:gd name="connsiteX17" fmla="*/ 1779713 w 1830513"/>
                <a:gd name="connsiteY17" fmla="*/ 3886200 h 7823200"/>
                <a:gd name="connsiteX18" fmla="*/ 1817813 w 1830513"/>
                <a:gd name="connsiteY18" fmla="*/ 4000500 h 7823200"/>
                <a:gd name="connsiteX19" fmla="*/ 1830513 w 1830513"/>
                <a:gd name="connsiteY19" fmla="*/ 4102100 h 7823200"/>
                <a:gd name="connsiteX20" fmla="*/ 1823888 w 1830513"/>
                <a:gd name="connsiteY20" fmla="*/ 4180455 h 7823200"/>
                <a:gd name="connsiteX21" fmla="*/ 1767013 w 1830513"/>
                <a:gd name="connsiteY21" fmla="*/ 4241800 h 7823200"/>
                <a:gd name="connsiteX22" fmla="*/ 1652713 w 1830513"/>
                <a:gd name="connsiteY22" fmla="*/ 4356100 h 7823200"/>
                <a:gd name="connsiteX23" fmla="*/ 1601913 w 1830513"/>
                <a:gd name="connsiteY23" fmla="*/ 4521200 h 7823200"/>
                <a:gd name="connsiteX24" fmla="*/ 1614613 w 1830513"/>
                <a:gd name="connsiteY24" fmla="*/ 4724400 h 7823200"/>
                <a:gd name="connsiteX25" fmla="*/ 1614613 w 1830513"/>
                <a:gd name="connsiteY25" fmla="*/ 4876800 h 7823200"/>
                <a:gd name="connsiteX26" fmla="*/ 1589213 w 1830513"/>
                <a:gd name="connsiteY26" fmla="*/ 4889500 h 7823200"/>
                <a:gd name="connsiteX27" fmla="*/ 1525713 w 1830513"/>
                <a:gd name="connsiteY27" fmla="*/ 4914900 h 7823200"/>
                <a:gd name="connsiteX28" fmla="*/ 1436813 w 1830513"/>
                <a:gd name="connsiteY28" fmla="*/ 4927600 h 7823200"/>
                <a:gd name="connsiteX29" fmla="*/ 1538413 w 1830513"/>
                <a:gd name="connsiteY29" fmla="*/ 4965700 h 7823200"/>
                <a:gd name="connsiteX30" fmla="*/ 1601913 w 1830513"/>
                <a:gd name="connsiteY30" fmla="*/ 5041900 h 7823200"/>
                <a:gd name="connsiteX31" fmla="*/ 1627313 w 1830513"/>
                <a:gd name="connsiteY31" fmla="*/ 5118100 h 7823200"/>
                <a:gd name="connsiteX32" fmla="*/ 1589213 w 1830513"/>
                <a:gd name="connsiteY32" fmla="*/ 5194300 h 7823200"/>
                <a:gd name="connsiteX33" fmla="*/ 1513013 w 1830513"/>
                <a:gd name="connsiteY33" fmla="*/ 5283200 h 7823200"/>
                <a:gd name="connsiteX34" fmla="*/ 1487613 w 1830513"/>
                <a:gd name="connsiteY34" fmla="*/ 5384800 h 7823200"/>
                <a:gd name="connsiteX35" fmla="*/ 1487613 w 1830513"/>
                <a:gd name="connsiteY35" fmla="*/ 5473700 h 7823200"/>
                <a:gd name="connsiteX36" fmla="*/ 1500313 w 1830513"/>
                <a:gd name="connsiteY36" fmla="*/ 5638800 h 7823200"/>
                <a:gd name="connsiteX37" fmla="*/ 1513013 w 1830513"/>
                <a:gd name="connsiteY37" fmla="*/ 5867400 h 7823200"/>
                <a:gd name="connsiteX38" fmla="*/ 1487613 w 1830513"/>
                <a:gd name="connsiteY38" fmla="*/ 6032500 h 7823200"/>
                <a:gd name="connsiteX39" fmla="*/ 1411413 w 1830513"/>
                <a:gd name="connsiteY39" fmla="*/ 6159500 h 7823200"/>
                <a:gd name="connsiteX40" fmla="*/ 1259013 w 1830513"/>
                <a:gd name="connsiteY40" fmla="*/ 6184900 h 7823200"/>
                <a:gd name="connsiteX41" fmla="*/ 1106613 w 1830513"/>
                <a:gd name="connsiteY41" fmla="*/ 6184900 h 7823200"/>
                <a:gd name="connsiteX42" fmla="*/ 928813 w 1830513"/>
                <a:gd name="connsiteY42" fmla="*/ 6146800 h 7823200"/>
                <a:gd name="connsiteX43" fmla="*/ 789113 w 1830513"/>
                <a:gd name="connsiteY43" fmla="*/ 6159500 h 7823200"/>
                <a:gd name="connsiteX44" fmla="*/ 738313 w 1830513"/>
                <a:gd name="connsiteY44" fmla="*/ 6172200 h 7823200"/>
                <a:gd name="connsiteX45" fmla="*/ 674813 w 1830513"/>
                <a:gd name="connsiteY45" fmla="*/ 6223000 h 7823200"/>
                <a:gd name="connsiteX46" fmla="*/ 585913 w 1830513"/>
                <a:gd name="connsiteY46" fmla="*/ 6591300 h 7823200"/>
                <a:gd name="connsiteX47" fmla="*/ 395413 w 1830513"/>
                <a:gd name="connsiteY47" fmla="*/ 7810500 h 7823200"/>
                <a:gd name="connsiteX48" fmla="*/ 1713 w 1830513"/>
                <a:gd name="connsiteY48" fmla="*/ 7823200 h 78232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Lst>
              <a:rect l="l" t="t" r="r" b="b"/>
              <a:pathLst>
                <a:path w="1830513" h="7823200">
                  <a:moveTo>
                    <a:pt x="1713" y="7823200"/>
                  </a:moveTo>
                  <a:cubicBezTo>
                    <a:pt x="5946" y="5215467"/>
                    <a:pt x="-3072" y="2607733"/>
                    <a:pt x="1161" y="0"/>
                  </a:cubicBezTo>
                  <a:lnTo>
                    <a:pt x="230313" y="0"/>
                  </a:lnTo>
                  <a:cubicBezTo>
                    <a:pt x="310838" y="4233"/>
                    <a:pt x="408113" y="6350"/>
                    <a:pt x="484313" y="25400"/>
                  </a:cubicBezTo>
                  <a:cubicBezTo>
                    <a:pt x="560513" y="44450"/>
                    <a:pt x="621804" y="79933"/>
                    <a:pt x="687513" y="114300"/>
                  </a:cubicBezTo>
                  <a:cubicBezTo>
                    <a:pt x="753222" y="148667"/>
                    <a:pt x="819298" y="185035"/>
                    <a:pt x="878565" y="231602"/>
                  </a:cubicBezTo>
                  <a:cubicBezTo>
                    <a:pt x="937832" y="278169"/>
                    <a:pt x="988172" y="320117"/>
                    <a:pt x="1043113" y="393700"/>
                  </a:cubicBezTo>
                  <a:cubicBezTo>
                    <a:pt x="1098054" y="467283"/>
                    <a:pt x="1165880" y="590550"/>
                    <a:pt x="1208213" y="673100"/>
                  </a:cubicBezTo>
                  <a:lnTo>
                    <a:pt x="1297113" y="889000"/>
                  </a:lnTo>
                  <a:cubicBezTo>
                    <a:pt x="1326746" y="960967"/>
                    <a:pt x="1424113" y="1303867"/>
                    <a:pt x="1462213" y="1473200"/>
                  </a:cubicBezTo>
                  <a:lnTo>
                    <a:pt x="1525713" y="1905000"/>
                  </a:lnTo>
                  <a:lnTo>
                    <a:pt x="1563813" y="2273300"/>
                  </a:lnTo>
                  <a:lnTo>
                    <a:pt x="1589213" y="2654300"/>
                  </a:lnTo>
                  <a:lnTo>
                    <a:pt x="1551113" y="2768600"/>
                  </a:lnTo>
                  <a:lnTo>
                    <a:pt x="1500313" y="2882900"/>
                  </a:lnTo>
                  <a:lnTo>
                    <a:pt x="1466079" y="2990811"/>
                  </a:lnTo>
                  <a:lnTo>
                    <a:pt x="1513013" y="3175000"/>
                  </a:lnTo>
                  <a:lnTo>
                    <a:pt x="1779713" y="3886200"/>
                  </a:lnTo>
                  <a:lnTo>
                    <a:pt x="1817813" y="4000500"/>
                  </a:lnTo>
                  <a:lnTo>
                    <a:pt x="1830513" y="4102100"/>
                  </a:lnTo>
                  <a:lnTo>
                    <a:pt x="1823888" y="4180455"/>
                  </a:lnTo>
                  <a:lnTo>
                    <a:pt x="1767013" y="4241800"/>
                  </a:lnTo>
                  <a:lnTo>
                    <a:pt x="1652713" y="4356100"/>
                  </a:lnTo>
                  <a:lnTo>
                    <a:pt x="1601913" y="4521200"/>
                  </a:lnTo>
                  <a:lnTo>
                    <a:pt x="1614613" y="4724400"/>
                  </a:lnTo>
                  <a:cubicBezTo>
                    <a:pt x="1616730" y="4783667"/>
                    <a:pt x="1618846" y="4849283"/>
                    <a:pt x="1614613" y="4876800"/>
                  </a:cubicBezTo>
                  <a:cubicBezTo>
                    <a:pt x="1610380" y="4904317"/>
                    <a:pt x="1604030" y="4883150"/>
                    <a:pt x="1589213" y="4889500"/>
                  </a:cubicBezTo>
                  <a:lnTo>
                    <a:pt x="1525713" y="4914900"/>
                  </a:lnTo>
                  <a:lnTo>
                    <a:pt x="1436813" y="4927600"/>
                  </a:lnTo>
                  <a:lnTo>
                    <a:pt x="1538413" y="4965700"/>
                  </a:lnTo>
                  <a:lnTo>
                    <a:pt x="1601913" y="5041900"/>
                  </a:lnTo>
                  <a:lnTo>
                    <a:pt x="1627313" y="5118100"/>
                  </a:lnTo>
                  <a:lnTo>
                    <a:pt x="1589213" y="5194300"/>
                  </a:lnTo>
                  <a:lnTo>
                    <a:pt x="1513013" y="5283200"/>
                  </a:lnTo>
                  <a:lnTo>
                    <a:pt x="1487613" y="5384800"/>
                  </a:lnTo>
                  <a:lnTo>
                    <a:pt x="1487613" y="5473700"/>
                  </a:lnTo>
                  <a:lnTo>
                    <a:pt x="1500313" y="5638800"/>
                  </a:lnTo>
                  <a:lnTo>
                    <a:pt x="1513013" y="5867400"/>
                  </a:lnTo>
                  <a:lnTo>
                    <a:pt x="1487613" y="6032500"/>
                  </a:lnTo>
                  <a:cubicBezTo>
                    <a:pt x="1470680" y="6081183"/>
                    <a:pt x="1449513" y="6134100"/>
                    <a:pt x="1411413" y="6159500"/>
                  </a:cubicBezTo>
                  <a:cubicBezTo>
                    <a:pt x="1373313" y="6184900"/>
                    <a:pt x="1309813" y="6180667"/>
                    <a:pt x="1259013" y="6184900"/>
                  </a:cubicBezTo>
                  <a:lnTo>
                    <a:pt x="1106613" y="6184900"/>
                  </a:lnTo>
                  <a:lnTo>
                    <a:pt x="928813" y="6146800"/>
                  </a:lnTo>
                  <a:lnTo>
                    <a:pt x="789113" y="6159500"/>
                  </a:lnTo>
                  <a:lnTo>
                    <a:pt x="738313" y="6172200"/>
                  </a:lnTo>
                  <a:lnTo>
                    <a:pt x="674813" y="6223000"/>
                  </a:lnTo>
                  <a:lnTo>
                    <a:pt x="585913" y="6591300"/>
                  </a:lnTo>
                  <a:lnTo>
                    <a:pt x="395413" y="7810500"/>
                  </a:lnTo>
                  <a:lnTo>
                    <a:pt x="1713" y="7823200"/>
                  </a:lnTo>
                  <a:close/>
                </a:path>
              </a:pathLst>
            </a:custGeom>
            <a:solidFill>
              <a:srgbClr val="FFCCCC"/>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65" name="Freeform: Shape 164">
              <a:extLst>
                <a:ext uri="{FF2B5EF4-FFF2-40B4-BE49-F238E27FC236}">
                  <a16:creationId xmlns:a16="http://schemas.microsoft.com/office/drawing/2014/main" id="{5CC3F7BD-CEF3-AF9D-C51C-B7258FB317B3}"/>
                </a:ext>
              </a:extLst>
            </xdr:cNvPr>
            <xdr:cNvSpPr/>
          </xdr:nvSpPr>
          <xdr:spPr>
            <a:xfrm flipH="1">
              <a:off x="7944400" y="60718700"/>
              <a:ext cx="1826979" cy="7823200"/>
            </a:xfrm>
            <a:custGeom>
              <a:avLst/>
              <a:gdLst>
                <a:gd name="connsiteX0" fmla="*/ 0 w 1828800"/>
                <a:gd name="connsiteY0" fmla="*/ 7823200 h 7823200"/>
                <a:gd name="connsiteX1" fmla="*/ 12700 w 1828800"/>
                <a:gd name="connsiteY1" fmla="*/ 0 h 7823200"/>
                <a:gd name="connsiteX2" fmla="*/ 228600 w 1828800"/>
                <a:gd name="connsiteY2" fmla="*/ 0 h 7823200"/>
                <a:gd name="connsiteX3" fmla="*/ 482600 w 1828800"/>
                <a:gd name="connsiteY3" fmla="*/ 25400 h 7823200"/>
                <a:gd name="connsiteX4" fmla="*/ 685800 w 1828800"/>
                <a:gd name="connsiteY4" fmla="*/ 114300 h 7823200"/>
                <a:gd name="connsiteX5" fmla="*/ 863600 w 1828800"/>
                <a:gd name="connsiteY5" fmla="*/ 241300 h 7823200"/>
                <a:gd name="connsiteX6" fmla="*/ 1041400 w 1828800"/>
                <a:gd name="connsiteY6" fmla="*/ 393700 h 7823200"/>
                <a:gd name="connsiteX7" fmla="*/ 1206500 w 1828800"/>
                <a:gd name="connsiteY7" fmla="*/ 673100 h 7823200"/>
                <a:gd name="connsiteX8" fmla="*/ 1295400 w 1828800"/>
                <a:gd name="connsiteY8" fmla="*/ 889000 h 7823200"/>
                <a:gd name="connsiteX9" fmla="*/ 1460500 w 1828800"/>
                <a:gd name="connsiteY9" fmla="*/ 1473200 h 7823200"/>
                <a:gd name="connsiteX10" fmla="*/ 1524000 w 1828800"/>
                <a:gd name="connsiteY10" fmla="*/ 1905000 h 7823200"/>
                <a:gd name="connsiteX11" fmla="*/ 1562100 w 1828800"/>
                <a:gd name="connsiteY11" fmla="*/ 2273300 h 7823200"/>
                <a:gd name="connsiteX12" fmla="*/ 1587500 w 1828800"/>
                <a:gd name="connsiteY12" fmla="*/ 2654300 h 7823200"/>
                <a:gd name="connsiteX13" fmla="*/ 1549400 w 1828800"/>
                <a:gd name="connsiteY13" fmla="*/ 2768600 h 7823200"/>
                <a:gd name="connsiteX14" fmla="*/ 1498600 w 1828800"/>
                <a:gd name="connsiteY14" fmla="*/ 2882900 h 7823200"/>
                <a:gd name="connsiteX15" fmla="*/ 1511300 w 1828800"/>
                <a:gd name="connsiteY15" fmla="*/ 3175000 h 7823200"/>
                <a:gd name="connsiteX16" fmla="*/ 1778000 w 1828800"/>
                <a:gd name="connsiteY16" fmla="*/ 3886200 h 7823200"/>
                <a:gd name="connsiteX17" fmla="*/ 1816100 w 1828800"/>
                <a:gd name="connsiteY17" fmla="*/ 4000500 h 7823200"/>
                <a:gd name="connsiteX18" fmla="*/ 1828800 w 1828800"/>
                <a:gd name="connsiteY18" fmla="*/ 4102100 h 7823200"/>
                <a:gd name="connsiteX19" fmla="*/ 1765300 w 1828800"/>
                <a:gd name="connsiteY19" fmla="*/ 4241800 h 7823200"/>
                <a:gd name="connsiteX20" fmla="*/ 1651000 w 1828800"/>
                <a:gd name="connsiteY20" fmla="*/ 4356100 h 7823200"/>
                <a:gd name="connsiteX21" fmla="*/ 1600200 w 1828800"/>
                <a:gd name="connsiteY21" fmla="*/ 4521200 h 7823200"/>
                <a:gd name="connsiteX22" fmla="*/ 1612900 w 1828800"/>
                <a:gd name="connsiteY22" fmla="*/ 4724400 h 7823200"/>
                <a:gd name="connsiteX23" fmla="*/ 1612900 w 1828800"/>
                <a:gd name="connsiteY23" fmla="*/ 4876800 h 7823200"/>
                <a:gd name="connsiteX24" fmla="*/ 1587500 w 1828800"/>
                <a:gd name="connsiteY24" fmla="*/ 4889500 h 7823200"/>
                <a:gd name="connsiteX25" fmla="*/ 1524000 w 1828800"/>
                <a:gd name="connsiteY25" fmla="*/ 4914900 h 7823200"/>
                <a:gd name="connsiteX26" fmla="*/ 1435100 w 1828800"/>
                <a:gd name="connsiteY26" fmla="*/ 4927600 h 7823200"/>
                <a:gd name="connsiteX27" fmla="*/ 1536700 w 1828800"/>
                <a:gd name="connsiteY27" fmla="*/ 4965700 h 7823200"/>
                <a:gd name="connsiteX28" fmla="*/ 1600200 w 1828800"/>
                <a:gd name="connsiteY28" fmla="*/ 5041900 h 7823200"/>
                <a:gd name="connsiteX29" fmla="*/ 1625600 w 1828800"/>
                <a:gd name="connsiteY29" fmla="*/ 5118100 h 7823200"/>
                <a:gd name="connsiteX30" fmla="*/ 1587500 w 1828800"/>
                <a:gd name="connsiteY30" fmla="*/ 5194300 h 7823200"/>
                <a:gd name="connsiteX31" fmla="*/ 1511300 w 1828800"/>
                <a:gd name="connsiteY31" fmla="*/ 5283200 h 7823200"/>
                <a:gd name="connsiteX32" fmla="*/ 1485900 w 1828800"/>
                <a:gd name="connsiteY32" fmla="*/ 5384800 h 7823200"/>
                <a:gd name="connsiteX33" fmla="*/ 1485900 w 1828800"/>
                <a:gd name="connsiteY33" fmla="*/ 5473700 h 7823200"/>
                <a:gd name="connsiteX34" fmla="*/ 1498600 w 1828800"/>
                <a:gd name="connsiteY34" fmla="*/ 5638800 h 7823200"/>
                <a:gd name="connsiteX35" fmla="*/ 1511300 w 1828800"/>
                <a:gd name="connsiteY35" fmla="*/ 5867400 h 7823200"/>
                <a:gd name="connsiteX36" fmla="*/ 1485900 w 1828800"/>
                <a:gd name="connsiteY36" fmla="*/ 6032500 h 7823200"/>
                <a:gd name="connsiteX37" fmla="*/ 1409700 w 1828800"/>
                <a:gd name="connsiteY37" fmla="*/ 6159500 h 7823200"/>
                <a:gd name="connsiteX38" fmla="*/ 1257300 w 1828800"/>
                <a:gd name="connsiteY38" fmla="*/ 6184900 h 7823200"/>
                <a:gd name="connsiteX39" fmla="*/ 1104900 w 1828800"/>
                <a:gd name="connsiteY39" fmla="*/ 6184900 h 7823200"/>
                <a:gd name="connsiteX40" fmla="*/ 927100 w 1828800"/>
                <a:gd name="connsiteY40" fmla="*/ 6146800 h 7823200"/>
                <a:gd name="connsiteX41" fmla="*/ 787400 w 1828800"/>
                <a:gd name="connsiteY41" fmla="*/ 6159500 h 7823200"/>
                <a:gd name="connsiteX42" fmla="*/ 736600 w 1828800"/>
                <a:gd name="connsiteY42" fmla="*/ 6172200 h 7823200"/>
                <a:gd name="connsiteX43" fmla="*/ 673100 w 1828800"/>
                <a:gd name="connsiteY43" fmla="*/ 6223000 h 7823200"/>
                <a:gd name="connsiteX44" fmla="*/ 584200 w 1828800"/>
                <a:gd name="connsiteY44" fmla="*/ 6591300 h 7823200"/>
                <a:gd name="connsiteX45" fmla="*/ 393700 w 1828800"/>
                <a:gd name="connsiteY45" fmla="*/ 7810500 h 7823200"/>
                <a:gd name="connsiteX46" fmla="*/ 0 w 1828800"/>
                <a:gd name="connsiteY46"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767013 w 1830513"/>
                <a:gd name="connsiteY19" fmla="*/ 4241800 h 7823200"/>
                <a:gd name="connsiteX20" fmla="*/ 1652713 w 1830513"/>
                <a:gd name="connsiteY20" fmla="*/ 4356100 h 7823200"/>
                <a:gd name="connsiteX21" fmla="*/ 1601913 w 1830513"/>
                <a:gd name="connsiteY21" fmla="*/ 4521200 h 7823200"/>
                <a:gd name="connsiteX22" fmla="*/ 1614613 w 1830513"/>
                <a:gd name="connsiteY22" fmla="*/ 4724400 h 7823200"/>
                <a:gd name="connsiteX23" fmla="*/ 1614613 w 1830513"/>
                <a:gd name="connsiteY23" fmla="*/ 4876800 h 7823200"/>
                <a:gd name="connsiteX24" fmla="*/ 1589213 w 1830513"/>
                <a:gd name="connsiteY24" fmla="*/ 4889500 h 7823200"/>
                <a:gd name="connsiteX25" fmla="*/ 1525713 w 1830513"/>
                <a:gd name="connsiteY25" fmla="*/ 4914900 h 7823200"/>
                <a:gd name="connsiteX26" fmla="*/ 1436813 w 1830513"/>
                <a:gd name="connsiteY26" fmla="*/ 4927600 h 7823200"/>
                <a:gd name="connsiteX27" fmla="*/ 1538413 w 1830513"/>
                <a:gd name="connsiteY27" fmla="*/ 4965700 h 7823200"/>
                <a:gd name="connsiteX28" fmla="*/ 1601913 w 1830513"/>
                <a:gd name="connsiteY28" fmla="*/ 5041900 h 7823200"/>
                <a:gd name="connsiteX29" fmla="*/ 1627313 w 1830513"/>
                <a:gd name="connsiteY29" fmla="*/ 5118100 h 7823200"/>
                <a:gd name="connsiteX30" fmla="*/ 1589213 w 1830513"/>
                <a:gd name="connsiteY30" fmla="*/ 5194300 h 7823200"/>
                <a:gd name="connsiteX31" fmla="*/ 1513013 w 1830513"/>
                <a:gd name="connsiteY31" fmla="*/ 5283200 h 7823200"/>
                <a:gd name="connsiteX32" fmla="*/ 1487613 w 1830513"/>
                <a:gd name="connsiteY32" fmla="*/ 5384800 h 7823200"/>
                <a:gd name="connsiteX33" fmla="*/ 1487613 w 1830513"/>
                <a:gd name="connsiteY33" fmla="*/ 5473700 h 7823200"/>
                <a:gd name="connsiteX34" fmla="*/ 1500313 w 1830513"/>
                <a:gd name="connsiteY34" fmla="*/ 5638800 h 7823200"/>
                <a:gd name="connsiteX35" fmla="*/ 1513013 w 1830513"/>
                <a:gd name="connsiteY35" fmla="*/ 5867400 h 7823200"/>
                <a:gd name="connsiteX36" fmla="*/ 1487613 w 1830513"/>
                <a:gd name="connsiteY36" fmla="*/ 6032500 h 7823200"/>
                <a:gd name="connsiteX37" fmla="*/ 1411413 w 1830513"/>
                <a:gd name="connsiteY37" fmla="*/ 6159500 h 7823200"/>
                <a:gd name="connsiteX38" fmla="*/ 1259013 w 1830513"/>
                <a:gd name="connsiteY38" fmla="*/ 6184900 h 7823200"/>
                <a:gd name="connsiteX39" fmla="*/ 1106613 w 1830513"/>
                <a:gd name="connsiteY39" fmla="*/ 6184900 h 7823200"/>
                <a:gd name="connsiteX40" fmla="*/ 928813 w 1830513"/>
                <a:gd name="connsiteY40" fmla="*/ 6146800 h 7823200"/>
                <a:gd name="connsiteX41" fmla="*/ 789113 w 1830513"/>
                <a:gd name="connsiteY41" fmla="*/ 6159500 h 7823200"/>
                <a:gd name="connsiteX42" fmla="*/ 738313 w 1830513"/>
                <a:gd name="connsiteY42" fmla="*/ 6172200 h 7823200"/>
                <a:gd name="connsiteX43" fmla="*/ 674813 w 1830513"/>
                <a:gd name="connsiteY43" fmla="*/ 6223000 h 7823200"/>
                <a:gd name="connsiteX44" fmla="*/ 585913 w 1830513"/>
                <a:gd name="connsiteY44" fmla="*/ 6591300 h 7823200"/>
                <a:gd name="connsiteX45" fmla="*/ 395413 w 1830513"/>
                <a:gd name="connsiteY45" fmla="*/ 7810500 h 7823200"/>
                <a:gd name="connsiteX46" fmla="*/ 1713 w 1830513"/>
                <a:gd name="connsiteY46"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767013 w 1830513"/>
                <a:gd name="connsiteY19" fmla="*/ 4241800 h 7823200"/>
                <a:gd name="connsiteX20" fmla="*/ 1652713 w 1830513"/>
                <a:gd name="connsiteY20" fmla="*/ 4356100 h 7823200"/>
                <a:gd name="connsiteX21" fmla="*/ 1601913 w 1830513"/>
                <a:gd name="connsiteY21" fmla="*/ 4521200 h 7823200"/>
                <a:gd name="connsiteX22" fmla="*/ 1614613 w 1830513"/>
                <a:gd name="connsiteY22" fmla="*/ 4724400 h 7823200"/>
                <a:gd name="connsiteX23" fmla="*/ 1614613 w 1830513"/>
                <a:gd name="connsiteY23" fmla="*/ 4876800 h 7823200"/>
                <a:gd name="connsiteX24" fmla="*/ 1589213 w 1830513"/>
                <a:gd name="connsiteY24" fmla="*/ 4889500 h 7823200"/>
                <a:gd name="connsiteX25" fmla="*/ 1525713 w 1830513"/>
                <a:gd name="connsiteY25" fmla="*/ 4914900 h 7823200"/>
                <a:gd name="connsiteX26" fmla="*/ 1436813 w 1830513"/>
                <a:gd name="connsiteY26" fmla="*/ 4927600 h 7823200"/>
                <a:gd name="connsiteX27" fmla="*/ 1538413 w 1830513"/>
                <a:gd name="connsiteY27" fmla="*/ 4965700 h 7823200"/>
                <a:gd name="connsiteX28" fmla="*/ 1601913 w 1830513"/>
                <a:gd name="connsiteY28" fmla="*/ 5041900 h 7823200"/>
                <a:gd name="connsiteX29" fmla="*/ 1627313 w 1830513"/>
                <a:gd name="connsiteY29" fmla="*/ 5118100 h 7823200"/>
                <a:gd name="connsiteX30" fmla="*/ 1589213 w 1830513"/>
                <a:gd name="connsiteY30" fmla="*/ 5194300 h 7823200"/>
                <a:gd name="connsiteX31" fmla="*/ 1513013 w 1830513"/>
                <a:gd name="connsiteY31" fmla="*/ 5283200 h 7823200"/>
                <a:gd name="connsiteX32" fmla="*/ 1487613 w 1830513"/>
                <a:gd name="connsiteY32" fmla="*/ 5384800 h 7823200"/>
                <a:gd name="connsiteX33" fmla="*/ 1487613 w 1830513"/>
                <a:gd name="connsiteY33" fmla="*/ 5473700 h 7823200"/>
                <a:gd name="connsiteX34" fmla="*/ 1500313 w 1830513"/>
                <a:gd name="connsiteY34" fmla="*/ 5638800 h 7823200"/>
                <a:gd name="connsiteX35" fmla="*/ 1513013 w 1830513"/>
                <a:gd name="connsiteY35" fmla="*/ 5867400 h 7823200"/>
                <a:gd name="connsiteX36" fmla="*/ 1487613 w 1830513"/>
                <a:gd name="connsiteY36" fmla="*/ 6032500 h 7823200"/>
                <a:gd name="connsiteX37" fmla="*/ 1411413 w 1830513"/>
                <a:gd name="connsiteY37" fmla="*/ 6159500 h 7823200"/>
                <a:gd name="connsiteX38" fmla="*/ 1259013 w 1830513"/>
                <a:gd name="connsiteY38" fmla="*/ 6184900 h 7823200"/>
                <a:gd name="connsiteX39" fmla="*/ 1106613 w 1830513"/>
                <a:gd name="connsiteY39" fmla="*/ 6184900 h 7823200"/>
                <a:gd name="connsiteX40" fmla="*/ 928813 w 1830513"/>
                <a:gd name="connsiteY40" fmla="*/ 6146800 h 7823200"/>
                <a:gd name="connsiteX41" fmla="*/ 789113 w 1830513"/>
                <a:gd name="connsiteY41" fmla="*/ 6159500 h 7823200"/>
                <a:gd name="connsiteX42" fmla="*/ 738313 w 1830513"/>
                <a:gd name="connsiteY42" fmla="*/ 6172200 h 7823200"/>
                <a:gd name="connsiteX43" fmla="*/ 674813 w 1830513"/>
                <a:gd name="connsiteY43" fmla="*/ 6223000 h 7823200"/>
                <a:gd name="connsiteX44" fmla="*/ 585913 w 1830513"/>
                <a:gd name="connsiteY44" fmla="*/ 6591300 h 7823200"/>
                <a:gd name="connsiteX45" fmla="*/ 395413 w 1830513"/>
                <a:gd name="connsiteY45" fmla="*/ 7810500 h 7823200"/>
                <a:gd name="connsiteX46" fmla="*/ 1713 w 1830513"/>
                <a:gd name="connsiteY46"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04010 w 1830513"/>
                <a:gd name="connsiteY19" fmla="*/ 4167524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78565 w 1830513"/>
                <a:gd name="connsiteY5" fmla="*/ 231602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78565 w 1830513"/>
                <a:gd name="connsiteY5" fmla="*/ 231602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78565 w 1830513"/>
                <a:gd name="connsiteY5" fmla="*/ 231602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09149 w 1830513"/>
                <a:gd name="connsiteY15" fmla="*/ 2984346 h 7823200"/>
                <a:gd name="connsiteX16" fmla="*/ 1513013 w 1830513"/>
                <a:gd name="connsiteY16" fmla="*/ 3175000 h 7823200"/>
                <a:gd name="connsiteX17" fmla="*/ 1779713 w 1830513"/>
                <a:gd name="connsiteY17" fmla="*/ 3886200 h 7823200"/>
                <a:gd name="connsiteX18" fmla="*/ 1817813 w 1830513"/>
                <a:gd name="connsiteY18" fmla="*/ 4000500 h 7823200"/>
                <a:gd name="connsiteX19" fmla="*/ 1830513 w 1830513"/>
                <a:gd name="connsiteY19" fmla="*/ 4102100 h 7823200"/>
                <a:gd name="connsiteX20" fmla="*/ 1823888 w 1830513"/>
                <a:gd name="connsiteY20" fmla="*/ 4180455 h 7823200"/>
                <a:gd name="connsiteX21" fmla="*/ 1767013 w 1830513"/>
                <a:gd name="connsiteY21" fmla="*/ 4241800 h 7823200"/>
                <a:gd name="connsiteX22" fmla="*/ 1652713 w 1830513"/>
                <a:gd name="connsiteY22" fmla="*/ 4356100 h 7823200"/>
                <a:gd name="connsiteX23" fmla="*/ 1601913 w 1830513"/>
                <a:gd name="connsiteY23" fmla="*/ 4521200 h 7823200"/>
                <a:gd name="connsiteX24" fmla="*/ 1614613 w 1830513"/>
                <a:gd name="connsiteY24" fmla="*/ 4724400 h 7823200"/>
                <a:gd name="connsiteX25" fmla="*/ 1614613 w 1830513"/>
                <a:gd name="connsiteY25" fmla="*/ 4876800 h 7823200"/>
                <a:gd name="connsiteX26" fmla="*/ 1589213 w 1830513"/>
                <a:gd name="connsiteY26" fmla="*/ 4889500 h 7823200"/>
                <a:gd name="connsiteX27" fmla="*/ 1525713 w 1830513"/>
                <a:gd name="connsiteY27" fmla="*/ 4914900 h 7823200"/>
                <a:gd name="connsiteX28" fmla="*/ 1436813 w 1830513"/>
                <a:gd name="connsiteY28" fmla="*/ 4927600 h 7823200"/>
                <a:gd name="connsiteX29" fmla="*/ 1538413 w 1830513"/>
                <a:gd name="connsiteY29" fmla="*/ 4965700 h 7823200"/>
                <a:gd name="connsiteX30" fmla="*/ 1601913 w 1830513"/>
                <a:gd name="connsiteY30" fmla="*/ 5041900 h 7823200"/>
                <a:gd name="connsiteX31" fmla="*/ 1627313 w 1830513"/>
                <a:gd name="connsiteY31" fmla="*/ 5118100 h 7823200"/>
                <a:gd name="connsiteX32" fmla="*/ 1589213 w 1830513"/>
                <a:gd name="connsiteY32" fmla="*/ 5194300 h 7823200"/>
                <a:gd name="connsiteX33" fmla="*/ 1513013 w 1830513"/>
                <a:gd name="connsiteY33" fmla="*/ 5283200 h 7823200"/>
                <a:gd name="connsiteX34" fmla="*/ 1487613 w 1830513"/>
                <a:gd name="connsiteY34" fmla="*/ 5384800 h 7823200"/>
                <a:gd name="connsiteX35" fmla="*/ 1487613 w 1830513"/>
                <a:gd name="connsiteY35" fmla="*/ 5473700 h 7823200"/>
                <a:gd name="connsiteX36" fmla="*/ 1500313 w 1830513"/>
                <a:gd name="connsiteY36" fmla="*/ 5638800 h 7823200"/>
                <a:gd name="connsiteX37" fmla="*/ 1513013 w 1830513"/>
                <a:gd name="connsiteY37" fmla="*/ 5867400 h 7823200"/>
                <a:gd name="connsiteX38" fmla="*/ 1487613 w 1830513"/>
                <a:gd name="connsiteY38" fmla="*/ 6032500 h 7823200"/>
                <a:gd name="connsiteX39" fmla="*/ 1411413 w 1830513"/>
                <a:gd name="connsiteY39" fmla="*/ 6159500 h 7823200"/>
                <a:gd name="connsiteX40" fmla="*/ 1259013 w 1830513"/>
                <a:gd name="connsiteY40" fmla="*/ 6184900 h 7823200"/>
                <a:gd name="connsiteX41" fmla="*/ 1106613 w 1830513"/>
                <a:gd name="connsiteY41" fmla="*/ 6184900 h 7823200"/>
                <a:gd name="connsiteX42" fmla="*/ 928813 w 1830513"/>
                <a:gd name="connsiteY42" fmla="*/ 6146800 h 7823200"/>
                <a:gd name="connsiteX43" fmla="*/ 789113 w 1830513"/>
                <a:gd name="connsiteY43" fmla="*/ 6159500 h 7823200"/>
                <a:gd name="connsiteX44" fmla="*/ 738313 w 1830513"/>
                <a:gd name="connsiteY44" fmla="*/ 6172200 h 7823200"/>
                <a:gd name="connsiteX45" fmla="*/ 674813 w 1830513"/>
                <a:gd name="connsiteY45" fmla="*/ 6223000 h 7823200"/>
                <a:gd name="connsiteX46" fmla="*/ 585913 w 1830513"/>
                <a:gd name="connsiteY46" fmla="*/ 6591300 h 7823200"/>
                <a:gd name="connsiteX47" fmla="*/ 395413 w 1830513"/>
                <a:gd name="connsiteY47" fmla="*/ 7810500 h 7823200"/>
                <a:gd name="connsiteX48" fmla="*/ 1713 w 1830513"/>
                <a:gd name="connsiteY48"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78565 w 1830513"/>
                <a:gd name="connsiteY5" fmla="*/ 231602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466079 w 1830513"/>
                <a:gd name="connsiteY15" fmla="*/ 2990811 h 7823200"/>
                <a:gd name="connsiteX16" fmla="*/ 1513013 w 1830513"/>
                <a:gd name="connsiteY16" fmla="*/ 3175000 h 7823200"/>
                <a:gd name="connsiteX17" fmla="*/ 1779713 w 1830513"/>
                <a:gd name="connsiteY17" fmla="*/ 3886200 h 7823200"/>
                <a:gd name="connsiteX18" fmla="*/ 1817813 w 1830513"/>
                <a:gd name="connsiteY18" fmla="*/ 4000500 h 7823200"/>
                <a:gd name="connsiteX19" fmla="*/ 1830513 w 1830513"/>
                <a:gd name="connsiteY19" fmla="*/ 4102100 h 7823200"/>
                <a:gd name="connsiteX20" fmla="*/ 1823888 w 1830513"/>
                <a:gd name="connsiteY20" fmla="*/ 4180455 h 7823200"/>
                <a:gd name="connsiteX21" fmla="*/ 1767013 w 1830513"/>
                <a:gd name="connsiteY21" fmla="*/ 4241800 h 7823200"/>
                <a:gd name="connsiteX22" fmla="*/ 1652713 w 1830513"/>
                <a:gd name="connsiteY22" fmla="*/ 4356100 h 7823200"/>
                <a:gd name="connsiteX23" fmla="*/ 1601913 w 1830513"/>
                <a:gd name="connsiteY23" fmla="*/ 4521200 h 7823200"/>
                <a:gd name="connsiteX24" fmla="*/ 1614613 w 1830513"/>
                <a:gd name="connsiteY24" fmla="*/ 4724400 h 7823200"/>
                <a:gd name="connsiteX25" fmla="*/ 1614613 w 1830513"/>
                <a:gd name="connsiteY25" fmla="*/ 4876800 h 7823200"/>
                <a:gd name="connsiteX26" fmla="*/ 1589213 w 1830513"/>
                <a:gd name="connsiteY26" fmla="*/ 4889500 h 7823200"/>
                <a:gd name="connsiteX27" fmla="*/ 1525713 w 1830513"/>
                <a:gd name="connsiteY27" fmla="*/ 4914900 h 7823200"/>
                <a:gd name="connsiteX28" fmla="*/ 1436813 w 1830513"/>
                <a:gd name="connsiteY28" fmla="*/ 4927600 h 7823200"/>
                <a:gd name="connsiteX29" fmla="*/ 1538413 w 1830513"/>
                <a:gd name="connsiteY29" fmla="*/ 4965700 h 7823200"/>
                <a:gd name="connsiteX30" fmla="*/ 1601913 w 1830513"/>
                <a:gd name="connsiteY30" fmla="*/ 5041900 h 7823200"/>
                <a:gd name="connsiteX31" fmla="*/ 1627313 w 1830513"/>
                <a:gd name="connsiteY31" fmla="*/ 5118100 h 7823200"/>
                <a:gd name="connsiteX32" fmla="*/ 1589213 w 1830513"/>
                <a:gd name="connsiteY32" fmla="*/ 5194300 h 7823200"/>
                <a:gd name="connsiteX33" fmla="*/ 1513013 w 1830513"/>
                <a:gd name="connsiteY33" fmla="*/ 5283200 h 7823200"/>
                <a:gd name="connsiteX34" fmla="*/ 1487613 w 1830513"/>
                <a:gd name="connsiteY34" fmla="*/ 5384800 h 7823200"/>
                <a:gd name="connsiteX35" fmla="*/ 1487613 w 1830513"/>
                <a:gd name="connsiteY35" fmla="*/ 5473700 h 7823200"/>
                <a:gd name="connsiteX36" fmla="*/ 1500313 w 1830513"/>
                <a:gd name="connsiteY36" fmla="*/ 5638800 h 7823200"/>
                <a:gd name="connsiteX37" fmla="*/ 1513013 w 1830513"/>
                <a:gd name="connsiteY37" fmla="*/ 5867400 h 7823200"/>
                <a:gd name="connsiteX38" fmla="*/ 1487613 w 1830513"/>
                <a:gd name="connsiteY38" fmla="*/ 6032500 h 7823200"/>
                <a:gd name="connsiteX39" fmla="*/ 1411413 w 1830513"/>
                <a:gd name="connsiteY39" fmla="*/ 6159500 h 7823200"/>
                <a:gd name="connsiteX40" fmla="*/ 1259013 w 1830513"/>
                <a:gd name="connsiteY40" fmla="*/ 6184900 h 7823200"/>
                <a:gd name="connsiteX41" fmla="*/ 1106613 w 1830513"/>
                <a:gd name="connsiteY41" fmla="*/ 6184900 h 7823200"/>
                <a:gd name="connsiteX42" fmla="*/ 928813 w 1830513"/>
                <a:gd name="connsiteY42" fmla="*/ 6146800 h 7823200"/>
                <a:gd name="connsiteX43" fmla="*/ 789113 w 1830513"/>
                <a:gd name="connsiteY43" fmla="*/ 6159500 h 7823200"/>
                <a:gd name="connsiteX44" fmla="*/ 738313 w 1830513"/>
                <a:gd name="connsiteY44" fmla="*/ 6172200 h 7823200"/>
                <a:gd name="connsiteX45" fmla="*/ 674813 w 1830513"/>
                <a:gd name="connsiteY45" fmla="*/ 6223000 h 7823200"/>
                <a:gd name="connsiteX46" fmla="*/ 585913 w 1830513"/>
                <a:gd name="connsiteY46" fmla="*/ 6591300 h 7823200"/>
                <a:gd name="connsiteX47" fmla="*/ 395413 w 1830513"/>
                <a:gd name="connsiteY47" fmla="*/ 7810500 h 7823200"/>
                <a:gd name="connsiteX48" fmla="*/ 1713 w 1830513"/>
                <a:gd name="connsiteY48" fmla="*/ 7823200 h 78232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Lst>
              <a:rect l="l" t="t" r="r" b="b"/>
              <a:pathLst>
                <a:path w="1830513" h="7823200">
                  <a:moveTo>
                    <a:pt x="1713" y="7823200"/>
                  </a:moveTo>
                  <a:cubicBezTo>
                    <a:pt x="5946" y="5215467"/>
                    <a:pt x="-3072" y="2607733"/>
                    <a:pt x="1161" y="0"/>
                  </a:cubicBezTo>
                  <a:lnTo>
                    <a:pt x="230313" y="0"/>
                  </a:lnTo>
                  <a:cubicBezTo>
                    <a:pt x="310838" y="4233"/>
                    <a:pt x="408113" y="6350"/>
                    <a:pt x="484313" y="25400"/>
                  </a:cubicBezTo>
                  <a:cubicBezTo>
                    <a:pt x="560513" y="44450"/>
                    <a:pt x="621804" y="79933"/>
                    <a:pt x="687513" y="114300"/>
                  </a:cubicBezTo>
                  <a:cubicBezTo>
                    <a:pt x="753222" y="148667"/>
                    <a:pt x="819298" y="185035"/>
                    <a:pt x="878565" y="231602"/>
                  </a:cubicBezTo>
                  <a:cubicBezTo>
                    <a:pt x="937832" y="278169"/>
                    <a:pt x="988172" y="320117"/>
                    <a:pt x="1043113" y="393700"/>
                  </a:cubicBezTo>
                  <a:cubicBezTo>
                    <a:pt x="1098054" y="467283"/>
                    <a:pt x="1165880" y="590550"/>
                    <a:pt x="1208213" y="673100"/>
                  </a:cubicBezTo>
                  <a:lnTo>
                    <a:pt x="1297113" y="889000"/>
                  </a:lnTo>
                  <a:cubicBezTo>
                    <a:pt x="1326746" y="960967"/>
                    <a:pt x="1424113" y="1303867"/>
                    <a:pt x="1462213" y="1473200"/>
                  </a:cubicBezTo>
                  <a:lnTo>
                    <a:pt x="1525713" y="1905000"/>
                  </a:lnTo>
                  <a:lnTo>
                    <a:pt x="1563813" y="2273300"/>
                  </a:lnTo>
                  <a:lnTo>
                    <a:pt x="1589213" y="2654300"/>
                  </a:lnTo>
                  <a:lnTo>
                    <a:pt x="1551113" y="2768600"/>
                  </a:lnTo>
                  <a:lnTo>
                    <a:pt x="1500313" y="2882900"/>
                  </a:lnTo>
                  <a:lnTo>
                    <a:pt x="1466079" y="2990811"/>
                  </a:lnTo>
                  <a:lnTo>
                    <a:pt x="1513013" y="3175000"/>
                  </a:lnTo>
                  <a:lnTo>
                    <a:pt x="1779713" y="3886200"/>
                  </a:lnTo>
                  <a:lnTo>
                    <a:pt x="1817813" y="4000500"/>
                  </a:lnTo>
                  <a:lnTo>
                    <a:pt x="1830513" y="4102100"/>
                  </a:lnTo>
                  <a:lnTo>
                    <a:pt x="1823888" y="4180455"/>
                  </a:lnTo>
                  <a:lnTo>
                    <a:pt x="1767013" y="4241800"/>
                  </a:lnTo>
                  <a:lnTo>
                    <a:pt x="1652713" y="4356100"/>
                  </a:lnTo>
                  <a:lnTo>
                    <a:pt x="1601913" y="4521200"/>
                  </a:lnTo>
                  <a:lnTo>
                    <a:pt x="1614613" y="4724400"/>
                  </a:lnTo>
                  <a:cubicBezTo>
                    <a:pt x="1616730" y="4783667"/>
                    <a:pt x="1618846" y="4849283"/>
                    <a:pt x="1614613" y="4876800"/>
                  </a:cubicBezTo>
                  <a:cubicBezTo>
                    <a:pt x="1610380" y="4904317"/>
                    <a:pt x="1604030" y="4883150"/>
                    <a:pt x="1589213" y="4889500"/>
                  </a:cubicBezTo>
                  <a:lnTo>
                    <a:pt x="1525713" y="4914900"/>
                  </a:lnTo>
                  <a:lnTo>
                    <a:pt x="1436813" y="4927600"/>
                  </a:lnTo>
                  <a:lnTo>
                    <a:pt x="1538413" y="4965700"/>
                  </a:lnTo>
                  <a:lnTo>
                    <a:pt x="1601913" y="5041900"/>
                  </a:lnTo>
                  <a:lnTo>
                    <a:pt x="1627313" y="5118100"/>
                  </a:lnTo>
                  <a:lnTo>
                    <a:pt x="1589213" y="5194300"/>
                  </a:lnTo>
                  <a:lnTo>
                    <a:pt x="1513013" y="5283200"/>
                  </a:lnTo>
                  <a:lnTo>
                    <a:pt x="1487613" y="5384800"/>
                  </a:lnTo>
                  <a:lnTo>
                    <a:pt x="1487613" y="5473700"/>
                  </a:lnTo>
                  <a:lnTo>
                    <a:pt x="1500313" y="5638800"/>
                  </a:lnTo>
                  <a:lnTo>
                    <a:pt x="1513013" y="5867400"/>
                  </a:lnTo>
                  <a:lnTo>
                    <a:pt x="1487613" y="6032500"/>
                  </a:lnTo>
                  <a:cubicBezTo>
                    <a:pt x="1470680" y="6081183"/>
                    <a:pt x="1449513" y="6134100"/>
                    <a:pt x="1411413" y="6159500"/>
                  </a:cubicBezTo>
                  <a:cubicBezTo>
                    <a:pt x="1373313" y="6184900"/>
                    <a:pt x="1309813" y="6180667"/>
                    <a:pt x="1259013" y="6184900"/>
                  </a:cubicBezTo>
                  <a:lnTo>
                    <a:pt x="1106613" y="6184900"/>
                  </a:lnTo>
                  <a:lnTo>
                    <a:pt x="928813" y="6146800"/>
                  </a:lnTo>
                  <a:lnTo>
                    <a:pt x="789113" y="6159500"/>
                  </a:lnTo>
                  <a:lnTo>
                    <a:pt x="738313" y="6172200"/>
                  </a:lnTo>
                  <a:lnTo>
                    <a:pt x="674813" y="6223000"/>
                  </a:lnTo>
                  <a:lnTo>
                    <a:pt x="585913" y="6591300"/>
                  </a:lnTo>
                  <a:lnTo>
                    <a:pt x="395413" y="7810500"/>
                  </a:lnTo>
                  <a:lnTo>
                    <a:pt x="1713" y="7823200"/>
                  </a:lnTo>
                  <a:close/>
                </a:path>
              </a:pathLst>
            </a:custGeom>
            <a:solidFill>
              <a:srgbClr val="FF7D7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66" name="Freeform: Shape 165">
              <a:extLst>
                <a:ext uri="{FF2B5EF4-FFF2-40B4-BE49-F238E27FC236}">
                  <a16:creationId xmlns:a16="http://schemas.microsoft.com/office/drawing/2014/main" id="{3FC61FB8-AAC1-6977-6080-5292B4732DE4}"/>
                </a:ext>
              </a:extLst>
            </xdr:cNvPr>
            <xdr:cNvSpPr/>
          </xdr:nvSpPr>
          <xdr:spPr>
            <a:xfrm flipH="1">
              <a:off x="8046000" y="60718700"/>
              <a:ext cx="1829519" cy="7823200"/>
            </a:xfrm>
            <a:custGeom>
              <a:avLst/>
              <a:gdLst>
                <a:gd name="connsiteX0" fmla="*/ 0 w 1828800"/>
                <a:gd name="connsiteY0" fmla="*/ 7823200 h 7823200"/>
                <a:gd name="connsiteX1" fmla="*/ 12700 w 1828800"/>
                <a:gd name="connsiteY1" fmla="*/ 0 h 7823200"/>
                <a:gd name="connsiteX2" fmla="*/ 228600 w 1828800"/>
                <a:gd name="connsiteY2" fmla="*/ 0 h 7823200"/>
                <a:gd name="connsiteX3" fmla="*/ 482600 w 1828800"/>
                <a:gd name="connsiteY3" fmla="*/ 25400 h 7823200"/>
                <a:gd name="connsiteX4" fmla="*/ 685800 w 1828800"/>
                <a:gd name="connsiteY4" fmla="*/ 114300 h 7823200"/>
                <a:gd name="connsiteX5" fmla="*/ 863600 w 1828800"/>
                <a:gd name="connsiteY5" fmla="*/ 241300 h 7823200"/>
                <a:gd name="connsiteX6" fmla="*/ 1041400 w 1828800"/>
                <a:gd name="connsiteY6" fmla="*/ 393700 h 7823200"/>
                <a:gd name="connsiteX7" fmla="*/ 1206500 w 1828800"/>
                <a:gd name="connsiteY7" fmla="*/ 673100 h 7823200"/>
                <a:gd name="connsiteX8" fmla="*/ 1295400 w 1828800"/>
                <a:gd name="connsiteY8" fmla="*/ 889000 h 7823200"/>
                <a:gd name="connsiteX9" fmla="*/ 1460500 w 1828800"/>
                <a:gd name="connsiteY9" fmla="*/ 1473200 h 7823200"/>
                <a:gd name="connsiteX10" fmla="*/ 1524000 w 1828800"/>
                <a:gd name="connsiteY10" fmla="*/ 1905000 h 7823200"/>
                <a:gd name="connsiteX11" fmla="*/ 1562100 w 1828800"/>
                <a:gd name="connsiteY11" fmla="*/ 2273300 h 7823200"/>
                <a:gd name="connsiteX12" fmla="*/ 1587500 w 1828800"/>
                <a:gd name="connsiteY12" fmla="*/ 2654300 h 7823200"/>
                <a:gd name="connsiteX13" fmla="*/ 1549400 w 1828800"/>
                <a:gd name="connsiteY13" fmla="*/ 2768600 h 7823200"/>
                <a:gd name="connsiteX14" fmla="*/ 1498600 w 1828800"/>
                <a:gd name="connsiteY14" fmla="*/ 2882900 h 7823200"/>
                <a:gd name="connsiteX15" fmla="*/ 1511300 w 1828800"/>
                <a:gd name="connsiteY15" fmla="*/ 3175000 h 7823200"/>
                <a:gd name="connsiteX16" fmla="*/ 1778000 w 1828800"/>
                <a:gd name="connsiteY16" fmla="*/ 3886200 h 7823200"/>
                <a:gd name="connsiteX17" fmla="*/ 1816100 w 1828800"/>
                <a:gd name="connsiteY17" fmla="*/ 4000500 h 7823200"/>
                <a:gd name="connsiteX18" fmla="*/ 1828800 w 1828800"/>
                <a:gd name="connsiteY18" fmla="*/ 4102100 h 7823200"/>
                <a:gd name="connsiteX19" fmla="*/ 1765300 w 1828800"/>
                <a:gd name="connsiteY19" fmla="*/ 4241800 h 7823200"/>
                <a:gd name="connsiteX20" fmla="*/ 1651000 w 1828800"/>
                <a:gd name="connsiteY20" fmla="*/ 4356100 h 7823200"/>
                <a:gd name="connsiteX21" fmla="*/ 1600200 w 1828800"/>
                <a:gd name="connsiteY21" fmla="*/ 4521200 h 7823200"/>
                <a:gd name="connsiteX22" fmla="*/ 1612900 w 1828800"/>
                <a:gd name="connsiteY22" fmla="*/ 4724400 h 7823200"/>
                <a:gd name="connsiteX23" fmla="*/ 1612900 w 1828800"/>
                <a:gd name="connsiteY23" fmla="*/ 4876800 h 7823200"/>
                <a:gd name="connsiteX24" fmla="*/ 1587500 w 1828800"/>
                <a:gd name="connsiteY24" fmla="*/ 4889500 h 7823200"/>
                <a:gd name="connsiteX25" fmla="*/ 1524000 w 1828800"/>
                <a:gd name="connsiteY25" fmla="*/ 4914900 h 7823200"/>
                <a:gd name="connsiteX26" fmla="*/ 1435100 w 1828800"/>
                <a:gd name="connsiteY26" fmla="*/ 4927600 h 7823200"/>
                <a:gd name="connsiteX27" fmla="*/ 1536700 w 1828800"/>
                <a:gd name="connsiteY27" fmla="*/ 4965700 h 7823200"/>
                <a:gd name="connsiteX28" fmla="*/ 1600200 w 1828800"/>
                <a:gd name="connsiteY28" fmla="*/ 5041900 h 7823200"/>
                <a:gd name="connsiteX29" fmla="*/ 1625600 w 1828800"/>
                <a:gd name="connsiteY29" fmla="*/ 5118100 h 7823200"/>
                <a:gd name="connsiteX30" fmla="*/ 1587500 w 1828800"/>
                <a:gd name="connsiteY30" fmla="*/ 5194300 h 7823200"/>
                <a:gd name="connsiteX31" fmla="*/ 1511300 w 1828800"/>
                <a:gd name="connsiteY31" fmla="*/ 5283200 h 7823200"/>
                <a:gd name="connsiteX32" fmla="*/ 1485900 w 1828800"/>
                <a:gd name="connsiteY32" fmla="*/ 5384800 h 7823200"/>
                <a:gd name="connsiteX33" fmla="*/ 1485900 w 1828800"/>
                <a:gd name="connsiteY33" fmla="*/ 5473700 h 7823200"/>
                <a:gd name="connsiteX34" fmla="*/ 1498600 w 1828800"/>
                <a:gd name="connsiteY34" fmla="*/ 5638800 h 7823200"/>
                <a:gd name="connsiteX35" fmla="*/ 1511300 w 1828800"/>
                <a:gd name="connsiteY35" fmla="*/ 5867400 h 7823200"/>
                <a:gd name="connsiteX36" fmla="*/ 1485900 w 1828800"/>
                <a:gd name="connsiteY36" fmla="*/ 6032500 h 7823200"/>
                <a:gd name="connsiteX37" fmla="*/ 1409700 w 1828800"/>
                <a:gd name="connsiteY37" fmla="*/ 6159500 h 7823200"/>
                <a:gd name="connsiteX38" fmla="*/ 1257300 w 1828800"/>
                <a:gd name="connsiteY38" fmla="*/ 6184900 h 7823200"/>
                <a:gd name="connsiteX39" fmla="*/ 1104900 w 1828800"/>
                <a:gd name="connsiteY39" fmla="*/ 6184900 h 7823200"/>
                <a:gd name="connsiteX40" fmla="*/ 927100 w 1828800"/>
                <a:gd name="connsiteY40" fmla="*/ 6146800 h 7823200"/>
                <a:gd name="connsiteX41" fmla="*/ 787400 w 1828800"/>
                <a:gd name="connsiteY41" fmla="*/ 6159500 h 7823200"/>
                <a:gd name="connsiteX42" fmla="*/ 736600 w 1828800"/>
                <a:gd name="connsiteY42" fmla="*/ 6172200 h 7823200"/>
                <a:gd name="connsiteX43" fmla="*/ 673100 w 1828800"/>
                <a:gd name="connsiteY43" fmla="*/ 6223000 h 7823200"/>
                <a:gd name="connsiteX44" fmla="*/ 584200 w 1828800"/>
                <a:gd name="connsiteY44" fmla="*/ 6591300 h 7823200"/>
                <a:gd name="connsiteX45" fmla="*/ 393700 w 1828800"/>
                <a:gd name="connsiteY45" fmla="*/ 7810500 h 7823200"/>
                <a:gd name="connsiteX46" fmla="*/ 0 w 1828800"/>
                <a:gd name="connsiteY46"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767013 w 1830513"/>
                <a:gd name="connsiteY19" fmla="*/ 4241800 h 7823200"/>
                <a:gd name="connsiteX20" fmla="*/ 1652713 w 1830513"/>
                <a:gd name="connsiteY20" fmla="*/ 4356100 h 7823200"/>
                <a:gd name="connsiteX21" fmla="*/ 1601913 w 1830513"/>
                <a:gd name="connsiteY21" fmla="*/ 4521200 h 7823200"/>
                <a:gd name="connsiteX22" fmla="*/ 1614613 w 1830513"/>
                <a:gd name="connsiteY22" fmla="*/ 4724400 h 7823200"/>
                <a:gd name="connsiteX23" fmla="*/ 1614613 w 1830513"/>
                <a:gd name="connsiteY23" fmla="*/ 4876800 h 7823200"/>
                <a:gd name="connsiteX24" fmla="*/ 1589213 w 1830513"/>
                <a:gd name="connsiteY24" fmla="*/ 4889500 h 7823200"/>
                <a:gd name="connsiteX25" fmla="*/ 1525713 w 1830513"/>
                <a:gd name="connsiteY25" fmla="*/ 4914900 h 7823200"/>
                <a:gd name="connsiteX26" fmla="*/ 1436813 w 1830513"/>
                <a:gd name="connsiteY26" fmla="*/ 4927600 h 7823200"/>
                <a:gd name="connsiteX27" fmla="*/ 1538413 w 1830513"/>
                <a:gd name="connsiteY27" fmla="*/ 4965700 h 7823200"/>
                <a:gd name="connsiteX28" fmla="*/ 1601913 w 1830513"/>
                <a:gd name="connsiteY28" fmla="*/ 5041900 h 7823200"/>
                <a:gd name="connsiteX29" fmla="*/ 1627313 w 1830513"/>
                <a:gd name="connsiteY29" fmla="*/ 5118100 h 7823200"/>
                <a:gd name="connsiteX30" fmla="*/ 1589213 w 1830513"/>
                <a:gd name="connsiteY30" fmla="*/ 5194300 h 7823200"/>
                <a:gd name="connsiteX31" fmla="*/ 1513013 w 1830513"/>
                <a:gd name="connsiteY31" fmla="*/ 5283200 h 7823200"/>
                <a:gd name="connsiteX32" fmla="*/ 1487613 w 1830513"/>
                <a:gd name="connsiteY32" fmla="*/ 5384800 h 7823200"/>
                <a:gd name="connsiteX33" fmla="*/ 1487613 w 1830513"/>
                <a:gd name="connsiteY33" fmla="*/ 5473700 h 7823200"/>
                <a:gd name="connsiteX34" fmla="*/ 1500313 w 1830513"/>
                <a:gd name="connsiteY34" fmla="*/ 5638800 h 7823200"/>
                <a:gd name="connsiteX35" fmla="*/ 1513013 w 1830513"/>
                <a:gd name="connsiteY35" fmla="*/ 5867400 h 7823200"/>
                <a:gd name="connsiteX36" fmla="*/ 1487613 w 1830513"/>
                <a:gd name="connsiteY36" fmla="*/ 6032500 h 7823200"/>
                <a:gd name="connsiteX37" fmla="*/ 1411413 w 1830513"/>
                <a:gd name="connsiteY37" fmla="*/ 6159500 h 7823200"/>
                <a:gd name="connsiteX38" fmla="*/ 1259013 w 1830513"/>
                <a:gd name="connsiteY38" fmla="*/ 6184900 h 7823200"/>
                <a:gd name="connsiteX39" fmla="*/ 1106613 w 1830513"/>
                <a:gd name="connsiteY39" fmla="*/ 6184900 h 7823200"/>
                <a:gd name="connsiteX40" fmla="*/ 928813 w 1830513"/>
                <a:gd name="connsiteY40" fmla="*/ 6146800 h 7823200"/>
                <a:gd name="connsiteX41" fmla="*/ 789113 w 1830513"/>
                <a:gd name="connsiteY41" fmla="*/ 6159500 h 7823200"/>
                <a:gd name="connsiteX42" fmla="*/ 738313 w 1830513"/>
                <a:gd name="connsiteY42" fmla="*/ 6172200 h 7823200"/>
                <a:gd name="connsiteX43" fmla="*/ 674813 w 1830513"/>
                <a:gd name="connsiteY43" fmla="*/ 6223000 h 7823200"/>
                <a:gd name="connsiteX44" fmla="*/ 585913 w 1830513"/>
                <a:gd name="connsiteY44" fmla="*/ 6591300 h 7823200"/>
                <a:gd name="connsiteX45" fmla="*/ 395413 w 1830513"/>
                <a:gd name="connsiteY45" fmla="*/ 7810500 h 7823200"/>
                <a:gd name="connsiteX46" fmla="*/ 1713 w 1830513"/>
                <a:gd name="connsiteY46"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767013 w 1830513"/>
                <a:gd name="connsiteY19" fmla="*/ 4241800 h 7823200"/>
                <a:gd name="connsiteX20" fmla="*/ 1652713 w 1830513"/>
                <a:gd name="connsiteY20" fmla="*/ 4356100 h 7823200"/>
                <a:gd name="connsiteX21" fmla="*/ 1601913 w 1830513"/>
                <a:gd name="connsiteY21" fmla="*/ 4521200 h 7823200"/>
                <a:gd name="connsiteX22" fmla="*/ 1614613 w 1830513"/>
                <a:gd name="connsiteY22" fmla="*/ 4724400 h 7823200"/>
                <a:gd name="connsiteX23" fmla="*/ 1614613 w 1830513"/>
                <a:gd name="connsiteY23" fmla="*/ 4876800 h 7823200"/>
                <a:gd name="connsiteX24" fmla="*/ 1589213 w 1830513"/>
                <a:gd name="connsiteY24" fmla="*/ 4889500 h 7823200"/>
                <a:gd name="connsiteX25" fmla="*/ 1525713 w 1830513"/>
                <a:gd name="connsiteY25" fmla="*/ 4914900 h 7823200"/>
                <a:gd name="connsiteX26" fmla="*/ 1436813 w 1830513"/>
                <a:gd name="connsiteY26" fmla="*/ 4927600 h 7823200"/>
                <a:gd name="connsiteX27" fmla="*/ 1538413 w 1830513"/>
                <a:gd name="connsiteY27" fmla="*/ 4965700 h 7823200"/>
                <a:gd name="connsiteX28" fmla="*/ 1601913 w 1830513"/>
                <a:gd name="connsiteY28" fmla="*/ 5041900 h 7823200"/>
                <a:gd name="connsiteX29" fmla="*/ 1627313 w 1830513"/>
                <a:gd name="connsiteY29" fmla="*/ 5118100 h 7823200"/>
                <a:gd name="connsiteX30" fmla="*/ 1589213 w 1830513"/>
                <a:gd name="connsiteY30" fmla="*/ 5194300 h 7823200"/>
                <a:gd name="connsiteX31" fmla="*/ 1513013 w 1830513"/>
                <a:gd name="connsiteY31" fmla="*/ 5283200 h 7823200"/>
                <a:gd name="connsiteX32" fmla="*/ 1487613 w 1830513"/>
                <a:gd name="connsiteY32" fmla="*/ 5384800 h 7823200"/>
                <a:gd name="connsiteX33" fmla="*/ 1487613 w 1830513"/>
                <a:gd name="connsiteY33" fmla="*/ 5473700 h 7823200"/>
                <a:gd name="connsiteX34" fmla="*/ 1500313 w 1830513"/>
                <a:gd name="connsiteY34" fmla="*/ 5638800 h 7823200"/>
                <a:gd name="connsiteX35" fmla="*/ 1513013 w 1830513"/>
                <a:gd name="connsiteY35" fmla="*/ 5867400 h 7823200"/>
                <a:gd name="connsiteX36" fmla="*/ 1487613 w 1830513"/>
                <a:gd name="connsiteY36" fmla="*/ 6032500 h 7823200"/>
                <a:gd name="connsiteX37" fmla="*/ 1411413 w 1830513"/>
                <a:gd name="connsiteY37" fmla="*/ 6159500 h 7823200"/>
                <a:gd name="connsiteX38" fmla="*/ 1259013 w 1830513"/>
                <a:gd name="connsiteY38" fmla="*/ 6184900 h 7823200"/>
                <a:gd name="connsiteX39" fmla="*/ 1106613 w 1830513"/>
                <a:gd name="connsiteY39" fmla="*/ 6184900 h 7823200"/>
                <a:gd name="connsiteX40" fmla="*/ 928813 w 1830513"/>
                <a:gd name="connsiteY40" fmla="*/ 6146800 h 7823200"/>
                <a:gd name="connsiteX41" fmla="*/ 789113 w 1830513"/>
                <a:gd name="connsiteY41" fmla="*/ 6159500 h 7823200"/>
                <a:gd name="connsiteX42" fmla="*/ 738313 w 1830513"/>
                <a:gd name="connsiteY42" fmla="*/ 6172200 h 7823200"/>
                <a:gd name="connsiteX43" fmla="*/ 674813 w 1830513"/>
                <a:gd name="connsiteY43" fmla="*/ 6223000 h 7823200"/>
                <a:gd name="connsiteX44" fmla="*/ 585913 w 1830513"/>
                <a:gd name="connsiteY44" fmla="*/ 6591300 h 7823200"/>
                <a:gd name="connsiteX45" fmla="*/ 395413 w 1830513"/>
                <a:gd name="connsiteY45" fmla="*/ 7810500 h 7823200"/>
                <a:gd name="connsiteX46" fmla="*/ 1713 w 1830513"/>
                <a:gd name="connsiteY46"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04010 w 1830513"/>
                <a:gd name="connsiteY19" fmla="*/ 4167524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78565 w 1830513"/>
                <a:gd name="connsiteY5" fmla="*/ 231602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78565 w 1830513"/>
                <a:gd name="connsiteY5" fmla="*/ 231602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78565 w 1830513"/>
                <a:gd name="connsiteY5" fmla="*/ 231602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09149 w 1830513"/>
                <a:gd name="connsiteY15" fmla="*/ 2984346 h 7823200"/>
                <a:gd name="connsiteX16" fmla="*/ 1513013 w 1830513"/>
                <a:gd name="connsiteY16" fmla="*/ 3175000 h 7823200"/>
                <a:gd name="connsiteX17" fmla="*/ 1779713 w 1830513"/>
                <a:gd name="connsiteY17" fmla="*/ 3886200 h 7823200"/>
                <a:gd name="connsiteX18" fmla="*/ 1817813 w 1830513"/>
                <a:gd name="connsiteY18" fmla="*/ 4000500 h 7823200"/>
                <a:gd name="connsiteX19" fmla="*/ 1830513 w 1830513"/>
                <a:gd name="connsiteY19" fmla="*/ 4102100 h 7823200"/>
                <a:gd name="connsiteX20" fmla="*/ 1823888 w 1830513"/>
                <a:gd name="connsiteY20" fmla="*/ 4180455 h 7823200"/>
                <a:gd name="connsiteX21" fmla="*/ 1767013 w 1830513"/>
                <a:gd name="connsiteY21" fmla="*/ 4241800 h 7823200"/>
                <a:gd name="connsiteX22" fmla="*/ 1652713 w 1830513"/>
                <a:gd name="connsiteY22" fmla="*/ 4356100 h 7823200"/>
                <a:gd name="connsiteX23" fmla="*/ 1601913 w 1830513"/>
                <a:gd name="connsiteY23" fmla="*/ 4521200 h 7823200"/>
                <a:gd name="connsiteX24" fmla="*/ 1614613 w 1830513"/>
                <a:gd name="connsiteY24" fmla="*/ 4724400 h 7823200"/>
                <a:gd name="connsiteX25" fmla="*/ 1614613 w 1830513"/>
                <a:gd name="connsiteY25" fmla="*/ 4876800 h 7823200"/>
                <a:gd name="connsiteX26" fmla="*/ 1589213 w 1830513"/>
                <a:gd name="connsiteY26" fmla="*/ 4889500 h 7823200"/>
                <a:gd name="connsiteX27" fmla="*/ 1525713 w 1830513"/>
                <a:gd name="connsiteY27" fmla="*/ 4914900 h 7823200"/>
                <a:gd name="connsiteX28" fmla="*/ 1436813 w 1830513"/>
                <a:gd name="connsiteY28" fmla="*/ 4927600 h 7823200"/>
                <a:gd name="connsiteX29" fmla="*/ 1538413 w 1830513"/>
                <a:gd name="connsiteY29" fmla="*/ 4965700 h 7823200"/>
                <a:gd name="connsiteX30" fmla="*/ 1601913 w 1830513"/>
                <a:gd name="connsiteY30" fmla="*/ 5041900 h 7823200"/>
                <a:gd name="connsiteX31" fmla="*/ 1627313 w 1830513"/>
                <a:gd name="connsiteY31" fmla="*/ 5118100 h 7823200"/>
                <a:gd name="connsiteX32" fmla="*/ 1589213 w 1830513"/>
                <a:gd name="connsiteY32" fmla="*/ 5194300 h 7823200"/>
                <a:gd name="connsiteX33" fmla="*/ 1513013 w 1830513"/>
                <a:gd name="connsiteY33" fmla="*/ 5283200 h 7823200"/>
                <a:gd name="connsiteX34" fmla="*/ 1487613 w 1830513"/>
                <a:gd name="connsiteY34" fmla="*/ 5384800 h 7823200"/>
                <a:gd name="connsiteX35" fmla="*/ 1487613 w 1830513"/>
                <a:gd name="connsiteY35" fmla="*/ 5473700 h 7823200"/>
                <a:gd name="connsiteX36" fmla="*/ 1500313 w 1830513"/>
                <a:gd name="connsiteY36" fmla="*/ 5638800 h 7823200"/>
                <a:gd name="connsiteX37" fmla="*/ 1513013 w 1830513"/>
                <a:gd name="connsiteY37" fmla="*/ 5867400 h 7823200"/>
                <a:gd name="connsiteX38" fmla="*/ 1487613 w 1830513"/>
                <a:gd name="connsiteY38" fmla="*/ 6032500 h 7823200"/>
                <a:gd name="connsiteX39" fmla="*/ 1411413 w 1830513"/>
                <a:gd name="connsiteY39" fmla="*/ 6159500 h 7823200"/>
                <a:gd name="connsiteX40" fmla="*/ 1259013 w 1830513"/>
                <a:gd name="connsiteY40" fmla="*/ 6184900 h 7823200"/>
                <a:gd name="connsiteX41" fmla="*/ 1106613 w 1830513"/>
                <a:gd name="connsiteY41" fmla="*/ 6184900 h 7823200"/>
                <a:gd name="connsiteX42" fmla="*/ 928813 w 1830513"/>
                <a:gd name="connsiteY42" fmla="*/ 6146800 h 7823200"/>
                <a:gd name="connsiteX43" fmla="*/ 789113 w 1830513"/>
                <a:gd name="connsiteY43" fmla="*/ 6159500 h 7823200"/>
                <a:gd name="connsiteX44" fmla="*/ 738313 w 1830513"/>
                <a:gd name="connsiteY44" fmla="*/ 6172200 h 7823200"/>
                <a:gd name="connsiteX45" fmla="*/ 674813 w 1830513"/>
                <a:gd name="connsiteY45" fmla="*/ 6223000 h 7823200"/>
                <a:gd name="connsiteX46" fmla="*/ 585913 w 1830513"/>
                <a:gd name="connsiteY46" fmla="*/ 6591300 h 7823200"/>
                <a:gd name="connsiteX47" fmla="*/ 395413 w 1830513"/>
                <a:gd name="connsiteY47" fmla="*/ 7810500 h 7823200"/>
                <a:gd name="connsiteX48" fmla="*/ 1713 w 1830513"/>
                <a:gd name="connsiteY48"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78565 w 1830513"/>
                <a:gd name="connsiteY5" fmla="*/ 231602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466079 w 1830513"/>
                <a:gd name="connsiteY15" fmla="*/ 2990811 h 7823200"/>
                <a:gd name="connsiteX16" fmla="*/ 1513013 w 1830513"/>
                <a:gd name="connsiteY16" fmla="*/ 3175000 h 7823200"/>
                <a:gd name="connsiteX17" fmla="*/ 1779713 w 1830513"/>
                <a:gd name="connsiteY17" fmla="*/ 3886200 h 7823200"/>
                <a:gd name="connsiteX18" fmla="*/ 1817813 w 1830513"/>
                <a:gd name="connsiteY18" fmla="*/ 4000500 h 7823200"/>
                <a:gd name="connsiteX19" fmla="*/ 1830513 w 1830513"/>
                <a:gd name="connsiteY19" fmla="*/ 4102100 h 7823200"/>
                <a:gd name="connsiteX20" fmla="*/ 1823888 w 1830513"/>
                <a:gd name="connsiteY20" fmla="*/ 4180455 h 7823200"/>
                <a:gd name="connsiteX21" fmla="*/ 1767013 w 1830513"/>
                <a:gd name="connsiteY21" fmla="*/ 4241800 h 7823200"/>
                <a:gd name="connsiteX22" fmla="*/ 1652713 w 1830513"/>
                <a:gd name="connsiteY22" fmla="*/ 4356100 h 7823200"/>
                <a:gd name="connsiteX23" fmla="*/ 1601913 w 1830513"/>
                <a:gd name="connsiteY23" fmla="*/ 4521200 h 7823200"/>
                <a:gd name="connsiteX24" fmla="*/ 1614613 w 1830513"/>
                <a:gd name="connsiteY24" fmla="*/ 4724400 h 7823200"/>
                <a:gd name="connsiteX25" fmla="*/ 1614613 w 1830513"/>
                <a:gd name="connsiteY25" fmla="*/ 4876800 h 7823200"/>
                <a:gd name="connsiteX26" fmla="*/ 1589213 w 1830513"/>
                <a:gd name="connsiteY26" fmla="*/ 4889500 h 7823200"/>
                <a:gd name="connsiteX27" fmla="*/ 1525713 w 1830513"/>
                <a:gd name="connsiteY27" fmla="*/ 4914900 h 7823200"/>
                <a:gd name="connsiteX28" fmla="*/ 1436813 w 1830513"/>
                <a:gd name="connsiteY28" fmla="*/ 4927600 h 7823200"/>
                <a:gd name="connsiteX29" fmla="*/ 1538413 w 1830513"/>
                <a:gd name="connsiteY29" fmla="*/ 4965700 h 7823200"/>
                <a:gd name="connsiteX30" fmla="*/ 1601913 w 1830513"/>
                <a:gd name="connsiteY30" fmla="*/ 5041900 h 7823200"/>
                <a:gd name="connsiteX31" fmla="*/ 1627313 w 1830513"/>
                <a:gd name="connsiteY31" fmla="*/ 5118100 h 7823200"/>
                <a:gd name="connsiteX32" fmla="*/ 1589213 w 1830513"/>
                <a:gd name="connsiteY32" fmla="*/ 5194300 h 7823200"/>
                <a:gd name="connsiteX33" fmla="*/ 1513013 w 1830513"/>
                <a:gd name="connsiteY33" fmla="*/ 5283200 h 7823200"/>
                <a:gd name="connsiteX34" fmla="*/ 1487613 w 1830513"/>
                <a:gd name="connsiteY34" fmla="*/ 5384800 h 7823200"/>
                <a:gd name="connsiteX35" fmla="*/ 1487613 w 1830513"/>
                <a:gd name="connsiteY35" fmla="*/ 5473700 h 7823200"/>
                <a:gd name="connsiteX36" fmla="*/ 1500313 w 1830513"/>
                <a:gd name="connsiteY36" fmla="*/ 5638800 h 7823200"/>
                <a:gd name="connsiteX37" fmla="*/ 1513013 w 1830513"/>
                <a:gd name="connsiteY37" fmla="*/ 5867400 h 7823200"/>
                <a:gd name="connsiteX38" fmla="*/ 1487613 w 1830513"/>
                <a:gd name="connsiteY38" fmla="*/ 6032500 h 7823200"/>
                <a:gd name="connsiteX39" fmla="*/ 1411413 w 1830513"/>
                <a:gd name="connsiteY39" fmla="*/ 6159500 h 7823200"/>
                <a:gd name="connsiteX40" fmla="*/ 1259013 w 1830513"/>
                <a:gd name="connsiteY40" fmla="*/ 6184900 h 7823200"/>
                <a:gd name="connsiteX41" fmla="*/ 1106613 w 1830513"/>
                <a:gd name="connsiteY41" fmla="*/ 6184900 h 7823200"/>
                <a:gd name="connsiteX42" fmla="*/ 928813 w 1830513"/>
                <a:gd name="connsiteY42" fmla="*/ 6146800 h 7823200"/>
                <a:gd name="connsiteX43" fmla="*/ 789113 w 1830513"/>
                <a:gd name="connsiteY43" fmla="*/ 6159500 h 7823200"/>
                <a:gd name="connsiteX44" fmla="*/ 738313 w 1830513"/>
                <a:gd name="connsiteY44" fmla="*/ 6172200 h 7823200"/>
                <a:gd name="connsiteX45" fmla="*/ 674813 w 1830513"/>
                <a:gd name="connsiteY45" fmla="*/ 6223000 h 7823200"/>
                <a:gd name="connsiteX46" fmla="*/ 585913 w 1830513"/>
                <a:gd name="connsiteY46" fmla="*/ 6591300 h 7823200"/>
                <a:gd name="connsiteX47" fmla="*/ 395413 w 1830513"/>
                <a:gd name="connsiteY47" fmla="*/ 7810500 h 7823200"/>
                <a:gd name="connsiteX48" fmla="*/ 1713 w 1830513"/>
                <a:gd name="connsiteY48" fmla="*/ 7823200 h 78232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Lst>
              <a:rect l="l" t="t" r="r" b="b"/>
              <a:pathLst>
                <a:path w="1830513" h="7823200">
                  <a:moveTo>
                    <a:pt x="1713" y="7823200"/>
                  </a:moveTo>
                  <a:cubicBezTo>
                    <a:pt x="5946" y="5215467"/>
                    <a:pt x="-3072" y="2607733"/>
                    <a:pt x="1161" y="0"/>
                  </a:cubicBezTo>
                  <a:lnTo>
                    <a:pt x="230313" y="0"/>
                  </a:lnTo>
                  <a:cubicBezTo>
                    <a:pt x="310838" y="4233"/>
                    <a:pt x="408113" y="6350"/>
                    <a:pt x="484313" y="25400"/>
                  </a:cubicBezTo>
                  <a:cubicBezTo>
                    <a:pt x="560513" y="44450"/>
                    <a:pt x="621804" y="79933"/>
                    <a:pt x="687513" y="114300"/>
                  </a:cubicBezTo>
                  <a:cubicBezTo>
                    <a:pt x="753222" y="148667"/>
                    <a:pt x="819298" y="185035"/>
                    <a:pt x="878565" y="231602"/>
                  </a:cubicBezTo>
                  <a:cubicBezTo>
                    <a:pt x="937832" y="278169"/>
                    <a:pt x="988172" y="320117"/>
                    <a:pt x="1043113" y="393700"/>
                  </a:cubicBezTo>
                  <a:cubicBezTo>
                    <a:pt x="1098054" y="467283"/>
                    <a:pt x="1165880" y="590550"/>
                    <a:pt x="1208213" y="673100"/>
                  </a:cubicBezTo>
                  <a:lnTo>
                    <a:pt x="1297113" y="889000"/>
                  </a:lnTo>
                  <a:cubicBezTo>
                    <a:pt x="1326746" y="960967"/>
                    <a:pt x="1424113" y="1303867"/>
                    <a:pt x="1462213" y="1473200"/>
                  </a:cubicBezTo>
                  <a:lnTo>
                    <a:pt x="1525713" y="1905000"/>
                  </a:lnTo>
                  <a:lnTo>
                    <a:pt x="1563813" y="2273300"/>
                  </a:lnTo>
                  <a:lnTo>
                    <a:pt x="1589213" y="2654300"/>
                  </a:lnTo>
                  <a:lnTo>
                    <a:pt x="1551113" y="2768600"/>
                  </a:lnTo>
                  <a:lnTo>
                    <a:pt x="1500313" y="2882900"/>
                  </a:lnTo>
                  <a:lnTo>
                    <a:pt x="1466079" y="2990811"/>
                  </a:lnTo>
                  <a:lnTo>
                    <a:pt x="1513013" y="3175000"/>
                  </a:lnTo>
                  <a:lnTo>
                    <a:pt x="1779713" y="3886200"/>
                  </a:lnTo>
                  <a:lnTo>
                    <a:pt x="1817813" y="4000500"/>
                  </a:lnTo>
                  <a:lnTo>
                    <a:pt x="1830513" y="4102100"/>
                  </a:lnTo>
                  <a:lnTo>
                    <a:pt x="1823888" y="4180455"/>
                  </a:lnTo>
                  <a:lnTo>
                    <a:pt x="1767013" y="4241800"/>
                  </a:lnTo>
                  <a:lnTo>
                    <a:pt x="1652713" y="4356100"/>
                  </a:lnTo>
                  <a:lnTo>
                    <a:pt x="1601913" y="4521200"/>
                  </a:lnTo>
                  <a:lnTo>
                    <a:pt x="1614613" y="4724400"/>
                  </a:lnTo>
                  <a:cubicBezTo>
                    <a:pt x="1616730" y="4783667"/>
                    <a:pt x="1618846" y="4849283"/>
                    <a:pt x="1614613" y="4876800"/>
                  </a:cubicBezTo>
                  <a:cubicBezTo>
                    <a:pt x="1610380" y="4904317"/>
                    <a:pt x="1604030" y="4883150"/>
                    <a:pt x="1589213" y="4889500"/>
                  </a:cubicBezTo>
                  <a:lnTo>
                    <a:pt x="1525713" y="4914900"/>
                  </a:lnTo>
                  <a:lnTo>
                    <a:pt x="1436813" y="4927600"/>
                  </a:lnTo>
                  <a:lnTo>
                    <a:pt x="1538413" y="4965700"/>
                  </a:lnTo>
                  <a:lnTo>
                    <a:pt x="1601913" y="5041900"/>
                  </a:lnTo>
                  <a:lnTo>
                    <a:pt x="1627313" y="5118100"/>
                  </a:lnTo>
                  <a:lnTo>
                    <a:pt x="1589213" y="5194300"/>
                  </a:lnTo>
                  <a:lnTo>
                    <a:pt x="1513013" y="5283200"/>
                  </a:lnTo>
                  <a:lnTo>
                    <a:pt x="1487613" y="5384800"/>
                  </a:lnTo>
                  <a:lnTo>
                    <a:pt x="1487613" y="5473700"/>
                  </a:lnTo>
                  <a:lnTo>
                    <a:pt x="1500313" y="5638800"/>
                  </a:lnTo>
                  <a:lnTo>
                    <a:pt x="1513013" y="5867400"/>
                  </a:lnTo>
                  <a:lnTo>
                    <a:pt x="1487613" y="6032500"/>
                  </a:lnTo>
                  <a:cubicBezTo>
                    <a:pt x="1470680" y="6081183"/>
                    <a:pt x="1449513" y="6134100"/>
                    <a:pt x="1411413" y="6159500"/>
                  </a:cubicBezTo>
                  <a:cubicBezTo>
                    <a:pt x="1373313" y="6184900"/>
                    <a:pt x="1309813" y="6180667"/>
                    <a:pt x="1259013" y="6184900"/>
                  </a:cubicBezTo>
                  <a:lnTo>
                    <a:pt x="1106613" y="6184900"/>
                  </a:lnTo>
                  <a:lnTo>
                    <a:pt x="928813" y="6146800"/>
                  </a:lnTo>
                  <a:lnTo>
                    <a:pt x="789113" y="6159500"/>
                  </a:lnTo>
                  <a:lnTo>
                    <a:pt x="738313" y="6172200"/>
                  </a:lnTo>
                  <a:lnTo>
                    <a:pt x="674813" y="6223000"/>
                  </a:lnTo>
                  <a:lnTo>
                    <a:pt x="585913" y="6591300"/>
                  </a:lnTo>
                  <a:lnTo>
                    <a:pt x="395413" y="7810500"/>
                  </a:lnTo>
                  <a:lnTo>
                    <a:pt x="1713" y="7823200"/>
                  </a:lnTo>
                  <a:close/>
                </a:path>
              </a:pathLst>
            </a:custGeom>
            <a:solidFill>
              <a:srgbClr val="FF3C3C"/>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67" name="Freeform: Shape 166">
              <a:extLst>
                <a:ext uri="{FF2B5EF4-FFF2-40B4-BE49-F238E27FC236}">
                  <a16:creationId xmlns:a16="http://schemas.microsoft.com/office/drawing/2014/main" id="{4A1E6C07-D62E-C52E-B5C5-28323061EB91}"/>
                </a:ext>
              </a:extLst>
            </xdr:cNvPr>
            <xdr:cNvSpPr/>
          </xdr:nvSpPr>
          <xdr:spPr>
            <a:xfrm flipH="1">
              <a:off x="8152680" y="60718700"/>
              <a:ext cx="1829519" cy="7823200"/>
            </a:xfrm>
            <a:custGeom>
              <a:avLst/>
              <a:gdLst>
                <a:gd name="connsiteX0" fmla="*/ 0 w 1828800"/>
                <a:gd name="connsiteY0" fmla="*/ 7823200 h 7823200"/>
                <a:gd name="connsiteX1" fmla="*/ 12700 w 1828800"/>
                <a:gd name="connsiteY1" fmla="*/ 0 h 7823200"/>
                <a:gd name="connsiteX2" fmla="*/ 228600 w 1828800"/>
                <a:gd name="connsiteY2" fmla="*/ 0 h 7823200"/>
                <a:gd name="connsiteX3" fmla="*/ 482600 w 1828800"/>
                <a:gd name="connsiteY3" fmla="*/ 25400 h 7823200"/>
                <a:gd name="connsiteX4" fmla="*/ 685800 w 1828800"/>
                <a:gd name="connsiteY4" fmla="*/ 114300 h 7823200"/>
                <a:gd name="connsiteX5" fmla="*/ 863600 w 1828800"/>
                <a:gd name="connsiteY5" fmla="*/ 241300 h 7823200"/>
                <a:gd name="connsiteX6" fmla="*/ 1041400 w 1828800"/>
                <a:gd name="connsiteY6" fmla="*/ 393700 h 7823200"/>
                <a:gd name="connsiteX7" fmla="*/ 1206500 w 1828800"/>
                <a:gd name="connsiteY7" fmla="*/ 673100 h 7823200"/>
                <a:gd name="connsiteX8" fmla="*/ 1295400 w 1828800"/>
                <a:gd name="connsiteY8" fmla="*/ 889000 h 7823200"/>
                <a:gd name="connsiteX9" fmla="*/ 1460500 w 1828800"/>
                <a:gd name="connsiteY9" fmla="*/ 1473200 h 7823200"/>
                <a:gd name="connsiteX10" fmla="*/ 1524000 w 1828800"/>
                <a:gd name="connsiteY10" fmla="*/ 1905000 h 7823200"/>
                <a:gd name="connsiteX11" fmla="*/ 1562100 w 1828800"/>
                <a:gd name="connsiteY11" fmla="*/ 2273300 h 7823200"/>
                <a:gd name="connsiteX12" fmla="*/ 1587500 w 1828800"/>
                <a:gd name="connsiteY12" fmla="*/ 2654300 h 7823200"/>
                <a:gd name="connsiteX13" fmla="*/ 1549400 w 1828800"/>
                <a:gd name="connsiteY13" fmla="*/ 2768600 h 7823200"/>
                <a:gd name="connsiteX14" fmla="*/ 1498600 w 1828800"/>
                <a:gd name="connsiteY14" fmla="*/ 2882900 h 7823200"/>
                <a:gd name="connsiteX15" fmla="*/ 1511300 w 1828800"/>
                <a:gd name="connsiteY15" fmla="*/ 3175000 h 7823200"/>
                <a:gd name="connsiteX16" fmla="*/ 1778000 w 1828800"/>
                <a:gd name="connsiteY16" fmla="*/ 3886200 h 7823200"/>
                <a:gd name="connsiteX17" fmla="*/ 1816100 w 1828800"/>
                <a:gd name="connsiteY17" fmla="*/ 4000500 h 7823200"/>
                <a:gd name="connsiteX18" fmla="*/ 1828800 w 1828800"/>
                <a:gd name="connsiteY18" fmla="*/ 4102100 h 7823200"/>
                <a:gd name="connsiteX19" fmla="*/ 1765300 w 1828800"/>
                <a:gd name="connsiteY19" fmla="*/ 4241800 h 7823200"/>
                <a:gd name="connsiteX20" fmla="*/ 1651000 w 1828800"/>
                <a:gd name="connsiteY20" fmla="*/ 4356100 h 7823200"/>
                <a:gd name="connsiteX21" fmla="*/ 1600200 w 1828800"/>
                <a:gd name="connsiteY21" fmla="*/ 4521200 h 7823200"/>
                <a:gd name="connsiteX22" fmla="*/ 1612900 w 1828800"/>
                <a:gd name="connsiteY22" fmla="*/ 4724400 h 7823200"/>
                <a:gd name="connsiteX23" fmla="*/ 1612900 w 1828800"/>
                <a:gd name="connsiteY23" fmla="*/ 4876800 h 7823200"/>
                <a:gd name="connsiteX24" fmla="*/ 1587500 w 1828800"/>
                <a:gd name="connsiteY24" fmla="*/ 4889500 h 7823200"/>
                <a:gd name="connsiteX25" fmla="*/ 1524000 w 1828800"/>
                <a:gd name="connsiteY25" fmla="*/ 4914900 h 7823200"/>
                <a:gd name="connsiteX26" fmla="*/ 1435100 w 1828800"/>
                <a:gd name="connsiteY26" fmla="*/ 4927600 h 7823200"/>
                <a:gd name="connsiteX27" fmla="*/ 1536700 w 1828800"/>
                <a:gd name="connsiteY27" fmla="*/ 4965700 h 7823200"/>
                <a:gd name="connsiteX28" fmla="*/ 1600200 w 1828800"/>
                <a:gd name="connsiteY28" fmla="*/ 5041900 h 7823200"/>
                <a:gd name="connsiteX29" fmla="*/ 1625600 w 1828800"/>
                <a:gd name="connsiteY29" fmla="*/ 5118100 h 7823200"/>
                <a:gd name="connsiteX30" fmla="*/ 1587500 w 1828800"/>
                <a:gd name="connsiteY30" fmla="*/ 5194300 h 7823200"/>
                <a:gd name="connsiteX31" fmla="*/ 1511300 w 1828800"/>
                <a:gd name="connsiteY31" fmla="*/ 5283200 h 7823200"/>
                <a:gd name="connsiteX32" fmla="*/ 1485900 w 1828800"/>
                <a:gd name="connsiteY32" fmla="*/ 5384800 h 7823200"/>
                <a:gd name="connsiteX33" fmla="*/ 1485900 w 1828800"/>
                <a:gd name="connsiteY33" fmla="*/ 5473700 h 7823200"/>
                <a:gd name="connsiteX34" fmla="*/ 1498600 w 1828800"/>
                <a:gd name="connsiteY34" fmla="*/ 5638800 h 7823200"/>
                <a:gd name="connsiteX35" fmla="*/ 1511300 w 1828800"/>
                <a:gd name="connsiteY35" fmla="*/ 5867400 h 7823200"/>
                <a:gd name="connsiteX36" fmla="*/ 1485900 w 1828800"/>
                <a:gd name="connsiteY36" fmla="*/ 6032500 h 7823200"/>
                <a:gd name="connsiteX37" fmla="*/ 1409700 w 1828800"/>
                <a:gd name="connsiteY37" fmla="*/ 6159500 h 7823200"/>
                <a:gd name="connsiteX38" fmla="*/ 1257300 w 1828800"/>
                <a:gd name="connsiteY38" fmla="*/ 6184900 h 7823200"/>
                <a:gd name="connsiteX39" fmla="*/ 1104900 w 1828800"/>
                <a:gd name="connsiteY39" fmla="*/ 6184900 h 7823200"/>
                <a:gd name="connsiteX40" fmla="*/ 927100 w 1828800"/>
                <a:gd name="connsiteY40" fmla="*/ 6146800 h 7823200"/>
                <a:gd name="connsiteX41" fmla="*/ 787400 w 1828800"/>
                <a:gd name="connsiteY41" fmla="*/ 6159500 h 7823200"/>
                <a:gd name="connsiteX42" fmla="*/ 736600 w 1828800"/>
                <a:gd name="connsiteY42" fmla="*/ 6172200 h 7823200"/>
                <a:gd name="connsiteX43" fmla="*/ 673100 w 1828800"/>
                <a:gd name="connsiteY43" fmla="*/ 6223000 h 7823200"/>
                <a:gd name="connsiteX44" fmla="*/ 584200 w 1828800"/>
                <a:gd name="connsiteY44" fmla="*/ 6591300 h 7823200"/>
                <a:gd name="connsiteX45" fmla="*/ 393700 w 1828800"/>
                <a:gd name="connsiteY45" fmla="*/ 7810500 h 7823200"/>
                <a:gd name="connsiteX46" fmla="*/ 0 w 1828800"/>
                <a:gd name="connsiteY46"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767013 w 1830513"/>
                <a:gd name="connsiteY19" fmla="*/ 4241800 h 7823200"/>
                <a:gd name="connsiteX20" fmla="*/ 1652713 w 1830513"/>
                <a:gd name="connsiteY20" fmla="*/ 4356100 h 7823200"/>
                <a:gd name="connsiteX21" fmla="*/ 1601913 w 1830513"/>
                <a:gd name="connsiteY21" fmla="*/ 4521200 h 7823200"/>
                <a:gd name="connsiteX22" fmla="*/ 1614613 w 1830513"/>
                <a:gd name="connsiteY22" fmla="*/ 4724400 h 7823200"/>
                <a:gd name="connsiteX23" fmla="*/ 1614613 w 1830513"/>
                <a:gd name="connsiteY23" fmla="*/ 4876800 h 7823200"/>
                <a:gd name="connsiteX24" fmla="*/ 1589213 w 1830513"/>
                <a:gd name="connsiteY24" fmla="*/ 4889500 h 7823200"/>
                <a:gd name="connsiteX25" fmla="*/ 1525713 w 1830513"/>
                <a:gd name="connsiteY25" fmla="*/ 4914900 h 7823200"/>
                <a:gd name="connsiteX26" fmla="*/ 1436813 w 1830513"/>
                <a:gd name="connsiteY26" fmla="*/ 4927600 h 7823200"/>
                <a:gd name="connsiteX27" fmla="*/ 1538413 w 1830513"/>
                <a:gd name="connsiteY27" fmla="*/ 4965700 h 7823200"/>
                <a:gd name="connsiteX28" fmla="*/ 1601913 w 1830513"/>
                <a:gd name="connsiteY28" fmla="*/ 5041900 h 7823200"/>
                <a:gd name="connsiteX29" fmla="*/ 1627313 w 1830513"/>
                <a:gd name="connsiteY29" fmla="*/ 5118100 h 7823200"/>
                <a:gd name="connsiteX30" fmla="*/ 1589213 w 1830513"/>
                <a:gd name="connsiteY30" fmla="*/ 5194300 h 7823200"/>
                <a:gd name="connsiteX31" fmla="*/ 1513013 w 1830513"/>
                <a:gd name="connsiteY31" fmla="*/ 5283200 h 7823200"/>
                <a:gd name="connsiteX32" fmla="*/ 1487613 w 1830513"/>
                <a:gd name="connsiteY32" fmla="*/ 5384800 h 7823200"/>
                <a:gd name="connsiteX33" fmla="*/ 1487613 w 1830513"/>
                <a:gd name="connsiteY33" fmla="*/ 5473700 h 7823200"/>
                <a:gd name="connsiteX34" fmla="*/ 1500313 w 1830513"/>
                <a:gd name="connsiteY34" fmla="*/ 5638800 h 7823200"/>
                <a:gd name="connsiteX35" fmla="*/ 1513013 w 1830513"/>
                <a:gd name="connsiteY35" fmla="*/ 5867400 h 7823200"/>
                <a:gd name="connsiteX36" fmla="*/ 1487613 w 1830513"/>
                <a:gd name="connsiteY36" fmla="*/ 6032500 h 7823200"/>
                <a:gd name="connsiteX37" fmla="*/ 1411413 w 1830513"/>
                <a:gd name="connsiteY37" fmla="*/ 6159500 h 7823200"/>
                <a:gd name="connsiteX38" fmla="*/ 1259013 w 1830513"/>
                <a:gd name="connsiteY38" fmla="*/ 6184900 h 7823200"/>
                <a:gd name="connsiteX39" fmla="*/ 1106613 w 1830513"/>
                <a:gd name="connsiteY39" fmla="*/ 6184900 h 7823200"/>
                <a:gd name="connsiteX40" fmla="*/ 928813 w 1830513"/>
                <a:gd name="connsiteY40" fmla="*/ 6146800 h 7823200"/>
                <a:gd name="connsiteX41" fmla="*/ 789113 w 1830513"/>
                <a:gd name="connsiteY41" fmla="*/ 6159500 h 7823200"/>
                <a:gd name="connsiteX42" fmla="*/ 738313 w 1830513"/>
                <a:gd name="connsiteY42" fmla="*/ 6172200 h 7823200"/>
                <a:gd name="connsiteX43" fmla="*/ 674813 w 1830513"/>
                <a:gd name="connsiteY43" fmla="*/ 6223000 h 7823200"/>
                <a:gd name="connsiteX44" fmla="*/ 585913 w 1830513"/>
                <a:gd name="connsiteY44" fmla="*/ 6591300 h 7823200"/>
                <a:gd name="connsiteX45" fmla="*/ 395413 w 1830513"/>
                <a:gd name="connsiteY45" fmla="*/ 7810500 h 7823200"/>
                <a:gd name="connsiteX46" fmla="*/ 1713 w 1830513"/>
                <a:gd name="connsiteY46"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767013 w 1830513"/>
                <a:gd name="connsiteY19" fmla="*/ 4241800 h 7823200"/>
                <a:gd name="connsiteX20" fmla="*/ 1652713 w 1830513"/>
                <a:gd name="connsiteY20" fmla="*/ 4356100 h 7823200"/>
                <a:gd name="connsiteX21" fmla="*/ 1601913 w 1830513"/>
                <a:gd name="connsiteY21" fmla="*/ 4521200 h 7823200"/>
                <a:gd name="connsiteX22" fmla="*/ 1614613 w 1830513"/>
                <a:gd name="connsiteY22" fmla="*/ 4724400 h 7823200"/>
                <a:gd name="connsiteX23" fmla="*/ 1614613 w 1830513"/>
                <a:gd name="connsiteY23" fmla="*/ 4876800 h 7823200"/>
                <a:gd name="connsiteX24" fmla="*/ 1589213 w 1830513"/>
                <a:gd name="connsiteY24" fmla="*/ 4889500 h 7823200"/>
                <a:gd name="connsiteX25" fmla="*/ 1525713 w 1830513"/>
                <a:gd name="connsiteY25" fmla="*/ 4914900 h 7823200"/>
                <a:gd name="connsiteX26" fmla="*/ 1436813 w 1830513"/>
                <a:gd name="connsiteY26" fmla="*/ 4927600 h 7823200"/>
                <a:gd name="connsiteX27" fmla="*/ 1538413 w 1830513"/>
                <a:gd name="connsiteY27" fmla="*/ 4965700 h 7823200"/>
                <a:gd name="connsiteX28" fmla="*/ 1601913 w 1830513"/>
                <a:gd name="connsiteY28" fmla="*/ 5041900 h 7823200"/>
                <a:gd name="connsiteX29" fmla="*/ 1627313 w 1830513"/>
                <a:gd name="connsiteY29" fmla="*/ 5118100 h 7823200"/>
                <a:gd name="connsiteX30" fmla="*/ 1589213 w 1830513"/>
                <a:gd name="connsiteY30" fmla="*/ 5194300 h 7823200"/>
                <a:gd name="connsiteX31" fmla="*/ 1513013 w 1830513"/>
                <a:gd name="connsiteY31" fmla="*/ 5283200 h 7823200"/>
                <a:gd name="connsiteX32" fmla="*/ 1487613 w 1830513"/>
                <a:gd name="connsiteY32" fmla="*/ 5384800 h 7823200"/>
                <a:gd name="connsiteX33" fmla="*/ 1487613 w 1830513"/>
                <a:gd name="connsiteY33" fmla="*/ 5473700 h 7823200"/>
                <a:gd name="connsiteX34" fmla="*/ 1500313 w 1830513"/>
                <a:gd name="connsiteY34" fmla="*/ 5638800 h 7823200"/>
                <a:gd name="connsiteX35" fmla="*/ 1513013 w 1830513"/>
                <a:gd name="connsiteY35" fmla="*/ 5867400 h 7823200"/>
                <a:gd name="connsiteX36" fmla="*/ 1487613 w 1830513"/>
                <a:gd name="connsiteY36" fmla="*/ 6032500 h 7823200"/>
                <a:gd name="connsiteX37" fmla="*/ 1411413 w 1830513"/>
                <a:gd name="connsiteY37" fmla="*/ 6159500 h 7823200"/>
                <a:gd name="connsiteX38" fmla="*/ 1259013 w 1830513"/>
                <a:gd name="connsiteY38" fmla="*/ 6184900 h 7823200"/>
                <a:gd name="connsiteX39" fmla="*/ 1106613 w 1830513"/>
                <a:gd name="connsiteY39" fmla="*/ 6184900 h 7823200"/>
                <a:gd name="connsiteX40" fmla="*/ 928813 w 1830513"/>
                <a:gd name="connsiteY40" fmla="*/ 6146800 h 7823200"/>
                <a:gd name="connsiteX41" fmla="*/ 789113 w 1830513"/>
                <a:gd name="connsiteY41" fmla="*/ 6159500 h 7823200"/>
                <a:gd name="connsiteX42" fmla="*/ 738313 w 1830513"/>
                <a:gd name="connsiteY42" fmla="*/ 6172200 h 7823200"/>
                <a:gd name="connsiteX43" fmla="*/ 674813 w 1830513"/>
                <a:gd name="connsiteY43" fmla="*/ 6223000 h 7823200"/>
                <a:gd name="connsiteX44" fmla="*/ 585913 w 1830513"/>
                <a:gd name="connsiteY44" fmla="*/ 6591300 h 7823200"/>
                <a:gd name="connsiteX45" fmla="*/ 395413 w 1830513"/>
                <a:gd name="connsiteY45" fmla="*/ 7810500 h 7823200"/>
                <a:gd name="connsiteX46" fmla="*/ 1713 w 1830513"/>
                <a:gd name="connsiteY46"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04010 w 1830513"/>
                <a:gd name="connsiteY19" fmla="*/ 4167524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78565 w 1830513"/>
                <a:gd name="connsiteY5" fmla="*/ 231602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78565 w 1830513"/>
                <a:gd name="connsiteY5" fmla="*/ 231602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78565 w 1830513"/>
                <a:gd name="connsiteY5" fmla="*/ 231602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09149 w 1830513"/>
                <a:gd name="connsiteY15" fmla="*/ 2984346 h 7823200"/>
                <a:gd name="connsiteX16" fmla="*/ 1513013 w 1830513"/>
                <a:gd name="connsiteY16" fmla="*/ 3175000 h 7823200"/>
                <a:gd name="connsiteX17" fmla="*/ 1779713 w 1830513"/>
                <a:gd name="connsiteY17" fmla="*/ 3886200 h 7823200"/>
                <a:gd name="connsiteX18" fmla="*/ 1817813 w 1830513"/>
                <a:gd name="connsiteY18" fmla="*/ 4000500 h 7823200"/>
                <a:gd name="connsiteX19" fmla="*/ 1830513 w 1830513"/>
                <a:gd name="connsiteY19" fmla="*/ 4102100 h 7823200"/>
                <a:gd name="connsiteX20" fmla="*/ 1823888 w 1830513"/>
                <a:gd name="connsiteY20" fmla="*/ 4180455 h 7823200"/>
                <a:gd name="connsiteX21" fmla="*/ 1767013 w 1830513"/>
                <a:gd name="connsiteY21" fmla="*/ 4241800 h 7823200"/>
                <a:gd name="connsiteX22" fmla="*/ 1652713 w 1830513"/>
                <a:gd name="connsiteY22" fmla="*/ 4356100 h 7823200"/>
                <a:gd name="connsiteX23" fmla="*/ 1601913 w 1830513"/>
                <a:gd name="connsiteY23" fmla="*/ 4521200 h 7823200"/>
                <a:gd name="connsiteX24" fmla="*/ 1614613 w 1830513"/>
                <a:gd name="connsiteY24" fmla="*/ 4724400 h 7823200"/>
                <a:gd name="connsiteX25" fmla="*/ 1614613 w 1830513"/>
                <a:gd name="connsiteY25" fmla="*/ 4876800 h 7823200"/>
                <a:gd name="connsiteX26" fmla="*/ 1589213 w 1830513"/>
                <a:gd name="connsiteY26" fmla="*/ 4889500 h 7823200"/>
                <a:gd name="connsiteX27" fmla="*/ 1525713 w 1830513"/>
                <a:gd name="connsiteY27" fmla="*/ 4914900 h 7823200"/>
                <a:gd name="connsiteX28" fmla="*/ 1436813 w 1830513"/>
                <a:gd name="connsiteY28" fmla="*/ 4927600 h 7823200"/>
                <a:gd name="connsiteX29" fmla="*/ 1538413 w 1830513"/>
                <a:gd name="connsiteY29" fmla="*/ 4965700 h 7823200"/>
                <a:gd name="connsiteX30" fmla="*/ 1601913 w 1830513"/>
                <a:gd name="connsiteY30" fmla="*/ 5041900 h 7823200"/>
                <a:gd name="connsiteX31" fmla="*/ 1627313 w 1830513"/>
                <a:gd name="connsiteY31" fmla="*/ 5118100 h 7823200"/>
                <a:gd name="connsiteX32" fmla="*/ 1589213 w 1830513"/>
                <a:gd name="connsiteY32" fmla="*/ 5194300 h 7823200"/>
                <a:gd name="connsiteX33" fmla="*/ 1513013 w 1830513"/>
                <a:gd name="connsiteY33" fmla="*/ 5283200 h 7823200"/>
                <a:gd name="connsiteX34" fmla="*/ 1487613 w 1830513"/>
                <a:gd name="connsiteY34" fmla="*/ 5384800 h 7823200"/>
                <a:gd name="connsiteX35" fmla="*/ 1487613 w 1830513"/>
                <a:gd name="connsiteY35" fmla="*/ 5473700 h 7823200"/>
                <a:gd name="connsiteX36" fmla="*/ 1500313 w 1830513"/>
                <a:gd name="connsiteY36" fmla="*/ 5638800 h 7823200"/>
                <a:gd name="connsiteX37" fmla="*/ 1513013 w 1830513"/>
                <a:gd name="connsiteY37" fmla="*/ 5867400 h 7823200"/>
                <a:gd name="connsiteX38" fmla="*/ 1487613 w 1830513"/>
                <a:gd name="connsiteY38" fmla="*/ 6032500 h 7823200"/>
                <a:gd name="connsiteX39" fmla="*/ 1411413 w 1830513"/>
                <a:gd name="connsiteY39" fmla="*/ 6159500 h 7823200"/>
                <a:gd name="connsiteX40" fmla="*/ 1259013 w 1830513"/>
                <a:gd name="connsiteY40" fmla="*/ 6184900 h 7823200"/>
                <a:gd name="connsiteX41" fmla="*/ 1106613 w 1830513"/>
                <a:gd name="connsiteY41" fmla="*/ 6184900 h 7823200"/>
                <a:gd name="connsiteX42" fmla="*/ 928813 w 1830513"/>
                <a:gd name="connsiteY42" fmla="*/ 6146800 h 7823200"/>
                <a:gd name="connsiteX43" fmla="*/ 789113 w 1830513"/>
                <a:gd name="connsiteY43" fmla="*/ 6159500 h 7823200"/>
                <a:gd name="connsiteX44" fmla="*/ 738313 w 1830513"/>
                <a:gd name="connsiteY44" fmla="*/ 6172200 h 7823200"/>
                <a:gd name="connsiteX45" fmla="*/ 674813 w 1830513"/>
                <a:gd name="connsiteY45" fmla="*/ 6223000 h 7823200"/>
                <a:gd name="connsiteX46" fmla="*/ 585913 w 1830513"/>
                <a:gd name="connsiteY46" fmla="*/ 6591300 h 7823200"/>
                <a:gd name="connsiteX47" fmla="*/ 395413 w 1830513"/>
                <a:gd name="connsiteY47" fmla="*/ 7810500 h 7823200"/>
                <a:gd name="connsiteX48" fmla="*/ 1713 w 1830513"/>
                <a:gd name="connsiteY48"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78565 w 1830513"/>
                <a:gd name="connsiteY5" fmla="*/ 231602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466079 w 1830513"/>
                <a:gd name="connsiteY15" fmla="*/ 2990811 h 7823200"/>
                <a:gd name="connsiteX16" fmla="*/ 1513013 w 1830513"/>
                <a:gd name="connsiteY16" fmla="*/ 3175000 h 7823200"/>
                <a:gd name="connsiteX17" fmla="*/ 1779713 w 1830513"/>
                <a:gd name="connsiteY17" fmla="*/ 3886200 h 7823200"/>
                <a:gd name="connsiteX18" fmla="*/ 1817813 w 1830513"/>
                <a:gd name="connsiteY18" fmla="*/ 4000500 h 7823200"/>
                <a:gd name="connsiteX19" fmla="*/ 1830513 w 1830513"/>
                <a:gd name="connsiteY19" fmla="*/ 4102100 h 7823200"/>
                <a:gd name="connsiteX20" fmla="*/ 1823888 w 1830513"/>
                <a:gd name="connsiteY20" fmla="*/ 4180455 h 7823200"/>
                <a:gd name="connsiteX21" fmla="*/ 1767013 w 1830513"/>
                <a:gd name="connsiteY21" fmla="*/ 4241800 h 7823200"/>
                <a:gd name="connsiteX22" fmla="*/ 1652713 w 1830513"/>
                <a:gd name="connsiteY22" fmla="*/ 4356100 h 7823200"/>
                <a:gd name="connsiteX23" fmla="*/ 1601913 w 1830513"/>
                <a:gd name="connsiteY23" fmla="*/ 4521200 h 7823200"/>
                <a:gd name="connsiteX24" fmla="*/ 1614613 w 1830513"/>
                <a:gd name="connsiteY24" fmla="*/ 4724400 h 7823200"/>
                <a:gd name="connsiteX25" fmla="*/ 1614613 w 1830513"/>
                <a:gd name="connsiteY25" fmla="*/ 4876800 h 7823200"/>
                <a:gd name="connsiteX26" fmla="*/ 1589213 w 1830513"/>
                <a:gd name="connsiteY26" fmla="*/ 4889500 h 7823200"/>
                <a:gd name="connsiteX27" fmla="*/ 1525713 w 1830513"/>
                <a:gd name="connsiteY27" fmla="*/ 4914900 h 7823200"/>
                <a:gd name="connsiteX28" fmla="*/ 1436813 w 1830513"/>
                <a:gd name="connsiteY28" fmla="*/ 4927600 h 7823200"/>
                <a:gd name="connsiteX29" fmla="*/ 1538413 w 1830513"/>
                <a:gd name="connsiteY29" fmla="*/ 4965700 h 7823200"/>
                <a:gd name="connsiteX30" fmla="*/ 1601913 w 1830513"/>
                <a:gd name="connsiteY30" fmla="*/ 5041900 h 7823200"/>
                <a:gd name="connsiteX31" fmla="*/ 1627313 w 1830513"/>
                <a:gd name="connsiteY31" fmla="*/ 5118100 h 7823200"/>
                <a:gd name="connsiteX32" fmla="*/ 1589213 w 1830513"/>
                <a:gd name="connsiteY32" fmla="*/ 5194300 h 7823200"/>
                <a:gd name="connsiteX33" fmla="*/ 1513013 w 1830513"/>
                <a:gd name="connsiteY33" fmla="*/ 5283200 h 7823200"/>
                <a:gd name="connsiteX34" fmla="*/ 1487613 w 1830513"/>
                <a:gd name="connsiteY34" fmla="*/ 5384800 h 7823200"/>
                <a:gd name="connsiteX35" fmla="*/ 1487613 w 1830513"/>
                <a:gd name="connsiteY35" fmla="*/ 5473700 h 7823200"/>
                <a:gd name="connsiteX36" fmla="*/ 1500313 w 1830513"/>
                <a:gd name="connsiteY36" fmla="*/ 5638800 h 7823200"/>
                <a:gd name="connsiteX37" fmla="*/ 1513013 w 1830513"/>
                <a:gd name="connsiteY37" fmla="*/ 5867400 h 7823200"/>
                <a:gd name="connsiteX38" fmla="*/ 1487613 w 1830513"/>
                <a:gd name="connsiteY38" fmla="*/ 6032500 h 7823200"/>
                <a:gd name="connsiteX39" fmla="*/ 1411413 w 1830513"/>
                <a:gd name="connsiteY39" fmla="*/ 6159500 h 7823200"/>
                <a:gd name="connsiteX40" fmla="*/ 1259013 w 1830513"/>
                <a:gd name="connsiteY40" fmla="*/ 6184900 h 7823200"/>
                <a:gd name="connsiteX41" fmla="*/ 1106613 w 1830513"/>
                <a:gd name="connsiteY41" fmla="*/ 6184900 h 7823200"/>
                <a:gd name="connsiteX42" fmla="*/ 928813 w 1830513"/>
                <a:gd name="connsiteY42" fmla="*/ 6146800 h 7823200"/>
                <a:gd name="connsiteX43" fmla="*/ 789113 w 1830513"/>
                <a:gd name="connsiteY43" fmla="*/ 6159500 h 7823200"/>
                <a:gd name="connsiteX44" fmla="*/ 738313 w 1830513"/>
                <a:gd name="connsiteY44" fmla="*/ 6172200 h 7823200"/>
                <a:gd name="connsiteX45" fmla="*/ 674813 w 1830513"/>
                <a:gd name="connsiteY45" fmla="*/ 6223000 h 7823200"/>
                <a:gd name="connsiteX46" fmla="*/ 585913 w 1830513"/>
                <a:gd name="connsiteY46" fmla="*/ 6591300 h 7823200"/>
                <a:gd name="connsiteX47" fmla="*/ 395413 w 1830513"/>
                <a:gd name="connsiteY47" fmla="*/ 7810500 h 7823200"/>
                <a:gd name="connsiteX48" fmla="*/ 1713 w 1830513"/>
                <a:gd name="connsiteY48" fmla="*/ 7823200 h 78232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Lst>
              <a:rect l="l" t="t" r="r" b="b"/>
              <a:pathLst>
                <a:path w="1830513" h="7823200">
                  <a:moveTo>
                    <a:pt x="1713" y="7823200"/>
                  </a:moveTo>
                  <a:cubicBezTo>
                    <a:pt x="5946" y="5215467"/>
                    <a:pt x="-3072" y="2607733"/>
                    <a:pt x="1161" y="0"/>
                  </a:cubicBezTo>
                  <a:lnTo>
                    <a:pt x="230313" y="0"/>
                  </a:lnTo>
                  <a:cubicBezTo>
                    <a:pt x="310838" y="4233"/>
                    <a:pt x="408113" y="6350"/>
                    <a:pt x="484313" y="25400"/>
                  </a:cubicBezTo>
                  <a:cubicBezTo>
                    <a:pt x="560513" y="44450"/>
                    <a:pt x="621804" y="79933"/>
                    <a:pt x="687513" y="114300"/>
                  </a:cubicBezTo>
                  <a:cubicBezTo>
                    <a:pt x="753222" y="148667"/>
                    <a:pt x="819298" y="185035"/>
                    <a:pt x="878565" y="231602"/>
                  </a:cubicBezTo>
                  <a:cubicBezTo>
                    <a:pt x="937832" y="278169"/>
                    <a:pt x="988172" y="320117"/>
                    <a:pt x="1043113" y="393700"/>
                  </a:cubicBezTo>
                  <a:cubicBezTo>
                    <a:pt x="1098054" y="467283"/>
                    <a:pt x="1165880" y="590550"/>
                    <a:pt x="1208213" y="673100"/>
                  </a:cubicBezTo>
                  <a:lnTo>
                    <a:pt x="1297113" y="889000"/>
                  </a:lnTo>
                  <a:cubicBezTo>
                    <a:pt x="1326746" y="960967"/>
                    <a:pt x="1424113" y="1303867"/>
                    <a:pt x="1462213" y="1473200"/>
                  </a:cubicBezTo>
                  <a:lnTo>
                    <a:pt x="1525713" y="1905000"/>
                  </a:lnTo>
                  <a:lnTo>
                    <a:pt x="1563813" y="2273300"/>
                  </a:lnTo>
                  <a:lnTo>
                    <a:pt x="1589213" y="2654300"/>
                  </a:lnTo>
                  <a:lnTo>
                    <a:pt x="1551113" y="2768600"/>
                  </a:lnTo>
                  <a:lnTo>
                    <a:pt x="1500313" y="2882900"/>
                  </a:lnTo>
                  <a:lnTo>
                    <a:pt x="1466079" y="2990811"/>
                  </a:lnTo>
                  <a:lnTo>
                    <a:pt x="1513013" y="3175000"/>
                  </a:lnTo>
                  <a:lnTo>
                    <a:pt x="1779713" y="3886200"/>
                  </a:lnTo>
                  <a:lnTo>
                    <a:pt x="1817813" y="4000500"/>
                  </a:lnTo>
                  <a:lnTo>
                    <a:pt x="1830513" y="4102100"/>
                  </a:lnTo>
                  <a:lnTo>
                    <a:pt x="1823888" y="4180455"/>
                  </a:lnTo>
                  <a:lnTo>
                    <a:pt x="1767013" y="4241800"/>
                  </a:lnTo>
                  <a:lnTo>
                    <a:pt x="1652713" y="4356100"/>
                  </a:lnTo>
                  <a:lnTo>
                    <a:pt x="1601913" y="4521200"/>
                  </a:lnTo>
                  <a:lnTo>
                    <a:pt x="1614613" y="4724400"/>
                  </a:lnTo>
                  <a:cubicBezTo>
                    <a:pt x="1616730" y="4783667"/>
                    <a:pt x="1618846" y="4849283"/>
                    <a:pt x="1614613" y="4876800"/>
                  </a:cubicBezTo>
                  <a:cubicBezTo>
                    <a:pt x="1610380" y="4904317"/>
                    <a:pt x="1604030" y="4883150"/>
                    <a:pt x="1589213" y="4889500"/>
                  </a:cubicBezTo>
                  <a:lnTo>
                    <a:pt x="1525713" y="4914900"/>
                  </a:lnTo>
                  <a:lnTo>
                    <a:pt x="1436813" y="4927600"/>
                  </a:lnTo>
                  <a:lnTo>
                    <a:pt x="1538413" y="4965700"/>
                  </a:lnTo>
                  <a:lnTo>
                    <a:pt x="1601913" y="5041900"/>
                  </a:lnTo>
                  <a:lnTo>
                    <a:pt x="1627313" y="5118100"/>
                  </a:lnTo>
                  <a:lnTo>
                    <a:pt x="1589213" y="5194300"/>
                  </a:lnTo>
                  <a:lnTo>
                    <a:pt x="1513013" y="5283200"/>
                  </a:lnTo>
                  <a:lnTo>
                    <a:pt x="1487613" y="5384800"/>
                  </a:lnTo>
                  <a:lnTo>
                    <a:pt x="1487613" y="5473700"/>
                  </a:lnTo>
                  <a:lnTo>
                    <a:pt x="1500313" y="5638800"/>
                  </a:lnTo>
                  <a:lnTo>
                    <a:pt x="1513013" y="5867400"/>
                  </a:lnTo>
                  <a:lnTo>
                    <a:pt x="1487613" y="6032500"/>
                  </a:lnTo>
                  <a:cubicBezTo>
                    <a:pt x="1470680" y="6081183"/>
                    <a:pt x="1449513" y="6134100"/>
                    <a:pt x="1411413" y="6159500"/>
                  </a:cubicBezTo>
                  <a:cubicBezTo>
                    <a:pt x="1373313" y="6184900"/>
                    <a:pt x="1309813" y="6180667"/>
                    <a:pt x="1259013" y="6184900"/>
                  </a:cubicBezTo>
                  <a:lnTo>
                    <a:pt x="1106613" y="6184900"/>
                  </a:lnTo>
                  <a:lnTo>
                    <a:pt x="928813" y="6146800"/>
                  </a:lnTo>
                  <a:lnTo>
                    <a:pt x="789113" y="6159500"/>
                  </a:lnTo>
                  <a:lnTo>
                    <a:pt x="738313" y="6172200"/>
                  </a:lnTo>
                  <a:lnTo>
                    <a:pt x="674813" y="6223000"/>
                  </a:lnTo>
                  <a:lnTo>
                    <a:pt x="585913" y="6591300"/>
                  </a:lnTo>
                  <a:lnTo>
                    <a:pt x="395413" y="7810500"/>
                  </a:lnTo>
                  <a:lnTo>
                    <a:pt x="1713" y="7823200"/>
                  </a:lnTo>
                  <a:close/>
                </a:path>
              </a:pathLst>
            </a:custGeom>
            <a:solidFill>
              <a:srgbClr val="C8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68" name="Freeform: Shape 167">
              <a:extLst>
                <a:ext uri="{FF2B5EF4-FFF2-40B4-BE49-F238E27FC236}">
                  <a16:creationId xmlns:a16="http://schemas.microsoft.com/office/drawing/2014/main" id="{06436845-6595-0B27-D1CF-89514DA69746}"/>
                </a:ext>
              </a:extLst>
            </xdr:cNvPr>
            <xdr:cNvSpPr/>
          </xdr:nvSpPr>
          <xdr:spPr>
            <a:xfrm flipH="1">
              <a:off x="8272060" y="60718700"/>
              <a:ext cx="1829519" cy="7823200"/>
            </a:xfrm>
            <a:custGeom>
              <a:avLst/>
              <a:gdLst>
                <a:gd name="connsiteX0" fmla="*/ 0 w 1828800"/>
                <a:gd name="connsiteY0" fmla="*/ 7823200 h 7823200"/>
                <a:gd name="connsiteX1" fmla="*/ 12700 w 1828800"/>
                <a:gd name="connsiteY1" fmla="*/ 0 h 7823200"/>
                <a:gd name="connsiteX2" fmla="*/ 228600 w 1828800"/>
                <a:gd name="connsiteY2" fmla="*/ 0 h 7823200"/>
                <a:gd name="connsiteX3" fmla="*/ 482600 w 1828800"/>
                <a:gd name="connsiteY3" fmla="*/ 25400 h 7823200"/>
                <a:gd name="connsiteX4" fmla="*/ 685800 w 1828800"/>
                <a:gd name="connsiteY4" fmla="*/ 114300 h 7823200"/>
                <a:gd name="connsiteX5" fmla="*/ 863600 w 1828800"/>
                <a:gd name="connsiteY5" fmla="*/ 241300 h 7823200"/>
                <a:gd name="connsiteX6" fmla="*/ 1041400 w 1828800"/>
                <a:gd name="connsiteY6" fmla="*/ 393700 h 7823200"/>
                <a:gd name="connsiteX7" fmla="*/ 1206500 w 1828800"/>
                <a:gd name="connsiteY7" fmla="*/ 673100 h 7823200"/>
                <a:gd name="connsiteX8" fmla="*/ 1295400 w 1828800"/>
                <a:gd name="connsiteY8" fmla="*/ 889000 h 7823200"/>
                <a:gd name="connsiteX9" fmla="*/ 1460500 w 1828800"/>
                <a:gd name="connsiteY9" fmla="*/ 1473200 h 7823200"/>
                <a:gd name="connsiteX10" fmla="*/ 1524000 w 1828800"/>
                <a:gd name="connsiteY10" fmla="*/ 1905000 h 7823200"/>
                <a:gd name="connsiteX11" fmla="*/ 1562100 w 1828800"/>
                <a:gd name="connsiteY11" fmla="*/ 2273300 h 7823200"/>
                <a:gd name="connsiteX12" fmla="*/ 1587500 w 1828800"/>
                <a:gd name="connsiteY12" fmla="*/ 2654300 h 7823200"/>
                <a:gd name="connsiteX13" fmla="*/ 1549400 w 1828800"/>
                <a:gd name="connsiteY13" fmla="*/ 2768600 h 7823200"/>
                <a:gd name="connsiteX14" fmla="*/ 1498600 w 1828800"/>
                <a:gd name="connsiteY14" fmla="*/ 2882900 h 7823200"/>
                <a:gd name="connsiteX15" fmla="*/ 1511300 w 1828800"/>
                <a:gd name="connsiteY15" fmla="*/ 3175000 h 7823200"/>
                <a:gd name="connsiteX16" fmla="*/ 1778000 w 1828800"/>
                <a:gd name="connsiteY16" fmla="*/ 3886200 h 7823200"/>
                <a:gd name="connsiteX17" fmla="*/ 1816100 w 1828800"/>
                <a:gd name="connsiteY17" fmla="*/ 4000500 h 7823200"/>
                <a:gd name="connsiteX18" fmla="*/ 1828800 w 1828800"/>
                <a:gd name="connsiteY18" fmla="*/ 4102100 h 7823200"/>
                <a:gd name="connsiteX19" fmla="*/ 1765300 w 1828800"/>
                <a:gd name="connsiteY19" fmla="*/ 4241800 h 7823200"/>
                <a:gd name="connsiteX20" fmla="*/ 1651000 w 1828800"/>
                <a:gd name="connsiteY20" fmla="*/ 4356100 h 7823200"/>
                <a:gd name="connsiteX21" fmla="*/ 1600200 w 1828800"/>
                <a:gd name="connsiteY21" fmla="*/ 4521200 h 7823200"/>
                <a:gd name="connsiteX22" fmla="*/ 1612900 w 1828800"/>
                <a:gd name="connsiteY22" fmla="*/ 4724400 h 7823200"/>
                <a:gd name="connsiteX23" fmla="*/ 1612900 w 1828800"/>
                <a:gd name="connsiteY23" fmla="*/ 4876800 h 7823200"/>
                <a:gd name="connsiteX24" fmla="*/ 1587500 w 1828800"/>
                <a:gd name="connsiteY24" fmla="*/ 4889500 h 7823200"/>
                <a:gd name="connsiteX25" fmla="*/ 1524000 w 1828800"/>
                <a:gd name="connsiteY25" fmla="*/ 4914900 h 7823200"/>
                <a:gd name="connsiteX26" fmla="*/ 1435100 w 1828800"/>
                <a:gd name="connsiteY26" fmla="*/ 4927600 h 7823200"/>
                <a:gd name="connsiteX27" fmla="*/ 1536700 w 1828800"/>
                <a:gd name="connsiteY27" fmla="*/ 4965700 h 7823200"/>
                <a:gd name="connsiteX28" fmla="*/ 1600200 w 1828800"/>
                <a:gd name="connsiteY28" fmla="*/ 5041900 h 7823200"/>
                <a:gd name="connsiteX29" fmla="*/ 1625600 w 1828800"/>
                <a:gd name="connsiteY29" fmla="*/ 5118100 h 7823200"/>
                <a:gd name="connsiteX30" fmla="*/ 1587500 w 1828800"/>
                <a:gd name="connsiteY30" fmla="*/ 5194300 h 7823200"/>
                <a:gd name="connsiteX31" fmla="*/ 1511300 w 1828800"/>
                <a:gd name="connsiteY31" fmla="*/ 5283200 h 7823200"/>
                <a:gd name="connsiteX32" fmla="*/ 1485900 w 1828800"/>
                <a:gd name="connsiteY32" fmla="*/ 5384800 h 7823200"/>
                <a:gd name="connsiteX33" fmla="*/ 1485900 w 1828800"/>
                <a:gd name="connsiteY33" fmla="*/ 5473700 h 7823200"/>
                <a:gd name="connsiteX34" fmla="*/ 1498600 w 1828800"/>
                <a:gd name="connsiteY34" fmla="*/ 5638800 h 7823200"/>
                <a:gd name="connsiteX35" fmla="*/ 1511300 w 1828800"/>
                <a:gd name="connsiteY35" fmla="*/ 5867400 h 7823200"/>
                <a:gd name="connsiteX36" fmla="*/ 1485900 w 1828800"/>
                <a:gd name="connsiteY36" fmla="*/ 6032500 h 7823200"/>
                <a:gd name="connsiteX37" fmla="*/ 1409700 w 1828800"/>
                <a:gd name="connsiteY37" fmla="*/ 6159500 h 7823200"/>
                <a:gd name="connsiteX38" fmla="*/ 1257300 w 1828800"/>
                <a:gd name="connsiteY38" fmla="*/ 6184900 h 7823200"/>
                <a:gd name="connsiteX39" fmla="*/ 1104900 w 1828800"/>
                <a:gd name="connsiteY39" fmla="*/ 6184900 h 7823200"/>
                <a:gd name="connsiteX40" fmla="*/ 927100 w 1828800"/>
                <a:gd name="connsiteY40" fmla="*/ 6146800 h 7823200"/>
                <a:gd name="connsiteX41" fmla="*/ 787400 w 1828800"/>
                <a:gd name="connsiteY41" fmla="*/ 6159500 h 7823200"/>
                <a:gd name="connsiteX42" fmla="*/ 736600 w 1828800"/>
                <a:gd name="connsiteY42" fmla="*/ 6172200 h 7823200"/>
                <a:gd name="connsiteX43" fmla="*/ 673100 w 1828800"/>
                <a:gd name="connsiteY43" fmla="*/ 6223000 h 7823200"/>
                <a:gd name="connsiteX44" fmla="*/ 584200 w 1828800"/>
                <a:gd name="connsiteY44" fmla="*/ 6591300 h 7823200"/>
                <a:gd name="connsiteX45" fmla="*/ 393700 w 1828800"/>
                <a:gd name="connsiteY45" fmla="*/ 7810500 h 7823200"/>
                <a:gd name="connsiteX46" fmla="*/ 0 w 1828800"/>
                <a:gd name="connsiteY46"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767013 w 1830513"/>
                <a:gd name="connsiteY19" fmla="*/ 4241800 h 7823200"/>
                <a:gd name="connsiteX20" fmla="*/ 1652713 w 1830513"/>
                <a:gd name="connsiteY20" fmla="*/ 4356100 h 7823200"/>
                <a:gd name="connsiteX21" fmla="*/ 1601913 w 1830513"/>
                <a:gd name="connsiteY21" fmla="*/ 4521200 h 7823200"/>
                <a:gd name="connsiteX22" fmla="*/ 1614613 w 1830513"/>
                <a:gd name="connsiteY22" fmla="*/ 4724400 h 7823200"/>
                <a:gd name="connsiteX23" fmla="*/ 1614613 w 1830513"/>
                <a:gd name="connsiteY23" fmla="*/ 4876800 h 7823200"/>
                <a:gd name="connsiteX24" fmla="*/ 1589213 w 1830513"/>
                <a:gd name="connsiteY24" fmla="*/ 4889500 h 7823200"/>
                <a:gd name="connsiteX25" fmla="*/ 1525713 w 1830513"/>
                <a:gd name="connsiteY25" fmla="*/ 4914900 h 7823200"/>
                <a:gd name="connsiteX26" fmla="*/ 1436813 w 1830513"/>
                <a:gd name="connsiteY26" fmla="*/ 4927600 h 7823200"/>
                <a:gd name="connsiteX27" fmla="*/ 1538413 w 1830513"/>
                <a:gd name="connsiteY27" fmla="*/ 4965700 h 7823200"/>
                <a:gd name="connsiteX28" fmla="*/ 1601913 w 1830513"/>
                <a:gd name="connsiteY28" fmla="*/ 5041900 h 7823200"/>
                <a:gd name="connsiteX29" fmla="*/ 1627313 w 1830513"/>
                <a:gd name="connsiteY29" fmla="*/ 5118100 h 7823200"/>
                <a:gd name="connsiteX30" fmla="*/ 1589213 w 1830513"/>
                <a:gd name="connsiteY30" fmla="*/ 5194300 h 7823200"/>
                <a:gd name="connsiteX31" fmla="*/ 1513013 w 1830513"/>
                <a:gd name="connsiteY31" fmla="*/ 5283200 h 7823200"/>
                <a:gd name="connsiteX32" fmla="*/ 1487613 w 1830513"/>
                <a:gd name="connsiteY32" fmla="*/ 5384800 h 7823200"/>
                <a:gd name="connsiteX33" fmla="*/ 1487613 w 1830513"/>
                <a:gd name="connsiteY33" fmla="*/ 5473700 h 7823200"/>
                <a:gd name="connsiteX34" fmla="*/ 1500313 w 1830513"/>
                <a:gd name="connsiteY34" fmla="*/ 5638800 h 7823200"/>
                <a:gd name="connsiteX35" fmla="*/ 1513013 w 1830513"/>
                <a:gd name="connsiteY35" fmla="*/ 5867400 h 7823200"/>
                <a:gd name="connsiteX36" fmla="*/ 1487613 w 1830513"/>
                <a:gd name="connsiteY36" fmla="*/ 6032500 h 7823200"/>
                <a:gd name="connsiteX37" fmla="*/ 1411413 w 1830513"/>
                <a:gd name="connsiteY37" fmla="*/ 6159500 h 7823200"/>
                <a:gd name="connsiteX38" fmla="*/ 1259013 w 1830513"/>
                <a:gd name="connsiteY38" fmla="*/ 6184900 h 7823200"/>
                <a:gd name="connsiteX39" fmla="*/ 1106613 w 1830513"/>
                <a:gd name="connsiteY39" fmla="*/ 6184900 h 7823200"/>
                <a:gd name="connsiteX40" fmla="*/ 928813 w 1830513"/>
                <a:gd name="connsiteY40" fmla="*/ 6146800 h 7823200"/>
                <a:gd name="connsiteX41" fmla="*/ 789113 w 1830513"/>
                <a:gd name="connsiteY41" fmla="*/ 6159500 h 7823200"/>
                <a:gd name="connsiteX42" fmla="*/ 738313 w 1830513"/>
                <a:gd name="connsiteY42" fmla="*/ 6172200 h 7823200"/>
                <a:gd name="connsiteX43" fmla="*/ 674813 w 1830513"/>
                <a:gd name="connsiteY43" fmla="*/ 6223000 h 7823200"/>
                <a:gd name="connsiteX44" fmla="*/ 585913 w 1830513"/>
                <a:gd name="connsiteY44" fmla="*/ 6591300 h 7823200"/>
                <a:gd name="connsiteX45" fmla="*/ 395413 w 1830513"/>
                <a:gd name="connsiteY45" fmla="*/ 7810500 h 7823200"/>
                <a:gd name="connsiteX46" fmla="*/ 1713 w 1830513"/>
                <a:gd name="connsiteY46"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767013 w 1830513"/>
                <a:gd name="connsiteY19" fmla="*/ 4241800 h 7823200"/>
                <a:gd name="connsiteX20" fmla="*/ 1652713 w 1830513"/>
                <a:gd name="connsiteY20" fmla="*/ 4356100 h 7823200"/>
                <a:gd name="connsiteX21" fmla="*/ 1601913 w 1830513"/>
                <a:gd name="connsiteY21" fmla="*/ 4521200 h 7823200"/>
                <a:gd name="connsiteX22" fmla="*/ 1614613 w 1830513"/>
                <a:gd name="connsiteY22" fmla="*/ 4724400 h 7823200"/>
                <a:gd name="connsiteX23" fmla="*/ 1614613 w 1830513"/>
                <a:gd name="connsiteY23" fmla="*/ 4876800 h 7823200"/>
                <a:gd name="connsiteX24" fmla="*/ 1589213 w 1830513"/>
                <a:gd name="connsiteY24" fmla="*/ 4889500 h 7823200"/>
                <a:gd name="connsiteX25" fmla="*/ 1525713 w 1830513"/>
                <a:gd name="connsiteY25" fmla="*/ 4914900 h 7823200"/>
                <a:gd name="connsiteX26" fmla="*/ 1436813 w 1830513"/>
                <a:gd name="connsiteY26" fmla="*/ 4927600 h 7823200"/>
                <a:gd name="connsiteX27" fmla="*/ 1538413 w 1830513"/>
                <a:gd name="connsiteY27" fmla="*/ 4965700 h 7823200"/>
                <a:gd name="connsiteX28" fmla="*/ 1601913 w 1830513"/>
                <a:gd name="connsiteY28" fmla="*/ 5041900 h 7823200"/>
                <a:gd name="connsiteX29" fmla="*/ 1627313 w 1830513"/>
                <a:gd name="connsiteY29" fmla="*/ 5118100 h 7823200"/>
                <a:gd name="connsiteX30" fmla="*/ 1589213 w 1830513"/>
                <a:gd name="connsiteY30" fmla="*/ 5194300 h 7823200"/>
                <a:gd name="connsiteX31" fmla="*/ 1513013 w 1830513"/>
                <a:gd name="connsiteY31" fmla="*/ 5283200 h 7823200"/>
                <a:gd name="connsiteX32" fmla="*/ 1487613 w 1830513"/>
                <a:gd name="connsiteY32" fmla="*/ 5384800 h 7823200"/>
                <a:gd name="connsiteX33" fmla="*/ 1487613 w 1830513"/>
                <a:gd name="connsiteY33" fmla="*/ 5473700 h 7823200"/>
                <a:gd name="connsiteX34" fmla="*/ 1500313 w 1830513"/>
                <a:gd name="connsiteY34" fmla="*/ 5638800 h 7823200"/>
                <a:gd name="connsiteX35" fmla="*/ 1513013 w 1830513"/>
                <a:gd name="connsiteY35" fmla="*/ 5867400 h 7823200"/>
                <a:gd name="connsiteX36" fmla="*/ 1487613 w 1830513"/>
                <a:gd name="connsiteY36" fmla="*/ 6032500 h 7823200"/>
                <a:gd name="connsiteX37" fmla="*/ 1411413 w 1830513"/>
                <a:gd name="connsiteY37" fmla="*/ 6159500 h 7823200"/>
                <a:gd name="connsiteX38" fmla="*/ 1259013 w 1830513"/>
                <a:gd name="connsiteY38" fmla="*/ 6184900 h 7823200"/>
                <a:gd name="connsiteX39" fmla="*/ 1106613 w 1830513"/>
                <a:gd name="connsiteY39" fmla="*/ 6184900 h 7823200"/>
                <a:gd name="connsiteX40" fmla="*/ 928813 w 1830513"/>
                <a:gd name="connsiteY40" fmla="*/ 6146800 h 7823200"/>
                <a:gd name="connsiteX41" fmla="*/ 789113 w 1830513"/>
                <a:gd name="connsiteY41" fmla="*/ 6159500 h 7823200"/>
                <a:gd name="connsiteX42" fmla="*/ 738313 w 1830513"/>
                <a:gd name="connsiteY42" fmla="*/ 6172200 h 7823200"/>
                <a:gd name="connsiteX43" fmla="*/ 674813 w 1830513"/>
                <a:gd name="connsiteY43" fmla="*/ 6223000 h 7823200"/>
                <a:gd name="connsiteX44" fmla="*/ 585913 w 1830513"/>
                <a:gd name="connsiteY44" fmla="*/ 6591300 h 7823200"/>
                <a:gd name="connsiteX45" fmla="*/ 395413 w 1830513"/>
                <a:gd name="connsiteY45" fmla="*/ 7810500 h 7823200"/>
                <a:gd name="connsiteX46" fmla="*/ 1713 w 1830513"/>
                <a:gd name="connsiteY46"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04010 w 1830513"/>
                <a:gd name="connsiteY19" fmla="*/ 4167524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78565 w 1830513"/>
                <a:gd name="connsiteY5" fmla="*/ 231602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78565 w 1830513"/>
                <a:gd name="connsiteY5" fmla="*/ 231602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78565 w 1830513"/>
                <a:gd name="connsiteY5" fmla="*/ 231602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09149 w 1830513"/>
                <a:gd name="connsiteY15" fmla="*/ 2984346 h 7823200"/>
                <a:gd name="connsiteX16" fmla="*/ 1513013 w 1830513"/>
                <a:gd name="connsiteY16" fmla="*/ 3175000 h 7823200"/>
                <a:gd name="connsiteX17" fmla="*/ 1779713 w 1830513"/>
                <a:gd name="connsiteY17" fmla="*/ 3886200 h 7823200"/>
                <a:gd name="connsiteX18" fmla="*/ 1817813 w 1830513"/>
                <a:gd name="connsiteY18" fmla="*/ 4000500 h 7823200"/>
                <a:gd name="connsiteX19" fmla="*/ 1830513 w 1830513"/>
                <a:gd name="connsiteY19" fmla="*/ 4102100 h 7823200"/>
                <a:gd name="connsiteX20" fmla="*/ 1823888 w 1830513"/>
                <a:gd name="connsiteY20" fmla="*/ 4180455 h 7823200"/>
                <a:gd name="connsiteX21" fmla="*/ 1767013 w 1830513"/>
                <a:gd name="connsiteY21" fmla="*/ 4241800 h 7823200"/>
                <a:gd name="connsiteX22" fmla="*/ 1652713 w 1830513"/>
                <a:gd name="connsiteY22" fmla="*/ 4356100 h 7823200"/>
                <a:gd name="connsiteX23" fmla="*/ 1601913 w 1830513"/>
                <a:gd name="connsiteY23" fmla="*/ 4521200 h 7823200"/>
                <a:gd name="connsiteX24" fmla="*/ 1614613 w 1830513"/>
                <a:gd name="connsiteY24" fmla="*/ 4724400 h 7823200"/>
                <a:gd name="connsiteX25" fmla="*/ 1614613 w 1830513"/>
                <a:gd name="connsiteY25" fmla="*/ 4876800 h 7823200"/>
                <a:gd name="connsiteX26" fmla="*/ 1589213 w 1830513"/>
                <a:gd name="connsiteY26" fmla="*/ 4889500 h 7823200"/>
                <a:gd name="connsiteX27" fmla="*/ 1525713 w 1830513"/>
                <a:gd name="connsiteY27" fmla="*/ 4914900 h 7823200"/>
                <a:gd name="connsiteX28" fmla="*/ 1436813 w 1830513"/>
                <a:gd name="connsiteY28" fmla="*/ 4927600 h 7823200"/>
                <a:gd name="connsiteX29" fmla="*/ 1538413 w 1830513"/>
                <a:gd name="connsiteY29" fmla="*/ 4965700 h 7823200"/>
                <a:gd name="connsiteX30" fmla="*/ 1601913 w 1830513"/>
                <a:gd name="connsiteY30" fmla="*/ 5041900 h 7823200"/>
                <a:gd name="connsiteX31" fmla="*/ 1627313 w 1830513"/>
                <a:gd name="connsiteY31" fmla="*/ 5118100 h 7823200"/>
                <a:gd name="connsiteX32" fmla="*/ 1589213 w 1830513"/>
                <a:gd name="connsiteY32" fmla="*/ 5194300 h 7823200"/>
                <a:gd name="connsiteX33" fmla="*/ 1513013 w 1830513"/>
                <a:gd name="connsiteY33" fmla="*/ 5283200 h 7823200"/>
                <a:gd name="connsiteX34" fmla="*/ 1487613 w 1830513"/>
                <a:gd name="connsiteY34" fmla="*/ 5384800 h 7823200"/>
                <a:gd name="connsiteX35" fmla="*/ 1487613 w 1830513"/>
                <a:gd name="connsiteY35" fmla="*/ 5473700 h 7823200"/>
                <a:gd name="connsiteX36" fmla="*/ 1500313 w 1830513"/>
                <a:gd name="connsiteY36" fmla="*/ 5638800 h 7823200"/>
                <a:gd name="connsiteX37" fmla="*/ 1513013 w 1830513"/>
                <a:gd name="connsiteY37" fmla="*/ 5867400 h 7823200"/>
                <a:gd name="connsiteX38" fmla="*/ 1487613 w 1830513"/>
                <a:gd name="connsiteY38" fmla="*/ 6032500 h 7823200"/>
                <a:gd name="connsiteX39" fmla="*/ 1411413 w 1830513"/>
                <a:gd name="connsiteY39" fmla="*/ 6159500 h 7823200"/>
                <a:gd name="connsiteX40" fmla="*/ 1259013 w 1830513"/>
                <a:gd name="connsiteY40" fmla="*/ 6184900 h 7823200"/>
                <a:gd name="connsiteX41" fmla="*/ 1106613 w 1830513"/>
                <a:gd name="connsiteY41" fmla="*/ 6184900 h 7823200"/>
                <a:gd name="connsiteX42" fmla="*/ 928813 w 1830513"/>
                <a:gd name="connsiteY42" fmla="*/ 6146800 h 7823200"/>
                <a:gd name="connsiteX43" fmla="*/ 789113 w 1830513"/>
                <a:gd name="connsiteY43" fmla="*/ 6159500 h 7823200"/>
                <a:gd name="connsiteX44" fmla="*/ 738313 w 1830513"/>
                <a:gd name="connsiteY44" fmla="*/ 6172200 h 7823200"/>
                <a:gd name="connsiteX45" fmla="*/ 674813 w 1830513"/>
                <a:gd name="connsiteY45" fmla="*/ 6223000 h 7823200"/>
                <a:gd name="connsiteX46" fmla="*/ 585913 w 1830513"/>
                <a:gd name="connsiteY46" fmla="*/ 6591300 h 7823200"/>
                <a:gd name="connsiteX47" fmla="*/ 395413 w 1830513"/>
                <a:gd name="connsiteY47" fmla="*/ 7810500 h 7823200"/>
                <a:gd name="connsiteX48" fmla="*/ 1713 w 1830513"/>
                <a:gd name="connsiteY48"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78565 w 1830513"/>
                <a:gd name="connsiteY5" fmla="*/ 231602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466079 w 1830513"/>
                <a:gd name="connsiteY15" fmla="*/ 2990811 h 7823200"/>
                <a:gd name="connsiteX16" fmla="*/ 1513013 w 1830513"/>
                <a:gd name="connsiteY16" fmla="*/ 3175000 h 7823200"/>
                <a:gd name="connsiteX17" fmla="*/ 1779713 w 1830513"/>
                <a:gd name="connsiteY17" fmla="*/ 3886200 h 7823200"/>
                <a:gd name="connsiteX18" fmla="*/ 1817813 w 1830513"/>
                <a:gd name="connsiteY18" fmla="*/ 4000500 h 7823200"/>
                <a:gd name="connsiteX19" fmla="*/ 1830513 w 1830513"/>
                <a:gd name="connsiteY19" fmla="*/ 4102100 h 7823200"/>
                <a:gd name="connsiteX20" fmla="*/ 1823888 w 1830513"/>
                <a:gd name="connsiteY20" fmla="*/ 4180455 h 7823200"/>
                <a:gd name="connsiteX21" fmla="*/ 1767013 w 1830513"/>
                <a:gd name="connsiteY21" fmla="*/ 4241800 h 7823200"/>
                <a:gd name="connsiteX22" fmla="*/ 1652713 w 1830513"/>
                <a:gd name="connsiteY22" fmla="*/ 4356100 h 7823200"/>
                <a:gd name="connsiteX23" fmla="*/ 1601913 w 1830513"/>
                <a:gd name="connsiteY23" fmla="*/ 4521200 h 7823200"/>
                <a:gd name="connsiteX24" fmla="*/ 1614613 w 1830513"/>
                <a:gd name="connsiteY24" fmla="*/ 4724400 h 7823200"/>
                <a:gd name="connsiteX25" fmla="*/ 1614613 w 1830513"/>
                <a:gd name="connsiteY25" fmla="*/ 4876800 h 7823200"/>
                <a:gd name="connsiteX26" fmla="*/ 1589213 w 1830513"/>
                <a:gd name="connsiteY26" fmla="*/ 4889500 h 7823200"/>
                <a:gd name="connsiteX27" fmla="*/ 1525713 w 1830513"/>
                <a:gd name="connsiteY27" fmla="*/ 4914900 h 7823200"/>
                <a:gd name="connsiteX28" fmla="*/ 1436813 w 1830513"/>
                <a:gd name="connsiteY28" fmla="*/ 4927600 h 7823200"/>
                <a:gd name="connsiteX29" fmla="*/ 1538413 w 1830513"/>
                <a:gd name="connsiteY29" fmla="*/ 4965700 h 7823200"/>
                <a:gd name="connsiteX30" fmla="*/ 1601913 w 1830513"/>
                <a:gd name="connsiteY30" fmla="*/ 5041900 h 7823200"/>
                <a:gd name="connsiteX31" fmla="*/ 1627313 w 1830513"/>
                <a:gd name="connsiteY31" fmla="*/ 5118100 h 7823200"/>
                <a:gd name="connsiteX32" fmla="*/ 1589213 w 1830513"/>
                <a:gd name="connsiteY32" fmla="*/ 5194300 h 7823200"/>
                <a:gd name="connsiteX33" fmla="*/ 1513013 w 1830513"/>
                <a:gd name="connsiteY33" fmla="*/ 5283200 h 7823200"/>
                <a:gd name="connsiteX34" fmla="*/ 1487613 w 1830513"/>
                <a:gd name="connsiteY34" fmla="*/ 5384800 h 7823200"/>
                <a:gd name="connsiteX35" fmla="*/ 1487613 w 1830513"/>
                <a:gd name="connsiteY35" fmla="*/ 5473700 h 7823200"/>
                <a:gd name="connsiteX36" fmla="*/ 1500313 w 1830513"/>
                <a:gd name="connsiteY36" fmla="*/ 5638800 h 7823200"/>
                <a:gd name="connsiteX37" fmla="*/ 1513013 w 1830513"/>
                <a:gd name="connsiteY37" fmla="*/ 5867400 h 7823200"/>
                <a:gd name="connsiteX38" fmla="*/ 1487613 w 1830513"/>
                <a:gd name="connsiteY38" fmla="*/ 6032500 h 7823200"/>
                <a:gd name="connsiteX39" fmla="*/ 1411413 w 1830513"/>
                <a:gd name="connsiteY39" fmla="*/ 6159500 h 7823200"/>
                <a:gd name="connsiteX40" fmla="*/ 1259013 w 1830513"/>
                <a:gd name="connsiteY40" fmla="*/ 6184900 h 7823200"/>
                <a:gd name="connsiteX41" fmla="*/ 1106613 w 1830513"/>
                <a:gd name="connsiteY41" fmla="*/ 6184900 h 7823200"/>
                <a:gd name="connsiteX42" fmla="*/ 928813 w 1830513"/>
                <a:gd name="connsiteY42" fmla="*/ 6146800 h 7823200"/>
                <a:gd name="connsiteX43" fmla="*/ 789113 w 1830513"/>
                <a:gd name="connsiteY43" fmla="*/ 6159500 h 7823200"/>
                <a:gd name="connsiteX44" fmla="*/ 738313 w 1830513"/>
                <a:gd name="connsiteY44" fmla="*/ 6172200 h 7823200"/>
                <a:gd name="connsiteX45" fmla="*/ 674813 w 1830513"/>
                <a:gd name="connsiteY45" fmla="*/ 6223000 h 7823200"/>
                <a:gd name="connsiteX46" fmla="*/ 585913 w 1830513"/>
                <a:gd name="connsiteY46" fmla="*/ 6591300 h 7823200"/>
                <a:gd name="connsiteX47" fmla="*/ 395413 w 1830513"/>
                <a:gd name="connsiteY47" fmla="*/ 7810500 h 7823200"/>
                <a:gd name="connsiteX48" fmla="*/ 1713 w 1830513"/>
                <a:gd name="connsiteY48" fmla="*/ 7823200 h 78232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Lst>
              <a:rect l="l" t="t" r="r" b="b"/>
              <a:pathLst>
                <a:path w="1830513" h="7823200">
                  <a:moveTo>
                    <a:pt x="1713" y="7823200"/>
                  </a:moveTo>
                  <a:cubicBezTo>
                    <a:pt x="5946" y="5215467"/>
                    <a:pt x="-3072" y="2607733"/>
                    <a:pt x="1161" y="0"/>
                  </a:cubicBezTo>
                  <a:lnTo>
                    <a:pt x="230313" y="0"/>
                  </a:lnTo>
                  <a:cubicBezTo>
                    <a:pt x="310838" y="4233"/>
                    <a:pt x="408113" y="6350"/>
                    <a:pt x="484313" y="25400"/>
                  </a:cubicBezTo>
                  <a:cubicBezTo>
                    <a:pt x="560513" y="44450"/>
                    <a:pt x="621804" y="79933"/>
                    <a:pt x="687513" y="114300"/>
                  </a:cubicBezTo>
                  <a:cubicBezTo>
                    <a:pt x="753222" y="148667"/>
                    <a:pt x="819298" y="185035"/>
                    <a:pt x="878565" y="231602"/>
                  </a:cubicBezTo>
                  <a:cubicBezTo>
                    <a:pt x="937832" y="278169"/>
                    <a:pt x="988172" y="320117"/>
                    <a:pt x="1043113" y="393700"/>
                  </a:cubicBezTo>
                  <a:cubicBezTo>
                    <a:pt x="1098054" y="467283"/>
                    <a:pt x="1165880" y="590550"/>
                    <a:pt x="1208213" y="673100"/>
                  </a:cubicBezTo>
                  <a:lnTo>
                    <a:pt x="1297113" y="889000"/>
                  </a:lnTo>
                  <a:cubicBezTo>
                    <a:pt x="1326746" y="960967"/>
                    <a:pt x="1424113" y="1303867"/>
                    <a:pt x="1462213" y="1473200"/>
                  </a:cubicBezTo>
                  <a:lnTo>
                    <a:pt x="1525713" y="1905000"/>
                  </a:lnTo>
                  <a:lnTo>
                    <a:pt x="1563813" y="2273300"/>
                  </a:lnTo>
                  <a:lnTo>
                    <a:pt x="1589213" y="2654300"/>
                  </a:lnTo>
                  <a:lnTo>
                    <a:pt x="1551113" y="2768600"/>
                  </a:lnTo>
                  <a:lnTo>
                    <a:pt x="1500313" y="2882900"/>
                  </a:lnTo>
                  <a:lnTo>
                    <a:pt x="1466079" y="2990811"/>
                  </a:lnTo>
                  <a:lnTo>
                    <a:pt x="1513013" y="3175000"/>
                  </a:lnTo>
                  <a:lnTo>
                    <a:pt x="1779713" y="3886200"/>
                  </a:lnTo>
                  <a:lnTo>
                    <a:pt x="1817813" y="4000500"/>
                  </a:lnTo>
                  <a:lnTo>
                    <a:pt x="1830513" y="4102100"/>
                  </a:lnTo>
                  <a:lnTo>
                    <a:pt x="1823888" y="4180455"/>
                  </a:lnTo>
                  <a:lnTo>
                    <a:pt x="1767013" y="4241800"/>
                  </a:lnTo>
                  <a:lnTo>
                    <a:pt x="1652713" y="4356100"/>
                  </a:lnTo>
                  <a:lnTo>
                    <a:pt x="1601913" y="4521200"/>
                  </a:lnTo>
                  <a:lnTo>
                    <a:pt x="1614613" y="4724400"/>
                  </a:lnTo>
                  <a:cubicBezTo>
                    <a:pt x="1616730" y="4783667"/>
                    <a:pt x="1618846" y="4849283"/>
                    <a:pt x="1614613" y="4876800"/>
                  </a:cubicBezTo>
                  <a:cubicBezTo>
                    <a:pt x="1610380" y="4904317"/>
                    <a:pt x="1604030" y="4883150"/>
                    <a:pt x="1589213" y="4889500"/>
                  </a:cubicBezTo>
                  <a:lnTo>
                    <a:pt x="1525713" y="4914900"/>
                  </a:lnTo>
                  <a:lnTo>
                    <a:pt x="1436813" y="4927600"/>
                  </a:lnTo>
                  <a:lnTo>
                    <a:pt x="1538413" y="4965700"/>
                  </a:lnTo>
                  <a:lnTo>
                    <a:pt x="1601913" y="5041900"/>
                  </a:lnTo>
                  <a:lnTo>
                    <a:pt x="1627313" y="5118100"/>
                  </a:lnTo>
                  <a:lnTo>
                    <a:pt x="1589213" y="5194300"/>
                  </a:lnTo>
                  <a:lnTo>
                    <a:pt x="1513013" y="5283200"/>
                  </a:lnTo>
                  <a:lnTo>
                    <a:pt x="1487613" y="5384800"/>
                  </a:lnTo>
                  <a:lnTo>
                    <a:pt x="1487613" y="5473700"/>
                  </a:lnTo>
                  <a:lnTo>
                    <a:pt x="1500313" y="5638800"/>
                  </a:lnTo>
                  <a:lnTo>
                    <a:pt x="1513013" y="5867400"/>
                  </a:lnTo>
                  <a:lnTo>
                    <a:pt x="1487613" y="6032500"/>
                  </a:lnTo>
                  <a:cubicBezTo>
                    <a:pt x="1470680" y="6081183"/>
                    <a:pt x="1449513" y="6134100"/>
                    <a:pt x="1411413" y="6159500"/>
                  </a:cubicBezTo>
                  <a:cubicBezTo>
                    <a:pt x="1373313" y="6184900"/>
                    <a:pt x="1309813" y="6180667"/>
                    <a:pt x="1259013" y="6184900"/>
                  </a:cubicBezTo>
                  <a:lnTo>
                    <a:pt x="1106613" y="6184900"/>
                  </a:lnTo>
                  <a:lnTo>
                    <a:pt x="928813" y="6146800"/>
                  </a:lnTo>
                  <a:lnTo>
                    <a:pt x="789113" y="6159500"/>
                  </a:lnTo>
                  <a:lnTo>
                    <a:pt x="738313" y="6172200"/>
                  </a:lnTo>
                  <a:lnTo>
                    <a:pt x="674813" y="6223000"/>
                  </a:lnTo>
                  <a:lnTo>
                    <a:pt x="585913" y="6591300"/>
                  </a:lnTo>
                  <a:lnTo>
                    <a:pt x="395413" y="7810500"/>
                  </a:lnTo>
                  <a:lnTo>
                    <a:pt x="1713" y="7823200"/>
                  </a:lnTo>
                  <a:close/>
                </a:path>
              </a:pathLst>
            </a:custGeom>
            <a:solidFill>
              <a:srgbClr val="9C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grpSp>
    <xdr:clientData/>
  </xdr:twoCellAnchor>
  <xdr:twoCellAnchor>
    <xdr:from>
      <xdr:col>0</xdr:col>
      <xdr:colOff>7471</xdr:colOff>
      <xdr:row>413</xdr:row>
      <xdr:rowOff>0</xdr:rowOff>
    </xdr:from>
    <xdr:to>
      <xdr:col>13</xdr:col>
      <xdr:colOff>106531</xdr:colOff>
      <xdr:row>458</xdr:row>
      <xdr:rowOff>150876</xdr:rowOff>
    </xdr:to>
    <xdr:grpSp>
      <xdr:nvGrpSpPr>
        <xdr:cNvPr id="174" name="Group 173">
          <a:extLst>
            <a:ext uri="{FF2B5EF4-FFF2-40B4-BE49-F238E27FC236}">
              <a16:creationId xmlns:a16="http://schemas.microsoft.com/office/drawing/2014/main" id="{4D604C06-F493-45DC-9014-4D7B3AFACAED}"/>
            </a:ext>
          </a:extLst>
        </xdr:cNvPr>
        <xdr:cNvGrpSpPr/>
      </xdr:nvGrpSpPr>
      <xdr:grpSpPr>
        <a:xfrm>
          <a:off x="7471" y="83673950"/>
          <a:ext cx="6385560" cy="7783576"/>
          <a:chOff x="15455900" y="60706000"/>
          <a:chExt cx="6375400" cy="7823200"/>
        </a:xfrm>
      </xdr:grpSpPr>
      <xdr:sp macro="" textlink="">
        <xdr:nvSpPr>
          <xdr:cNvPr id="175" name="Rectangle 174">
            <a:extLst>
              <a:ext uri="{FF2B5EF4-FFF2-40B4-BE49-F238E27FC236}">
                <a16:creationId xmlns:a16="http://schemas.microsoft.com/office/drawing/2014/main" id="{9F109CA4-C82E-DB5B-35C2-93A9DB13F22B}"/>
              </a:ext>
            </a:extLst>
          </xdr:cNvPr>
          <xdr:cNvSpPr/>
        </xdr:nvSpPr>
        <xdr:spPr>
          <a:xfrm>
            <a:off x="20421600" y="60706000"/>
            <a:ext cx="1409700" cy="7818120"/>
          </a:xfrm>
          <a:prstGeom prst="rect">
            <a:avLst/>
          </a:prstGeom>
          <a:solidFill>
            <a:srgbClr val="9C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76" name="Rectangle 175">
            <a:extLst>
              <a:ext uri="{FF2B5EF4-FFF2-40B4-BE49-F238E27FC236}">
                <a16:creationId xmlns:a16="http://schemas.microsoft.com/office/drawing/2014/main" id="{3B1AA8ED-6FD6-CF30-E65C-9A0205096DEC}"/>
              </a:ext>
            </a:extLst>
          </xdr:cNvPr>
          <xdr:cNvSpPr/>
        </xdr:nvSpPr>
        <xdr:spPr>
          <a:xfrm>
            <a:off x="15455900" y="60706000"/>
            <a:ext cx="1409700" cy="7818120"/>
          </a:xfrm>
          <a:prstGeom prst="rect">
            <a:avLst/>
          </a:prstGeom>
          <a:solidFill>
            <a:schemeClr val="accent5">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nvGrpSpPr>
          <xdr:cNvPr id="177" name="Group 176">
            <a:extLst>
              <a:ext uri="{FF2B5EF4-FFF2-40B4-BE49-F238E27FC236}">
                <a16:creationId xmlns:a16="http://schemas.microsoft.com/office/drawing/2014/main" id="{8D0E1AB2-24EA-6893-C32F-181E33526B56}"/>
              </a:ext>
            </a:extLst>
          </xdr:cNvPr>
          <xdr:cNvGrpSpPr/>
        </xdr:nvGrpSpPr>
        <xdr:grpSpPr>
          <a:xfrm>
            <a:off x="16306800" y="60706000"/>
            <a:ext cx="2296879" cy="7823200"/>
            <a:chOff x="3796580" y="60718700"/>
            <a:chExt cx="2296879" cy="7823200"/>
          </a:xfrm>
        </xdr:grpSpPr>
        <xdr:sp macro="" textlink="">
          <xdr:nvSpPr>
            <xdr:cNvPr id="184" name="Freeform: Shape 183">
              <a:extLst>
                <a:ext uri="{FF2B5EF4-FFF2-40B4-BE49-F238E27FC236}">
                  <a16:creationId xmlns:a16="http://schemas.microsoft.com/office/drawing/2014/main" id="{41AE08B5-5F0E-6AB1-A0ED-CEA07335D6C3}"/>
                </a:ext>
              </a:extLst>
            </xdr:cNvPr>
            <xdr:cNvSpPr/>
          </xdr:nvSpPr>
          <xdr:spPr>
            <a:xfrm>
              <a:off x="4269020" y="60718700"/>
              <a:ext cx="1824439" cy="7823200"/>
            </a:xfrm>
            <a:custGeom>
              <a:avLst/>
              <a:gdLst>
                <a:gd name="connsiteX0" fmla="*/ 0 w 1828800"/>
                <a:gd name="connsiteY0" fmla="*/ 7823200 h 7823200"/>
                <a:gd name="connsiteX1" fmla="*/ 12700 w 1828800"/>
                <a:gd name="connsiteY1" fmla="*/ 0 h 7823200"/>
                <a:gd name="connsiteX2" fmla="*/ 228600 w 1828800"/>
                <a:gd name="connsiteY2" fmla="*/ 0 h 7823200"/>
                <a:gd name="connsiteX3" fmla="*/ 482600 w 1828800"/>
                <a:gd name="connsiteY3" fmla="*/ 25400 h 7823200"/>
                <a:gd name="connsiteX4" fmla="*/ 685800 w 1828800"/>
                <a:gd name="connsiteY4" fmla="*/ 114300 h 7823200"/>
                <a:gd name="connsiteX5" fmla="*/ 863600 w 1828800"/>
                <a:gd name="connsiteY5" fmla="*/ 241300 h 7823200"/>
                <a:gd name="connsiteX6" fmla="*/ 1041400 w 1828800"/>
                <a:gd name="connsiteY6" fmla="*/ 393700 h 7823200"/>
                <a:gd name="connsiteX7" fmla="*/ 1206500 w 1828800"/>
                <a:gd name="connsiteY7" fmla="*/ 673100 h 7823200"/>
                <a:gd name="connsiteX8" fmla="*/ 1295400 w 1828800"/>
                <a:gd name="connsiteY8" fmla="*/ 889000 h 7823200"/>
                <a:gd name="connsiteX9" fmla="*/ 1460500 w 1828800"/>
                <a:gd name="connsiteY9" fmla="*/ 1473200 h 7823200"/>
                <a:gd name="connsiteX10" fmla="*/ 1524000 w 1828800"/>
                <a:gd name="connsiteY10" fmla="*/ 1905000 h 7823200"/>
                <a:gd name="connsiteX11" fmla="*/ 1562100 w 1828800"/>
                <a:gd name="connsiteY11" fmla="*/ 2273300 h 7823200"/>
                <a:gd name="connsiteX12" fmla="*/ 1587500 w 1828800"/>
                <a:gd name="connsiteY12" fmla="*/ 2654300 h 7823200"/>
                <a:gd name="connsiteX13" fmla="*/ 1549400 w 1828800"/>
                <a:gd name="connsiteY13" fmla="*/ 2768600 h 7823200"/>
                <a:gd name="connsiteX14" fmla="*/ 1498600 w 1828800"/>
                <a:gd name="connsiteY14" fmla="*/ 2882900 h 7823200"/>
                <a:gd name="connsiteX15" fmla="*/ 1511300 w 1828800"/>
                <a:gd name="connsiteY15" fmla="*/ 3175000 h 7823200"/>
                <a:gd name="connsiteX16" fmla="*/ 1778000 w 1828800"/>
                <a:gd name="connsiteY16" fmla="*/ 3886200 h 7823200"/>
                <a:gd name="connsiteX17" fmla="*/ 1816100 w 1828800"/>
                <a:gd name="connsiteY17" fmla="*/ 4000500 h 7823200"/>
                <a:gd name="connsiteX18" fmla="*/ 1828800 w 1828800"/>
                <a:gd name="connsiteY18" fmla="*/ 4102100 h 7823200"/>
                <a:gd name="connsiteX19" fmla="*/ 1765300 w 1828800"/>
                <a:gd name="connsiteY19" fmla="*/ 4241800 h 7823200"/>
                <a:gd name="connsiteX20" fmla="*/ 1651000 w 1828800"/>
                <a:gd name="connsiteY20" fmla="*/ 4356100 h 7823200"/>
                <a:gd name="connsiteX21" fmla="*/ 1600200 w 1828800"/>
                <a:gd name="connsiteY21" fmla="*/ 4521200 h 7823200"/>
                <a:gd name="connsiteX22" fmla="*/ 1612900 w 1828800"/>
                <a:gd name="connsiteY22" fmla="*/ 4724400 h 7823200"/>
                <a:gd name="connsiteX23" fmla="*/ 1612900 w 1828800"/>
                <a:gd name="connsiteY23" fmla="*/ 4876800 h 7823200"/>
                <a:gd name="connsiteX24" fmla="*/ 1587500 w 1828800"/>
                <a:gd name="connsiteY24" fmla="*/ 4889500 h 7823200"/>
                <a:gd name="connsiteX25" fmla="*/ 1524000 w 1828800"/>
                <a:gd name="connsiteY25" fmla="*/ 4914900 h 7823200"/>
                <a:gd name="connsiteX26" fmla="*/ 1435100 w 1828800"/>
                <a:gd name="connsiteY26" fmla="*/ 4927600 h 7823200"/>
                <a:gd name="connsiteX27" fmla="*/ 1536700 w 1828800"/>
                <a:gd name="connsiteY27" fmla="*/ 4965700 h 7823200"/>
                <a:gd name="connsiteX28" fmla="*/ 1600200 w 1828800"/>
                <a:gd name="connsiteY28" fmla="*/ 5041900 h 7823200"/>
                <a:gd name="connsiteX29" fmla="*/ 1625600 w 1828800"/>
                <a:gd name="connsiteY29" fmla="*/ 5118100 h 7823200"/>
                <a:gd name="connsiteX30" fmla="*/ 1587500 w 1828800"/>
                <a:gd name="connsiteY30" fmla="*/ 5194300 h 7823200"/>
                <a:gd name="connsiteX31" fmla="*/ 1511300 w 1828800"/>
                <a:gd name="connsiteY31" fmla="*/ 5283200 h 7823200"/>
                <a:gd name="connsiteX32" fmla="*/ 1485900 w 1828800"/>
                <a:gd name="connsiteY32" fmla="*/ 5384800 h 7823200"/>
                <a:gd name="connsiteX33" fmla="*/ 1485900 w 1828800"/>
                <a:gd name="connsiteY33" fmla="*/ 5473700 h 7823200"/>
                <a:gd name="connsiteX34" fmla="*/ 1498600 w 1828800"/>
                <a:gd name="connsiteY34" fmla="*/ 5638800 h 7823200"/>
                <a:gd name="connsiteX35" fmla="*/ 1511300 w 1828800"/>
                <a:gd name="connsiteY35" fmla="*/ 5867400 h 7823200"/>
                <a:gd name="connsiteX36" fmla="*/ 1485900 w 1828800"/>
                <a:gd name="connsiteY36" fmla="*/ 6032500 h 7823200"/>
                <a:gd name="connsiteX37" fmla="*/ 1409700 w 1828800"/>
                <a:gd name="connsiteY37" fmla="*/ 6159500 h 7823200"/>
                <a:gd name="connsiteX38" fmla="*/ 1257300 w 1828800"/>
                <a:gd name="connsiteY38" fmla="*/ 6184900 h 7823200"/>
                <a:gd name="connsiteX39" fmla="*/ 1104900 w 1828800"/>
                <a:gd name="connsiteY39" fmla="*/ 6184900 h 7823200"/>
                <a:gd name="connsiteX40" fmla="*/ 927100 w 1828800"/>
                <a:gd name="connsiteY40" fmla="*/ 6146800 h 7823200"/>
                <a:gd name="connsiteX41" fmla="*/ 787400 w 1828800"/>
                <a:gd name="connsiteY41" fmla="*/ 6159500 h 7823200"/>
                <a:gd name="connsiteX42" fmla="*/ 736600 w 1828800"/>
                <a:gd name="connsiteY42" fmla="*/ 6172200 h 7823200"/>
                <a:gd name="connsiteX43" fmla="*/ 673100 w 1828800"/>
                <a:gd name="connsiteY43" fmla="*/ 6223000 h 7823200"/>
                <a:gd name="connsiteX44" fmla="*/ 584200 w 1828800"/>
                <a:gd name="connsiteY44" fmla="*/ 6591300 h 7823200"/>
                <a:gd name="connsiteX45" fmla="*/ 393700 w 1828800"/>
                <a:gd name="connsiteY45" fmla="*/ 7810500 h 7823200"/>
                <a:gd name="connsiteX46" fmla="*/ 0 w 1828800"/>
                <a:gd name="connsiteY46"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767013 w 1830513"/>
                <a:gd name="connsiteY19" fmla="*/ 4241800 h 7823200"/>
                <a:gd name="connsiteX20" fmla="*/ 1652713 w 1830513"/>
                <a:gd name="connsiteY20" fmla="*/ 4356100 h 7823200"/>
                <a:gd name="connsiteX21" fmla="*/ 1601913 w 1830513"/>
                <a:gd name="connsiteY21" fmla="*/ 4521200 h 7823200"/>
                <a:gd name="connsiteX22" fmla="*/ 1614613 w 1830513"/>
                <a:gd name="connsiteY22" fmla="*/ 4724400 h 7823200"/>
                <a:gd name="connsiteX23" fmla="*/ 1614613 w 1830513"/>
                <a:gd name="connsiteY23" fmla="*/ 4876800 h 7823200"/>
                <a:gd name="connsiteX24" fmla="*/ 1589213 w 1830513"/>
                <a:gd name="connsiteY24" fmla="*/ 4889500 h 7823200"/>
                <a:gd name="connsiteX25" fmla="*/ 1525713 w 1830513"/>
                <a:gd name="connsiteY25" fmla="*/ 4914900 h 7823200"/>
                <a:gd name="connsiteX26" fmla="*/ 1436813 w 1830513"/>
                <a:gd name="connsiteY26" fmla="*/ 4927600 h 7823200"/>
                <a:gd name="connsiteX27" fmla="*/ 1538413 w 1830513"/>
                <a:gd name="connsiteY27" fmla="*/ 4965700 h 7823200"/>
                <a:gd name="connsiteX28" fmla="*/ 1601913 w 1830513"/>
                <a:gd name="connsiteY28" fmla="*/ 5041900 h 7823200"/>
                <a:gd name="connsiteX29" fmla="*/ 1627313 w 1830513"/>
                <a:gd name="connsiteY29" fmla="*/ 5118100 h 7823200"/>
                <a:gd name="connsiteX30" fmla="*/ 1589213 w 1830513"/>
                <a:gd name="connsiteY30" fmla="*/ 5194300 h 7823200"/>
                <a:gd name="connsiteX31" fmla="*/ 1513013 w 1830513"/>
                <a:gd name="connsiteY31" fmla="*/ 5283200 h 7823200"/>
                <a:gd name="connsiteX32" fmla="*/ 1487613 w 1830513"/>
                <a:gd name="connsiteY32" fmla="*/ 5384800 h 7823200"/>
                <a:gd name="connsiteX33" fmla="*/ 1487613 w 1830513"/>
                <a:gd name="connsiteY33" fmla="*/ 5473700 h 7823200"/>
                <a:gd name="connsiteX34" fmla="*/ 1500313 w 1830513"/>
                <a:gd name="connsiteY34" fmla="*/ 5638800 h 7823200"/>
                <a:gd name="connsiteX35" fmla="*/ 1513013 w 1830513"/>
                <a:gd name="connsiteY35" fmla="*/ 5867400 h 7823200"/>
                <a:gd name="connsiteX36" fmla="*/ 1487613 w 1830513"/>
                <a:gd name="connsiteY36" fmla="*/ 6032500 h 7823200"/>
                <a:gd name="connsiteX37" fmla="*/ 1411413 w 1830513"/>
                <a:gd name="connsiteY37" fmla="*/ 6159500 h 7823200"/>
                <a:gd name="connsiteX38" fmla="*/ 1259013 w 1830513"/>
                <a:gd name="connsiteY38" fmla="*/ 6184900 h 7823200"/>
                <a:gd name="connsiteX39" fmla="*/ 1106613 w 1830513"/>
                <a:gd name="connsiteY39" fmla="*/ 6184900 h 7823200"/>
                <a:gd name="connsiteX40" fmla="*/ 928813 w 1830513"/>
                <a:gd name="connsiteY40" fmla="*/ 6146800 h 7823200"/>
                <a:gd name="connsiteX41" fmla="*/ 789113 w 1830513"/>
                <a:gd name="connsiteY41" fmla="*/ 6159500 h 7823200"/>
                <a:gd name="connsiteX42" fmla="*/ 738313 w 1830513"/>
                <a:gd name="connsiteY42" fmla="*/ 6172200 h 7823200"/>
                <a:gd name="connsiteX43" fmla="*/ 674813 w 1830513"/>
                <a:gd name="connsiteY43" fmla="*/ 6223000 h 7823200"/>
                <a:gd name="connsiteX44" fmla="*/ 585913 w 1830513"/>
                <a:gd name="connsiteY44" fmla="*/ 6591300 h 7823200"/>
                <a:gd name="connsiteX45" fmla="*/ 395413 w 1830513"/>
                <a:gd name="connsiteY45" fmla="*/ 7810500 h 7823200"/>
                <a:gd name="connsiteX46" fmla="*/ 1713 w 1830513"/>
                <a:gd name="connsiteY46"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767013 w 1830513"/>
                <a:gd name="connsiteY19" fmla="*/ 4241800 h 7823200"/>
                <a:gd name="connsiteX20" fmla="*/ 1652713 w 1830513"/>
                <a:gd name="connsiteY20" fmla="*/ 4356100 h 7823200"/>
                <a:gd name="connsiteX21" fmla="*/ 1601913 w 1830513"/>
                <a:gd name="connsiteY21" fmla="*/ 4521200 h 7823200"/>
                <a:gd name="connsiteX22" fmla="*/ 1614613 w 1830513"/>
                <a:gd name="connsiteY22" fmla="*/ 4724400 h 7823200"/>
                <a:gd name="connsiteX23" fmla="*/ 1614613 w 1830513"/>
                <a:gd name="connsiteY23" fmla="*/ 4876800 h 7823200"/>
                <a:gd name="connsiteX24" fmla="*/ 1589213 w 1830513"/>
                <a:gd name="connsiteY24" fmla="*/ 4889500 h 7823200"/>
                <a:gd name="connsiteX25" fmla="*/ 1525713 w 1830513"/>
                <a:gd name="connsiteY25" fmla="*/ 4914900 h 7823200"/>
                <a:gd name="connsiteX26" fmla="*/ 1436813 w 1830513"/>
                <a:gd name="connsiteY26" fmla="*/ 4927600 h 7823200"/>
                <a:gd name="connsiteX27" fmla="*/ 1538413 w 1830513"/>
                <a:gd name="connsiteY27" fmla="*/ 4965700 h 7823200"/>
                <a:gd name="connsiteX28" fmla="*/ 1601913 w 1830513"/>
                <a:gd name="connsiteY28" fmla="*/ 5041900 h 7823200"/>
                <a:gd name="connsiteX29" fmla="*/ 1627313 w 1830513"/>
                <a:gd name="connsiteY29" fmla="*/ 5118100 h 7823200"/>
                <a:gd name="connsiteX30" fmla="*/ 1589213 w 1830513"/>
                <a:gd name="connsiteY30" fmla="*/ 5194300 h 7823200"/>
                <a:gd name="connsiteX31" fmla="*/ 1513013 w 1830513"/>
                <a:gd name="connsiteY31" fmla="*/ 5283200 h 7823200"/>
                <a:gd name="connsiteX32" fmla="*/ 1487613 w 1830513"/>
                <a:gd name="connsiteY32" fmla="*/ 5384800 h 7823200"/>
                <a:gd name="connsiteX33" fmla="*/ 1487613 w 1830513"/>
                <a:gd name="connsiteY33" fmla="*/ 5473700 h 7823200"/>
                <a:gd name="connsiteX34" fmla="*/ 1500313 w 1830513"/>
                <a:gd name="connsiteY34" fmla="*/ 5638800 h 7823200"/>
                <a:gd name="connsiteX35" fmla="*/ 1513013 w 1830513"/>
                <a:gd name="connsiteY35" fmla="*/ 5867400 h 7823200"/>
                <a:gd name="connsiteX36" fmla="*/ 1487613 w 1830513"/>
                <a:gd name="connsiteY36" fmla="*/ 6032500 h 7823200"/>
                <a:gd name="connsiteX37" fmla="*/ 1411413 w 1830513"/>
                <a:gd name="connsiteY37" fmla="*/ 6159500 h 7823200"/>
                <a:gd name="connsiteX38" fmla="*/ 1259013 w 1830513"/>
                <a:gd name="connsiteY38" fmla="*/ 6184900 h 7823200"/>
                <a:gd name="connsiteX39" fmla="*/ 1106613 w 1830513"/>
                <a:gd name="connsiteY39" fmla="*/ 6184900 h 7823200"/>
                <a:gd name="connsiteX40" fmla="*/ 928813 w 1830513"/>
                <a:gd name="connsiteY40" fmla="*/ 6146800 h 7823200"/>
                <a:gd name="connsiteX41" fmla="*/ 789113 w 1830513"/>
                <a:gd name="connsiteY41" fmla="*/ 6159500 h 7823200"/>
                <a:gd name="connsiteX42" fmla="*/ 738313 w 1830513"/>
                <a:gd name="connsiteY42" fmla="*/ 6172200 h 7823200"/>
                <a:gd name="connsiteX43" fmla="*/ 674813 w 1830513"/>
                <a:gd name="connsiteY43" fmla="*/ 6223000 h 7823200"/>
                <a:gd name="connsiteX44" fmla="*/ 585913 w 1830513"/>
                <a:gd name="connsiteY44" fmla="*/ 6591300 h 7823200"/>
                <a:gd name="connsiteX45" fmla="*/ 395413 w 1830513"/>
                <a:gd name="connsiteY45" fmla="*/ 7810500 h 7823200"/>
                <a:gd name="connsiteX46" fmla="*/ 1713 w 1830513"/>
                <a:gd name="connsiteY46"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04010 w 1830513"/>
                <a:gd name="connsiteY19" fmla="*/ 4167524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78565 w 1830513"/>
                <a:gd name="connsiteY5" fmla="*/ 231602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78565 w 1830513"/>
                <a:gd name="connsiteY5" fmla="*/ 231602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78565 w 1830513"/>
                <a:gd name="connsiteY5" fmla="*/ 231602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09149 w 1830513"/>
                <a:gd name="connsiteY15" fmla="*/ 2984346 h 7823200"/>
                <a:gd name="connsiteX16" fmla="*/ 1513013 w 1830513"/>
                <a:gd name="connsiteY16" fmla="*/ 3175000 h 7823200"/>
                <a:gd name="connsiteX17" fmla="*/ 1779713 w 1830513"/>
                <a:gd name="connsiteY17" fmla="*/ 3886200 h 7823200"/>
                <a:gd name="connsiteX18" fmla="*/ 1817813 w 1830513"/>
                <a:gd name="connsiteY18" fmla="*/ 4000500 h 7823200"/>
                <a:gd name="connsiteX19" fmla="*/ 1830513 w 1830513"/>
                <a:gd name="connsiteY19" fmla="*/ 4102100 h 7823200"/>
                <a:gd name="connsiteX20" fmla="*/ 1823888 w 1830513"/>
                <a:gd name="connsiteY20" fmla="*/ 4180455 h 7823200"/>
                <a:gd name="connsiteX21" fmla="*/ 1767013 w 1830513"/>
                <a:gd name="connsiteY21" fmla="*/ 4241800 h 7823200"/>
                <a:gd name="connsiteX22" fmla="*/ 1652713 w 1830513"/>
                <a:gd name="connsiteY22" fmla="*/ 4356100 h 7823200"/>
                <a:gd name="connsiteX23" fmla="*/ 1601913 w 1830513"/>
                <a:gd name="connsiteY23" fmla="*/ 4521200 h 7823200"/>
                <a:gd name="connsiteX24" fmla="*/ 1614613 w 1830513"/>
                <a:gd name="connsiteY24" fmla="*/ 4724400 h 7823200"/>
                <a:gd name="connsiteX25" fmla="*/ 1614613 w 1830513"/>
                <a:gd name="connsiteY25" fmla="*/ 4876800 h 7823200"/>
                <a:gd name="connsiteX26" fmla="*/ 1589213 w 1830513"/>
                <a:gd name="connsiteY26" fmla="*/ 4889500 h 7823200"/>
                <a:gd name="connsiteX27" fmla="*/ 1525713 w 1830513"/>
                <a:gd name="connsiteY27" fmla="*/ 4914900 h 7823200"/>
                <a:gd name="connsiteX28" fmla="*/ 1436813 w 1830513"/>
                <a:gd name="connsiteY28" fmla="*/ 4927600 h 7823200"/>
                <a:gd name="connsiteX29" fmla="*/ 1538413 w 1830513"/>
                <a:gd name="connsiteY29" fmla="*/ 4965700 h 7823200"/>
                <a:gd name="connsiteX30" fmla="*/ 1601913 w 1830513"/>
                <a:gd name="connsiteY30" fmla="*/ 5041900 h 7823200"/>
                <a:gd name="connsiteX31" fmla="*/ 1627313 w 1830513"/>
                <a:gd name="connsiteY31" fmla="*/ 5118100 h 7823200"/>
                <a:gd name="connsiteX32" fmla="*/ 1589213 w 1830513"/>
                <a:gd name="connsiteY32" fmla="*/ 5194300 h 7823200"/>
                <a:gd name="connsiteX33" fmla="*/ 1513013 w 1830513"/>
                <a:gd name="connsiteY33" fmla="*/ 5283200 h 7823200"/>
                <a:gd name="connsiteX34" fmla="*/ 1487613 w 1830513"/>
                <a:gd name="connsiteY34" fmla="*/ 5384800 h 7823200"/>
                <a:gd name="connsiteX35" fmla="*/ 1487613 w 1830513"/>
                <a:gd name="connsiteY35" fmla="*/ 5473700 h 7823200"/>
                <a:gd name="connsiteX36" fmla="*/ 1500313 w 1830513"/>
                <a:gd name="connsiteY36" fmla="*/ 5638800 h 7823200"/>
                <a:gd name="connsiteX37" fmla="*/ 1513013 w 1830513"/>
                <a:gd name="connsiteY37" fmla="*/ 5867400 h 7823200"/>
                <a:gd name="connsiteX38" fmla="*/ 1487613 w 1830513"/>
                <a:gd name="connsiteY38" fmla="*/ 6032500 h 7823200"/>
                <a:gd name="connsiteX39" fmla="*/ 1411413 w 1830513"/>
                <a:gd name="connsiteY39" fmla="*/ 6159500 h 7823200"/>
                <a:gd name="connsiteX40" fmla="*/ 1259013 w 1830513"/>
                <a:gd name="connsiteY40" fmla="*/ 6184900 h 7823200"/>
                <a:gd name="connsiteX41" fmla="*/ 1106613 w 1830513"/>
                <a:gd name="connsiteY41" fmla="*/ 6184900 h 7823200"/>
                <a:gd name="connsiteX42" fmla="*/ 928813 w 1830513"/>
                <a:gd name="connsiteY42" fmla="*/ 6146800 h 7823200"/>
                <a:gd name="connsiteX43" fmla="*/ 789113 w 1830513"/>
                <a:gd name="connsiteY43" fmla="*/ 6159500 h 7823200"/>
                <a:gd name="connsiteX44" fmla="*/ 738313 w 1830513"/>
                <a:gd name="connsiteY44" fmla="*/ 6172200 h 7823200"/>
                <a:gd name="connsiteX45" fmla="*/ 674813 w 1830513"/>
                <a:gd name="connsiteY45" fmla="*/ 6223000 h 7823200"/>
                <a:gd name="connsiteX46" fmla="*/ 585913 w 1830513"/>
                <a:gd name="connsiteY46" fmla="*/ 6591300 h 7823200"/>
                <a:gd name="connsiteX47" fmla="*/ 395413 w 1830513"/>
                <a:gd name="connsiteY47" fmla="*/ 7810500 h 7823200"/>
                <a:gd name="connsiteX48" fmla="*/ 1713 w 1830513"/>
                <a:gd name="connsiteY48"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78565 w 1830513"/>
                <a:gd name="connsiteY5" fmla="*/ 231602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466079 w 1830513"/>
                <a:gd name="connsiteY15" fmla="*/ 2990811 h 7823200"/>
                <a:gd name="connsiteX16" fmla="*/ 1513013 w 1830513"/>
                <a:gd name="connsiteY16" fmla="*/ 3175000 h 7823200"/>
                <a:gd name="connsiteX17" fmla="*/ 1779713 w 1830513"/>
                <a:gd name="connsiteY17" fmla="*/ 3886200 h 7823200"/>
                <a:gd name="connsiteX18" fmla="*/ 1817813 w 1830513"/>
                <a:gd name="connsiteY18" fmla="*/ 4000500 h 7823200"/>
                <a:gd name="connsiteX19" fmla="*/ 1830513 w 1830513"/>
                <a:gd name="connsiteY19" fmla="*/ 4102100 h 7823200"/>
                <a:gd name="connsiteX20" fmla="*/ 1823888 w 1830513"/>
                <a:gd name="connsiteY20" fmla="*/ 4180455 h 7823200"/>
                <a:gd name="connsiteX21" fmla="*/ 1767013 w 1830513"/>
                <a:gd name="connsiteY21" fmla="*/ 4241800 h 7823200"/>
                <a:gd name="connsiteX22" fmla="*/ 1652713 w 1830513"/>
                <a:gd name="connsiteY22" fmla="*/ 4356100 h 7823200"/>
                <a:gd name="connsiteX23" fmla="*/ 1601913 w 1830513"/>
                <a:gd name="connsiteY23" fmla="*/ 4521200 h 7823200"/>
                <a:gd name="connsiteX24" fmla="*/ 1614613 w 1830513"/>
                <a:gd name="connsiteY24" fmla="*/ 4724400 h 7823200"/>
                <a:gd name="connsiteX25" fmla="*/ 1614613 w 1830513"/>
                <a:gd name="connsiteY25" fmla="*/ 4876800 h 7823200"/>
                <a:gd name="connsiteX26" fmla="*/ 1589213 w 1830513"/>
                <a:gd name="connsiteY26" fmla="*/ 4889500 h 7823200"/>
                <a:gd name="connsiteX27" fmla="*/ 1525713 w 1830513"/>
                <a:gd name="connsiteY27" fmla="*/ 4914900 h 7823200"/>
                <a:gd name="connsiteX28" fmla="*/ 1436813 w 1830513"/>
                <a:gd name="connsiteY28" fmla="*/ 4927600 h 7823200"/>
                <a:gd name="connsiteX29" fmla="*/ 1538413 w 1830513"/>
                <a:gd name="connsiteY29" fmla="*/ 4965700 h 7823200"/>
                <a:gd name="connsiteX30" fmla="*/ 1601913 w 1830513"/>
                <a:gd name="connsiteY30" fmla="*/ 5041900 h 7823200"/>
                <a:gd name="connsiteX31" fmla="*/ 1627313 w 1830513"/>
                <a:gd name="connsiteY31" fmla="*/ 5118100 h 7823200"/>
                <a:gd name="connsiteX32" fmla="*/ 1589213 w 1830513"/>
                <a:gd name="connsiteY32" fmla="*/ 5194300 h 7823200"/>
                <a:gd name="connsiteX33" fmla="*/ 1513013 w 1830513"/>
                <a:gd name="connsiteY33" fmla="*/ 5283200 h 7823200"/>
                <a:gd name="connsiteX34" fmla="*/ 1487613 w 1830513"/>
                <a:gd name="connsiteY34" fmla="*/ 5384800 h 7823200"/>
                <a:gd name="connsiteX35" fmla="*/ 1487613 w 1830513"/>
                <a:gd name="connsiteY35" fmla="*/ 5473700 h 7823200"/>
                <a:gd name="connsiteX36" fmla="*/ 1500313 w 1830513"/>
                <a:gd name="connsiteY36" fmla="*/ 5638800 h 7823200"/>
                <a:gd name="connsiteX37" fmla="*/ 1513013 w 1830513"/>
                <a:gd name="connsiteY37" fmla="*/ 5867400 h 7823200"/>
                <a:gd name="connsiteX38" fmla="*/ 1487613 w 1830513"/>
                <a:gd name="connsiteY38" fmla="*/ 6032500 h 7823200"/>
                <a:gd name="connsiteX39" fmla="*/ 1411413 w 1830513"/>
                <a:gd name="connsiteY39" fmla="*/ 6159500 h 7823200"/>
                <a:gd name="connsiteX40" fmla="*/ 1259013 w 1830513"/>
                <a:gd name="connsiteY40" fmla="*/ 6184900 h 7823200"/>
                <a:gd name="connsiteX41" fmla="*/ 1106613 w 1830513"/>
                <a:gd name="connsiteY41" fmla="*/ 6184900 h 7823200"/>
                <a:gd name="connsiteX42" fmla="*/ 928813 w 1830513"/>
                <a:gd name="connsiteY42" fmla="*/ 6146800 h 7823200"/>
                <a:gd name="connsiteX43" fmla="*/ 789113 w 1830513"/>
                <a:gd name="connsiteY43" fmla="*/ 6159500 h 7823200"/>
                <a:gd name="connsiteX44" fmla="*/ 738313 w 1830513"/>
                <a:gd name="connsiteY44" fmla="*/ 6172200 h 7823200"/>
                <a:gd name="connsiteX45" fmla="*/ 674813 w 1830513"/>
                <a:gd name="connsiteY45" fmla="*/ 6223000 h 7823200"/>
                <a:gd name="connsiteX46" fmla="*/ 585913 w 1830513"/>
                <a:gd name="connsiteY46" fmla="*/ 6591300 h 7823200"/>
                <a:gd name="connsiteX47" fmla="*/ 395413 w 1830513"/>
                <a:gd name="connsiteY47" fmla="*/ 7810500 h 7823200"/>
                <a:gd name="connsiteX48" fmla="*/ 1713 w 1830513"/>
                <a:gd name="connsiteY48" fmla="*/ 7823200 h 78232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Lst>
              <a:rect l="l" t="t" r="r" b="b"/>
              <a:pathLst>
                <a:path w="1830513" h="7823200">
                  <a:moveTo>
                    <a:pt x="1713" y="7823200"/>
                  </a:moveTo>
                  <a:cubicBezTo>
                    <a:pt x="5946" y="5215467"/>
                    <a:pt x="-3072" y="2607733"/>
                    <a:pt x="1161" y="0"/>
                  </a:cubicBezTo>
                  <a:lnTo>
                    <a:pt x="230313" y="0"/>
                  </a:lnTo>
                  <a:cubicBezTo>
                    <a:pt x="310838" y="4233"/>
                    <a:pt x="408113" y="6350"/>
                    <a:pt x="484313" y="25400"/>
                  </a:cubicBezTo>
                  <a:cubicBezTo>
                    <a:pt x="560513" y="44450"/>
                    <a:pt x="621804" y="79933"/>
                    <a:pt x="687513" y="114300"/>
                  </a:cubicBezTo>
                  <a:cubicBezTo>
                    <a:pt x="753222" y="148667"/>
                    <a:pt x="819298" y="185035"/>
                    <a:pt x="878565" y="231602"/>
                  </a:cubicBezTo>
                  <a:cubicBezTo>
                    <a:pt x="937832" y="278169"/>
                    <a:pt x="988172" y="320117"/>
                    <a:pt x="1043113" y="393700"/>
                  </a:cubicBezTo>
                  <a:cubicBezTo>
                    <a:pt x="1098054" y="467283"/>
                    <a:pt x="1165880" y="590550"/>
                    <a:pt x="1208213" y="673100"/>
                  </a:cubicBezTo>
                  <a:lnTo>
                    <a:pt x="1297113" y="889000"/>
                  </a:lnTo>
                  <a:cubicBezTo>
                    <a:pt x="1326746" y="960967"/>
                    <a:pt x="1424113" y="1303867"/>
                    <a:pt x="1462213" y="1473200"/>
                  </a:cubicBezTo>
                  <a:lnTo>
                    <a:pt x="1525713" y="1905000"/>
                  </a:lnTo>
                  <a:lnTo>
                    <a:pt x="1563813" y="2273300"/>
                  </a:lnTo>
                  <a:lnTo>
                    <a:pt x="1589213" y="2654300"/>
                  </a:lnTo>
                  <a:lnTo>
                    <a:pt x="1551113" y="2768600"/>
                  </a:lnTo>
                  <a:lnTo>
                    <a:pt x="1500313" y="2882900"/>
                  </a:lnTo>
                  <a:lnTo>
                    <a:pt x="1466079" y="2990811"/>
                  </a:lnTo>
                  <a:lnTo>
                    <a:pt x="1513013" y="3175000"/>
                  </a:lnTo>
                  <a:lnTo>
                    <a:pt x="1779713" y="3886200"/>
                  </a:lnTo>
                  <a:lnTo>
                    <a:pt x="1817813" y="4000500"/>
                  </a:lnTo>
                  <a:lnTo>
                    <a:pt x="1830513" y="4102100"/>
                  </a:lnTo>
                  <a:lnTo>
                    <a:pt x="1823888" y="4180455"/>
                  </a:lnTo>
                  <a:lnTo>
                    <a:pt x="1767013" y="4241800"/>
                  </a:lnTo>
                  <a:lnTo>
                    <a:pt x="1652713" y="4356100"/>
                  </a:lnTo>
                  <a:lnTo>
                    <a:pt x="1601913" y="4521200"/>
                  </a:lnTo>
                  <a:lnTo>
                    <a:pt x="1614613" y="4724400"/>
                  </a:lnTo>
                  <a:cubicBezTo>
                    <a:pt x="1616730" y="4783667"/>
                    <a:pt x="1618846" y="4849283"/>
                    <a:pt x="1614613" y="4876800"/>
                  </a:cubicBezTo>
                  <a:cubicBezTo>
                    <a:pt x="1610380" y="4904317"/>
                    <a:pt x="1604030" y="4883150"/>
                    <a:pt x="1589213" y="4889500"/>
                  </a:cubicBezTo>
                  <a:lnTo>
                    <a:pt x="1525713" y="4914900"/>
                  </a:lnTo>
                  <a:lnTo>
                    <a:pt x="1436813" y="4927600"/>
                  </a:lnTo>
                  <a:lnTo>
                    <a:pt x="1538413" y="4965700"/>
                  </a:lnTo>
                  <a:lnTo>
                    <a:pt x="1601913" y="5041900"/>
                  </a:lnTo>
                  <a:lnTo>
                    <a:pt x="1627313" y="5118100"/>
                  </a:lnTo>
                  <a:lnTo>
                    <a:pt x="1589213" y="5194300"/>
                  </a:lnTo>
                  <a:lnTo>
                    <a:pt x="1513013" y="5283200"/>
                  </a:lnTo>
                  <a:lnTo>
                    <a:pt x="1487613" y="5384800"/>
                  </a:lnTo>
                  <a:lnTo>
                    <a:pt x="1487613" y="5473700"/>
                  </a:lnTo>
                  <a:lnTo>
                    <a:pt x="1500313" y="5638800"/>
                  </a:lnTo>
                  <a:lnTo>
                    <a:pt x="1513013" y="5867400"/>
                  </a:lnTo>
                  <a:lnTo>
                    <a:pt x="1487613" y="6032500"/>
                  </a:lnTo>
                  <a:cubicBezTo>
                    <a:pt x="1470680" y="6081183"/>
                    <a:pt x="1449513" y="6134100"/>
                    <a:pt x="1411413" y="6159500"/>
                  </a:cubicBezTo>
                  <a:cubicBezTo>
                    <a:pt x="1373313" y="6184900"/>
                    <a:pt x="1309813" y="6180667"/>
                    <a:pt x="1259013" y="6184900"/>
                  </a:cubicBezTo>
                  <a:lnTo>
                    <a:pt x="1106613" y="6184900"/>
                  </a:lnTo>
                  <a:lnTo>
                    <a:pt x="928813" y="6146800"/>
                  </a:lnTo>
                  <a:lnTo>
                    <a:pt x="789113" y="6159500"/>
                  </a:lnTo>
                  <a:lnTo>
                    <a:pt x="738313" y="6172200"/>
                  </a:lnTo>
                  <a:lnTo>
                    <a:pt x="674813" y="6223000"/>
                  </a:lnTo>
                  <a:lnTo>
                    <a:pt x="585913" y="6591300"/>
                  </a:lnTo>
                  <a:lnTo>
                    <a:pt x="395413" y="7810500"/>
                  </a:lnTo>
                  <a:lnTo>
                    <a:pt x="1713" y="7823200"/>
                  </a:lnTo>
                  <a:close/>
                </a:path>
              </a:pathLst>
            </a:custGeom>
            <a:solidFill>
              <a:schemeClr val="accent5">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85" name="Freeform: Shape 184">
              <a:extLst>
                <a:ext uri="{FF2B5EF4-FFF2-40B4-BE49-F238E27FC236}">
                  <a16:creationId xmlns:a16="http://schemas.microsoft.com/office/drawing/2014/main" id="{90B1CE0E-1AA1-083A-B1A3-EE24A9A5CB59}"/>
                </a:ext>
              </a:extLst>
            </xdr:cNvPr>
            <xdr:cNvSpPr/>
          </xdr:nvSpPr>
          <xdr:spPr>
            <a:xfrm>
              <a:off x="4167420" y="60718700"/>
              <a:ext cx="1824439" cy="7823200"/>
            </a:xfrm>
            <a:custGeom>
              <a:avLst/>
              <a:gdLst>
                <a:gd name="connsiteX0" fmla="*/ 0 w 1828800"/>
                <a:gd name="connsiteY0" fmla="*/ 7823200 h 7823200"/>
                <a:gd name="connsiteX1" fmla="*/ 12700 w 1828800"/>
                <a:gd name="connsiteY1" fmla="*/ 0 h 7823200"/>
                <a:gd name="connsiteX2" fmla="*/ 228600 w 1828800"/>
                <a:gd name="connsiteY2" fmla="*/ 0 h 7823200"/>
                <a:gd name="connsiteX3" fmla="*/ 482600 w 1828800"/>
                <a:gd name="connsiteY3" fmla="*/ 25400 h 7823200"/>
                <a:gd name="connsiteX4" fmla="*/ 685800 w 1828800"/>
                <a:gd name="connsiteY4" fmla="*/ 114300 h 7823200"/>
                <a:gd name="connsiteX5" fmla="*/ 863600 w 1828800"/>
                <a:gd name="connsiteY5" fmla="*/ 241300 h 7823200"/>
                <a:gd name="connsiteX6" fmla="*/ 1041400 w 1828800"/>
                <a:gd name="connsiteY6" fmla="*/ 393700 h 7823200"/>
                <a:gd name="connsiteX7" fmla="*/ 1206500 w 1828800"/>
                <a:gd name="connsiteY7" fmla="*/ 673100 h 7823200"/>
                <a:gd name="connsiteX8" fmla="*/ 1295400 w 1828800"/>
                <a:gd name="connsiteY8" fmla="*/ 889000 h 7823200"/>
                <a:gd name="connsiteX9" fmla="*/ 1460500 w 1828800"/>
                <a:gd name="connsiteY9" fmla="*/ 1473200 h 7823200"/>
                <a:gd name="connsiteX10" fmla="*/ 1524000 w 1828800"/>
                <a:gd name="connsiteY10" fmla="*/ 1905000 h 7823200"/>
                <a:gd name="connsiteX11" fmla="*/ 1562100 w 1828800"/>
                <a:gd name="connsiteY11" fmla="*/ 2273300 h 7823200"/>
                <a:gd name="connsiteX12" fmla="*/ 1587500 w 1828800"/>
                <a:gd name="connsiteY12" fmla="*/ 2654300 h 7823200"/>
                <a:gd name="connsiteX13" fmla="*/ 1549400 w 1828800"/>
                <a:gd name="connsiteY13" fmla="*/ 2768600 h 7823200"/>
                <a:gd name="connsiteX14" fmla="*/ 1498600 w 1828800"/>
                <a:gd name="connsiteY14" fmla="*/ 2882900 h 7823200"/>
                <a:gd name="connsiteX15" fmla="*/ 1511300 w 1828800"/>
                <a:gd name="connsiteY15" fmla="*/ 3175000 h 7823200"/>
                <a:gd name="connsiteX16" fmla="*/ 1778000 w 1828800"/>
                <a:gd name="connsiteY16" fmla="*/ 3886200 h 7823200"/>
                <a:gd name="connsiteX17" fmla="*/ 1816100 w 1828800"/>
                <a:gd name="connsiteY17" fmla="*/ 4000500 h 7823200"/>
                <a:gd name="connsiteX18" fmla="*/ 1828800 w 1828800"/>
                <a:gd name="connsiteY18" fmla="*/ 4102100 h 7823200"/>
                <a:gd name="connsiteX19" fmla="*/ 1765300 w 1828800"/>
                <a:gd name="connsiteY19" fmla="*/ 4241800 h 7823200"/>
                <a:gd name="connsiteX20" fmla="*/ 1651000 w 1828800"/>
                <a:gd name="connsiteY20" fmla="*/ 4356100 h 7823200"/>
                <a:gd name="connsiteX21" fmla="*/ 1600200 w 1828800"/>
                <a:gd name="connsiteY21" fmla="*/ 4521200 h 7823200"/>
                <a:gd name="connsiteX22" fmla="*/ 1612900 w 1828800"/>
                <a:gd name="connsiteY22" fmla="*/ 4724400 h 7823200"/>
                <a:gd name="connsiteX23" fmla="*/ 1612900 w 1828800"/>
                <a:gd name="connsiteY23" fmla="*/ 4876800 h 7823200"/>
                <a:gd name="connsiteX24" fmla="*/ 1587500 w 1828800"/>
                <a:gd name="connsiteY24" fmla="*/ 4889500 h 7823200"/>
                <a:gd name="connsiteX25" fmla="*/ 1524000 w 1828800"/>
                <a:gd name="connsiteY25" fmla="*/ 4914900 h 7823200"/>
                <a:gd name="connsiteX26" fmla="*/ 1435100 w 1828800"/>
                <a:gd name="connsiteY26" fmla="*/ 4927600 h 7823200"/>
                <a:gd name="connsiteX27" fmla="*/ 1536700 w 1828800"/>
                <a:gd name="connsiteY27" fmla="*/ 4965700 h 7823200"/>
                <a:gd name="connsiteX28" fmla="*/ 1600200 w 1828800"/>
                <a:gd name="connsiteY28" fmla="*/ 5041900 h 7823200"/>
                <a:gd name="connsiteX29" fmla="*/ 1625600 w 1828800"/>
                <a:gd name="connsiteY29" fmla="*/ 5118100 h 7823200"/>
                <a:gd name="connsiteX30" fmla="*/ 1587500 w 1828800"/>
                <a:gd name="connsiteY30" fmla="*/ 5194300 h 7823200"/>
                <a:gd name="connsiteX31" fmla="*/ 1511300 w 1828800"/>
                <a:gd name="connsiteY31" fmla="*/ 5283200 h 7823200"/>
                <a:gd name="connsiteX32" fmla="*/ 1485900 w 1828800"/>
                <a:gd name="connsiteY32" fmla="*/ 5384800 h 7823200"/>
                <a:gd name="connsiteX33" fmla="*/ 1485900 w 1828800"/>
                <a:gd name="connsiteY33" fmla="*/ 5473700 h 7823200"/>
                <a:gd name="connsiteX34" fmla="*/ 1498600 w 1828800"/>
                <a:gd name="connsiteY34" fmla="*/ 5638800 h 7823200"/>
                <a:gd name="connsiteX35" fmla="*/ 1511300 w 1828800"/>
                <a:gd name="connsiteY35" fmla="*/ 5867400 h 7823200"/>
                <a:gd name="connsiteX36" fmla="*/ 1485900 w 1828800"/>
                <a:gd name="connsiteY36" fmla="*/ 6032500 h 7823200"/>
                <a:gd name="connsiteX37" fmla="*/ 1409700 w 1828800"/>
                <a:gd name="connsiteY37" fmla="*/ 6159500 h 7823200"/>
                <a:gd name="connsiteX38" fmla="*/ 1257300 w 1828800"/>
                <a:gd name="connsiteY38" fmla="*/ 6184900 h 7823200"/>
                <a:gd name="connsiteX39" fmla="*/ 1104900 w 1828800"/>
                <a:gd name="connsiteY39" fmla="*/ 6184900 h 7823200"/>
                <a:gd name="connsiteX40" fmla="*/ 927100 w 1828800"/>
                <a:gd name="connsiteY40" fmla="*/ 6146800 h 7823200"/>
                <a:gd name="connsiteX41" fmla="*/ 787400 w 1828800"/>
                <a:gd name="connsiteY41" fmla="*/ 6159500 h 7823200"/>
                <a:gd name="connsiteX42" fmla="*/ 736600 w 1828800"/>
                <a:gd name="connsiteY42" fmla="*/ 6172200 h 7823200"/>
                <a:gd name="connsiteX43" fmla="*/ 673100 w 1828800"/>
                <a:gd name="connsiteY43" fmla="*/ 6223000 h 7823200"/>
                <a:gd name="connsiteX44" fmla="*/ 584200 w 1828800"/>
                <a:gd name="connsiteY44" fmla="*/ 6591300 h 7823200"/>
                <a:gd name="connsiteX45" fmla="*/ 393700 w 1828800"/>
                <a:gd name="connsiteY45" fmla="*/ 7810500 h 7823200"/>
                <a:gd name="connsiteX46" fmla="*/ 0 w 1828800"/>
                <a:gd name="connsiteY46"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767013 w 1830513"/>
                <a:gd name="connsiteY19" fmla="*/ 4241800 h 7823200"/>
                <a:gd name="connsiteX20" fmla="*/ 1652713 w 1830513"/>
                <a:gd name="connsiteY20" fmla="*/ 4356100 h 7823200"/>
                <a:gd name="connsiteX21" fmla="*/ 1601913 w 1830513"/>
                <a:gd name="connsiteY21" fmla="*/ 4521200 h 7823200"/>
                <a:gd name="connsiteX22" fmla="*/ 1614613 w 1830513"/>
                <a:gd name="connsiteY22" fmla="*/ 4724400 h 7823200"/>
                <a:gd name="connsiteX23" fmla="*/ 1614613 w 1830513"/>
                <a:gd name="connsiteY23" fmla="*/ 4876800 h 7823200"/>
                <a:gd name="connsiteX24" fmla="*/ 1589213 w 1830513"/>
                <a:gd name="connsiteY24" fmla="*/ 4889500 h 7823200"/>
                <a:gd name="connsiteX25" fmla="*/ 1525713 w 1830513"/>
                <a:gd name="connsiteY25" fmla="*/ 4914900 h 7823200"/>
                <a:gd name="connsiteX26" fmla="*/ 1436813 w 1830513"/>
                <a:gd name="connsiteY26" fmla="*/ 4927600 h 7823200"/>
                <a:gd name="connsiteX27" fmla="*/ 1538413 w 1830513"/>
                <a:gd name="connsiteY27" fmla="*/ 4965700 h 7823200"/>
                <a:gd name="connsiteX28" fmla="*/ 1601913 w 1830513"/>
                <a:gd name="connsiteY28" fmla="*/ 5041900 h 7823200"/>
                <a:gd name="connsiteX29" fmla="*/ 1627313 w 1830513"/>
                <a:gd name="connsiteY29" fmla="*/ 5118100 h 7823200"/>
                <a:gd name="connsiteX30" fmla="*/ 1589213 w 1830513"/>
                <a:gd name="connsiteY30" fmla="*/ 5194300 h 7823200"/>
                <a:gd name="connsiteX31" fmla="*/ 1513013 w 1830513"/>
                <a:gd name="connsiteY31" fmla="*/ 5283200 h 7823200"/>
                <a:gd name="connsiteX32" fmla="*/ 1487613 w 1830513"/>
                <a:gd name="connsiteY32" fmla="*/ 5384800 h 7823200"/>
                <a:gd name="connsiteX33" fmla="*/ 1487613 w 1830513"/>
                <a:gd name="connsiteY33" fmla="*/ 5473700 h 7823200"/>
                <a:gd name="connsiteX34" fmla="*/ 1500313 w 1830513"/>
                <a:gd name="connsiteY34" fmla="*/ 5638800 h 7823200"/>
                <a:gd name="connsiteX35" fmla="*/ 1513013 w 1830513"/>
                <a:gd name="connsiteY35" fmla="*/ 5867400 h 7823200"/>
                <a:gd name="connsiteX36" fmla="*/ 1487613 w 1830513"/>
                <a:gd name="connsiteY36" fmla="*/ 6032500 h 7823200"/>
                <a:gd name="connsiteX37" fmla="*/ 1411413 w 1830513"/>
                <a:gd name="connsiteY37" fmla="*/ 6159500 h 7823200"/>
                <a:gd name="connsiteX38" fmla="*/ 1259013 w 1830513"/>
                <a:gd name="connsiteY38" fmla="*/ 6184900 h 7823200"/>
                <a:gd name="connsiteX39" fmla="*/ 1106613 w 1830513"/>
                <a:gd name="connsiteY39" fmla="*/ 6184900 h 7823200"/>
                <a:gd name="connsiteX40" fmla="*/ 928813 w 1830513"/>
                <a:gd name="connsiteY40" fmla="*/ 6146800 h 7823200"/>
                <a:gd name="connsiteX41" fmla="*/ 789113 w 1830513"/>
                <a:gd name="connsiteY41" fmla="*/ 6159500 h 7823200"/>
                <a:gd name="connsiteX42" fmla="*/ 738313 w 1830513"/>
                <a:gd name="connsiteY42" fmla="*/ 6172200 h 7823200"/>
                <a:gd name="connsiteX43" fmla="*/ 674813 w 1830513"/>
                <a:gd name="connsiteY43" fmla="*/ 6223000 h 7823200"/>
                <a:gd name="connsiteX44" fmla="*/ 585913 w 1830513"/>
                <a:gd name="connsiteY44" fmla="*/ 6591300 h 7823200"/>
                <a:gd name="connsiteX45" fmla="*/ 395413 w 1830513"/>
                <a:gd name="connsiteY45" fmla="*/ 7810500 h 7823200"/>
                <a:gd name="connsiteX46" fmla="*/ 1713 w 1830513"/>
                <a:gd name="connsiteY46"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767013 w 1830513"/>
                <a:gd name="connsiteY19" fmla="*/ 4241800 h 7823200"/>
                <a:gd name="connsiteX20" fmla="*/ 1652713 w 1830513"/>
                <a:gd name="connsiteY20" fmla="*/ 4356100 h 7823200"/>
                <a:gd name="connsiteX21" fmla="*/ 1601913 w 1830513"/>
                <a:gd name="connsiteY21" fmla="*/ 4521200 h 7823200"/>
                <a:gd name="connsiteX22" fmla="*/ 1614613 w 1830513"/>
                <a:gd name="connsiteY22" fmla="*/ 4724400 h 7823200"/>
                <a:gd name="connsiteX23" fmla="*/ 1614613 w 1830513"/>
                <a:gd name="connsiteY23" fmla="*/ 4876800 h 7823200"/>
                <a:gd name="connsiteX24" fmla="*/ 1589213 w 1830513"/>
                <a:gd name="connsiteY24" fmla="*/ 4889500 h 7823200"/>
                <a:gd name="connsiteX25" fmla="*/ 1525713 w 1830513"/>
                <a:gd name="connsiteY25" fmla="*/ 4914900 h 7823200"/>
                <a:gd name="connsiteX26" fmla="*/ 1436813 w 1830513"/>
                <a:gd name="connsiteY26" fmla="*/ 4927600 h 7823200"/>
                <a:gd name="connsiteX27" fmla="*/ 1538413 w 1830513"/>
                <a:gd name="connsiteY27" fmla="*/ 4965700 h 7823200"/>
                <a:gd name="connsiteX28" fmla="*/ 1601913 w 1830513"/>
                <a:gd name="connsiteY28" fmla="*/ 5041900 h 7823200"/>
                <a:gd name="connsiteX29" fmla="*/ 1627313 w 1830513"/>
                <a:gd name="connsiteY29" fmla="*/ 5118100 h 7823200"/>
                <a:gd name="connsiteX30" fmla="*/ 1589213 w 1830513"/>
                <a:gd name="connsiteY30" fmla="*/ 5194300 h 7823200"/>
                <a:gd name="connsiteX31" fmla="*/ 1513013 w 1830513"/>
                <a:gd name="connsiteY31" fmla="*/ 5283200 h 7823200"/>
                <a:gd name="connsiteX32" fmla="*/ 1487613 w 1830513"/>
                <a:gd name="connsiteY32" fmla="*/ 5384800 h 7823200"/>
                <a:gd name="connsiteX33" fmla="*/ 1487613 w 1830513"/>
                <a:gd name="connsiteY33" fmla="*/ 5473700 h 7823200"/>
                <a:gd name="connsiteX34" fmla="*/ 1500313 w 1830513"/>
                <a:gd name="connsiteY34" fmla="*/ 5638800 h 7823200"/>
                <a:gd name="connsiteX35" fmla="*/ 1513013 w 1830513"/>
                <a:gd name="connsiteY35" fmla="*/ 5867400 h 7823200"/>
                <a:gd name="connsiteX36" fmla="*/ 1487613 w 1830513"/>
                <a:gd name="connsiteY36" fmla="*/ 6032500 h 7823200"/>
                <a:gd name="connsiteX37" fmla="*/ 1411413 w 1830513"/>
                <a:gd name="connsiteY37" fmla="*/ 6159500 h 7823200"/>
                <a:gd name="connsiteX38" fmla="*/ 1259013 w 1830513"/>
                <a:gd name="connsiteY38" fmla="*/ 6184900 h 7823200"/>
                <a:gd name="connsiteX39" fmla="*/ 1106613 w 1830513"/>
                <a:gd name="connsiteY39" fmla="*/ 6184900 h 7823200"/>
                <a:gd name="connsiteX40" fmla="*/ 928813 w 1830513"/>
                <a:gd name="connsiteY40" fmla="*/ 6146800 h 7823200"/>
                <a:gd name="connsiteX41" fmla="*/ 789113 w 1830513"/>
                <a:gd name="connsiteY41" fmla="*/ 6159500 h 7823200"/>
                <a:gd name="connsiteX42" fmla="*/ 738313 w 1830513"/>
                <a:gd name="connsiteY42" fmla="*/ 6172200 h 7823200"/>
                <a:gd name="connsiteX43" fmla="*/ 674813 w 1830513"/>
                <a:gd name="connsiteY43" fmla="*/ 6223000 h 7823200"/>
                <a:gd name="connsiteX44" fmla="*/ 585913 w 1830513"/>
                <a:gd name="connsiteY44" fmla="*/ 6591300 h 7823200"/>
                <a:gd name="connsiteX45" fmla="*/ 395413 w 1830513"/>
                <a:gd name="connsiteY45" fmla="*/ 7810500 h 7823200"/>
                <a:gd name="connsiteX46" fmla="*/ 1713 w 1830513"/>
                <a:gd name="connsiteY46"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04010 w 1830513"/>
                <a:gd name="connsiteY19" fmla="*/ 4167524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78565 w 1830513"/>
                <a:gd name="connsiteY5" fmla="*/ 231602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78565 w 1830513"/>
                <a:gd name="connsiteY5" fmla="*/ 231602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78565 w 1830513"/>
                <a:gd name="connsiteY5" fmla="*/ 231602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09149 w 1830513"/>
                <a:gd name="connsiteY15" fmla="*/ 2984346 h 7823200"/>
                <a:gd name="connsiteX16" fmla="*/ 1513013 w 1830513"/>
                <a:gd name="connsiteY16" fmla="*/ 3175000 h 7823200"/>
                <a:gd name="connsiteX17" fmla="*/ 1779713 w 1830513"/>
                <a:gd name="connsiteY17" fmla="*/ 3886200 h 7823200"/>
                <a:gd name="connsiteX18" fmla="*/ 1817813 w 1830513"/>
                <a:gd name="connsiteY18" fmla="*/ 4000500 h 7823200"/>
                <a:gd name="connsiteX19" fmla="*/ 1830513 w 1830513"/>
                <a:gd name="connsiteY19" fmla="*/ 4102100 h 7823200"/>
                <a:gd name="connsiteX20" fmla="*/ 1823888 w 1830513"/>
                <a:gd name="connsiteY20" fmla="*/ 4180455 h 7823200"/>
                <a:gd name="connsiteX21" fmla="*/ 1767013 w 1830513"/>
                <a:gd name="connsiteY21" fmla="*/ 4241800 h 7823200"/>
                <a:gd name="connsiteX22" fmla="*/ 1652713 w 1830513"/>
                <a:gd name="connsiteY22" fmla="*/ 4356100 h 7823200"/>
                <a:gd name="connsiteX23" fmla="*/ 1601913 w 1830513"/>
                <a:gd name="connsiteY23" fmla="*/ 4521200 h 7823200"/>
                <a:gd name="connsiteX24" fmla="*/ 1614613 w 1830513"/>
                <a:gd name="connsiteY24" fmla="*/ 4724400 h 7823200"/>
                <a:gd name="connsiteX25" fmla="*/ 1614613 w 1830513"/>
                <a:gd name="connsiteY25" fmla="*/ 4876800 h 7823200"/>
                <a:gd name="connsiteX26" fmla="*/ 1589213 w 1830513"/>
                <a:gd name="connsiteY26" fmla="*/ 4889500 h 7823200"/>
                <a:gd name="connsiteX27" fmla="*/ 1525713 w 1830513"/>
                <a:gd name="connsiteY27" fmla="*/ 4914900 h 7823200"/>
                <a:gd name="connsiteX28" fmla="*/ 1436813 w 1830513"/>
                <a:gd name="connsiteY28" fmla="*/ 4927600 h 7823200"/>
                <a:gd name="connsiteX29" fmla="*/ 1538413 w 1830513"/>
                <a:gd name="connsiteY29" fmla="*/ 4965700 h 7823200"/>
                <a:gd name="connsiteX30" fmla="*/ 1601913 w 1830513"/>
                <a:gd name="connsiteY30" fmla="*/ 5041900 h 7823200"/>
                <a:gd name="connsiteX31" fmla="*/ 1627313 w 1830513"/>
                <a:gd name="connsiteY31" fmla="*/ 5118100 h 7823200"/>
                <a:gd name="connsiteX32" fmla="*/ 1589213 w 1830513"/>
                <a:gd name="connsiteY32" fmla="*/ 5194300 h 7823200"/>
                <a:gd name="connsiteX33" fmla="*/ 1513013 w 1830513"/>
                <a:gd name="connsiteY33" fmla="*/ 5283200 h 7823200"/>
                <a:gd name="connsiteX34" fmla="*/ 1487613 w 1830513"/>
                <a:gd name="connsiteY34" fmla="*/ 5384800 h 7823200"/>
                <a:gd name="connsiteX35" fmla="*/ 1487613 w 1830513"/>
                <a:gd name="connsiteY35" fmla="*/ 5473700 h 7823200"/>
                <a:gd name="connsiteX36" fmla="*/ 1500313 w 1830513"/>
                <a:gd name="connsiteY36" fmla="*/ 5638800 h 7823200"/>
                <a:gd name="connsiteX37" fmla="*/ 1513013 w 1830513"/>
                <a:gd name="connsiteY37" fmla="*/ 5867400 h 7823200"/>
                <a:gd name="connsiteX38" fmla="*/ 1487613 w 1830513"/>
                <a:gd name="connsiteY38" fmla="*/ 6032500 h 7823200"/>
                <a:gd name="connsiteX39" fmla="*/ 1411413 w 1830513"/>
                <a:gd name="connsiteY39" fmla="*/ 6159500 h 7823200"/>
                <a:gd name="connsiteX40" fmla="*/ 1259013 w 1830513"/>
                <a:gd name="connsiteY40" fmla="*/ 6184900 h 7823200"/>
                <a:gd name="connsiteX41" fmla="*/ 1106613 w 1830513"/>
                <a:gd name="connsiteY41" fmla="*/ 6184900 h 7823200"/>
                <a:gd name="connsiteX42" fmla="*/ 928813 w 1830513"/>
                <a:gd name="connsiteY42" fmla="*/ 6146800 h 7823200"/>
                <a:gd name="connsiteX43" fmla="*/ 789113 w 1830513"/>
                <a:gd name="connsiteY43" fmla="*/ 6159500 h 7823200"/>
                <a:gd name="connsiteX44" fmla="*/ 738313 w 1830513"/>
                <a:gd name="connsiteY44" fmla="*/ 6172200 h 7823200"/>
                <a:gd name="connsiteX45" fmla="*/ 674813 w 1830513"/>
                <a:gd name="connsiteY45" fmla="*/ 6223000 h 7823200"/>
                <a:gd name="connsiteX46" fmla="*/ 585913 w 1830513"/>
                <a:gd name="connsiteY46" fmla="*/ 6591300 h 7823200"/>
                <a:gd name="connsiteX47" fmla="*/ 395413 w 1830513"/>
                <a:gd name="connsiteY47" fmla="*/ 7810500 h 7823200"/>
                <a:gd name="connsiteX48" fmla="*/ 1713 w 1830513"/>
                <a:gd name="connsiteY48"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78565 w 1830513"/>
                <a:gd name="connsiteY5" fmla="*/ 231602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466079 w 1830513"/>
                <a:gd name="connsiteY15" fmla="*/ 2990811 h 7823200"/>
                <a:gd name="connsiteX16" fmla="*/ 1513013 w 1830513"/>
                <a:gd name="connsiteY16" fmla="*/ 3175000 h 7823200"/>
                <a:gd name="connsiteX17" fmla="*/ 1779713 w 1830513"/>
                <a:gd name="connsiteY17" fmla="*/ 3886200 h 7823200"/>
                <a:gd name="connsiteX18" fmla="*/ 1817813 w 1830513"/>
                <a:gd name="connsiteY18" fmla="*/ 4000500 h 7823200"/>
                <a:gd name="connsiteX19" fmla="*/ 1830513 w 1830513"/>
                <a:gd name="connsiteY19" fmla="*/ 4102100 h 7823200"/>
                <a:gd name="connsiteX20" fmla="*/ 1823888 w 1830513"/>
                <a:gd name="connsiteY20" fmla="*/ 4180455 h 7823200"/>
                <a:gd name="connsiteX21" fmla="*/ 1767013 w 1830513"/>
                <a:gd name="connsiteY21" fmla="*/ 4241800 h 7823200"/>
                <a:gd name="connsiteX22" fmla="*/ 1652713 w 1830513"/>
                <a:gd name="connsiteY22" fmla="*/ 4356100 h 7823200"/>
                <a:gd name="connsiteX23" fmla="*/ 1601913 w 1830513"/>
                <a:gd name="connsiteY23" fmla="*/ 4521200 h 7823200"/>
                <a:gd name="connsiteX24" fmla="*/ 1614613 w 1830513"/>
                <a:gd name="connsiteY24" fmla="*/ 4724400 h 7823200"/>
                <a:gd name="connsiteX25" fmla="*/ 1614613 w 1830513"/>
                <a:gd name="connsiteY25" fmla="*/ 4876800 h 7823200"/>
                <a:gd name="connsiteX26" fmla="*/ 1589213 w 1830513"/>
                <a:gd name="connsiteY26" fmla="*/ 4889500 h 7823200"/>
                <a:gd name="connsiteX27" fmla="*/ 1525713 w 1830513"/>
                <a:gd name="connsiteY27" fmla="*/ 4914900 h 7823200"/>
                <a:gd name="connsiteX28" fmla="*/ 1436813 w 1830513"/>
                <a:gd name="connsiteY28" fmla="*/ 4927600 h 7823200"/>
                <a:gd name="connsiteX29" fmla="*/ 1538413 w 1830513"/>
                <a:gd name="connsiteY29" fmla="*/ 4965700 h 7823200"/>
                <a:gd name="connsiteX30" fmla="*/ 1601913 w 1830513"/>
                <a:gd name="connsiteY30" fmla="*/ 5041900 h 7823200"/>
                <a:gd name="connsiteX31" fmla="*/ 1627313 w 1830513"/>
                <a:gd name="connsiteY31" fmla="*/ 5118100 h 7823200"/>
                <a:gd name="connsiteX32" fmla="*/ 1589213 w 1830513"/>
                <a:gd name="connsiteY32" fmla="*/ 5194300 h 7823200"/>
                <a:gd name="connsiteX33" fmla="*/ 1513013 w 1830513"/>
                <a:gd name="connsiteY33" fmla="*/ 5283200 h 7823200"/>
                <a:gd name="connsiteX34" fmla="*/ 1487613 w 1830513"/>
                <a:gd name="connsiteY34" fmla="*/ 5384800 h 7823200"/>
                <a:gd name="connsiteX35" fmla="*/ 1487613 w 1830513"/>
                <a:gd name="connsiteY35" fmla="*/ 5473700 h 7823200"/>
                <a:gd name="connsiteX36" fmla="*/ 1500313 w 1830513"/>
                <a:gd name="connsiteY36" fmla="*/ 5638800 h 7823200"/>
                <a:gd name="connsiteX37" fmla="*/ 1513013 w 1830513"/>
                <a:gd name="connsiteY37" fmla="*/ 5867400 h 7823200"/>
                <a:gd name="connsiteX38" fmla="*/ 1487613 w 1830513"/>
                <a:gd name="connsiteY38" fmla="*/ 6032500 h 7823200"/>
                <a:gd name="connsiteX39" fmla="*/ 1411413 w 1830513"/>
                <a:gd name="connsiteY39" fmla="*/ 6159500 h 7823200"/>
                <a:gd name="connsiteX40" fmla="*/ 1259013 w 1830513"/>
                <a:gd name="connsiteY40" fmla="*/ 6184900 h 7823200"/>
                <a:gd name="connsiteX41" fmla="*/ 1106613 w 1830513"/>
                <a:gd name="connsiteY41" fmla="*/ 6184900 h 7823200"/>
                <a:gd name="connsiteX42" fmla="*/ 928813 w 1830513"/>
                <a:gd name="connsiteY42" fmla="*/ 6146800 h 7823200"/>
                <a:gd name="connsiteX43" fmla="*/ 789113 w 1830513"/>
                <a:gd name="connsiteY43" fmla="*/ 6159500 h 7823200"/>
                <a:gd name="connsiteX44" fmla="*/ 738313 w 1830513"/>
                <a:gd name="connsiteY44" fmla="*/ 6172200 h 7823200"/>
                <a:gd name="connsiteX45" fmla="*/ 674813 w 1830513"/>
                <a:gd name="connsiteY45" fmla="*/ 6223000 h 7823200"/>
                <a:gd name="connsiteX46" fmla="*/ 585913 w 1830513"/>
                <a:gd name="connsiteY46" fmla="*/ 6591300 h 7823200"/>
                <a:gd name="connsiteX47" fmla="*/ 395413 w 1830513"/>
                <a:gd name="connsiteY47" fmla="*/ 7810500 h 7823200"/>
                <a:gd name="connsiteX48" fmla="*/ 1713 w 1830513"/>
                <a:gd name="connsiteY48" fmla="*/ 7823200 h 78232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Lst>
              <a:rect l="l" t="t" r="r" b="b"/>
              <a:pathLst>
                <a:path w="1830513" h="7823200">
                  <a:moveTo>
                    <a:pt x="1713" y="7823200"/>
                  </a:moveTo>
                  <a:cubicBezTo>
                    <a:pt x="5946" y="5215467"/>
                    <a:pt x="-3072" y="2607733"/>
                    <a:pt x="1161" y="0"/>
                  </a:cubicBezTo>
                  <a:lnTo>
                    <a:pt x="230313" y="0"/>
                  </a:lnTo>
                  <a:cubicBezTo>
                    <a:pt x="310838" y="4233"/>
                    <a:pt x="408113" y="6350"/>
                    <a:pt x="484313" y="25400"/>
                  </a:cubicBezTo>
                  <a:cubicBezTo>
                    <a:pt x="560513" y="44450"/>
                    <a:pt x="621804" y="79933"/>
                    <a:pt x="687513" y="114300"/>
                  </a:cubicBezTo>
                  <a:cubicBezTo>
                    <a:pt x="753222" y="148667"/>
                    <a:pt x="819298" y="185035"/>
                    <a:pt x="878565" y="231602"/>
                  </a:cubicBezTo>
                  <a:cubicBezTo>
                    <a:pt x="937832" y="278169"/>
                    <a:pt x="988172" y="320117"/>
                    <a:pt x="1043113" y="393700"/>
                  </a:cubicBezTo>
                  <a:cubicBezTo>
                    <a:pt x="1098054" y="467283"/>
                    <a:pt x="1165880" y="590550"/>
                    <a:pt x="1208213" y="673100"/>
                  </a:cubicBezTo>
                  <a:lnTo>
                    <a:pt x="1297113" y="889000"/>
                  </a:lnTo>
                  <a:cubicBezTo>
                    <a:pt x="1326746" y="960967"/>
                    <a:pt x="1424113" y="1303867"/>
                    <a:pt x="1462213" y="1473200"/>
                  </a:cubicBezTo>
                  <a:lnTo>
                    <a:pt x="1525713" y="1905000"/>
                  </a:lnTo>
                  <a:lnTo>
                    <a:pt x="1563813" y="2273300"/>
                  </a:lnTo>
                  <a:lnTo>
                    <a:pt x="1589213" y="2654300"/>
                  </a:lnTo>
                  <a:lnTo>
                    <a:pt x="1551113" y="2768600"/>
                  </a:lnTo>
                  <a:lnTo>
                    <a:pt x="1500313" y="2882900"/>
                  </a:lnTo>
                  <a:lnTo>
                    <a:pt x="1466079" y="2990811"/>
                  </a:lnTo>
                  <a:lnTo>
                    <a:pt x="1513013" y="3175000"/>
                  </a:lnTo>
                  <a:lnTo>
                    <a:pt x="1779713" y="3886200"/>
                  </a:lnTo>
                  <a:lnTo>
                    <a:pt x="1817813" y="4000500"/>
                  </a:lnTo>
                  <a:lnTo>
                    <a:pt x="1830513" y="4102100"/>
                  </a:lnTo>
                  <a:lnTo>
                    <a:pt x="1823888" y="4180455"/>
                  </a:lnTo>
                  <a:lnTo>
                    <a:pt x="1767013" y="4241800"/>
                  </a:lnTo>
                  <a:lnTo>
                    <a:pt x="1652713" y="4356100"/>
                  </a:lnTo>
                  <a:lnTo>
                    <a:pt x="1601913" y="4521200"/>
                  </a:lnTo>
                  <a:lnTo>
                    <a:pt x="1614613" y="4724400"/>
                  </a:lnTo>
                  <a:cubicBezTo>
                    <a:pt x="1616730" y="4783667"/>
                    <a:pt x="1618846" y="4849283"/>
                    <a:pt x="1614613" y="4876800"/>
                  </a:cubicBezTo>
                  <a:cubicBezTo>
                    <a:pt x="1610380" y="4904317"/>
                    <a:pt x="1604030" y="4883150"/>
                    <a:pt x="1589213" y="4889500"/>
                  </a:cubicBezTo>
                  <a:lnTo>
                    <a:pt x="1525713" y="4914900"/>
                  </a:lnTo>
                  <a:lnTo>
                    <a:pt x="1436813" y="4927600"/>
                  </a:lnTo>
                  <a:lnTo>
                    <a:pt x="1538413" y="4965700"/>
                  </a:lnTo>
                  <a:lnTo>
                    <a:pt x="1601913" y="5041900"/>
                  </a:lnTo>
                  <a:lnTo>
                    <a:pt x="1627313" y="5118100"/>
                  </a:lnTo>
                  <a:lnTo>
                    <a:pt x="1589213" y="5194300"/>
                  </a:lnTo>
                  <a:lnTo>
                    <a:pt x="1513013" y="5283200"/>
                  </a:lnTo>
                  <a:lnTo>
                    <a:pt x="1487613" y="5384800"/>
                  </a:lnTo>
                  <a:lnTo>
                    <a:pt x="1487613" y="5473700"/>
                  </a:lnTo>
                  <a:lnTo>
                    <a:pt x="1500313" y="5638800"/>
                  </a:lnTo>
                  <a:lnTo>
                    <a:pt x="1513013" y="5867400"/>
                  </a:lnTo>
                  <a:lnTo>
                    <a:pt x="1487613" y="6032500"/>
                  </a:lnTo>
                  <a:cubicBezTo>
                    <a:pt x="1470680" y="6081183"/>
                    <a:pt x="1449513" y="6134100"/>
                    <a:pt x="1411413" y="6159500"/>
                  </a:cubicBezTo>
                  <a:cubicBezTo>
                    <a:pt x="1373313" y="6184900"/>
                    <a:pt x="1309813" y="6180667"/>
                    <a:pt x="1259013" y="6184900"/>
                  </a:cubicBezTo>
                  <a:lnTo>
                    <a:pt x="1106613" y="6184900"/>
                  </a:lnTo>
                  <a:lnTo>
                    <a:pt x="928813" y="6146800"/>
                  </a:lnTo>
                  <a:lnTo>
                    <a:pt x="789113" y="6159500"/>
                  </a:lnTo>
                  <a:lnTo>
                    <a:pt x="738313" y="6172200"/>
                  </a:lnTo>
                  <a:lnTo>
                    <a:pt x="674813" y="6223000"/>
                  </a:lnTo>
                  <a:lnTo>
                    <a:pt x="585913" y="6591300"/>
                  </a:lnTo>
                  <a:lnTo>
                    <a:pt x="395413" y="7810500"/>
                  </a:lnTo>
                  <a:lnTo>
                    <a:pt x="1713" y="7823200"/>
                  </a:lnTo>
                  <a:close/>
                </a:path>
              </a:pathLst>
            </a:custGeom>
            <a:solidFill>
              <a:schemeClr val="accent5">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86" name="Freeform: Shape 185">
              <a:extLst>
                <a:ext uri="{FF2B5EF4-FFF2-40B4-BE49-F238E27FC236}">
                  <a16:creationId xmlns:a16="http://schemas.microsoft.com/office/drawing/2014/main" id="{FD1C17A0-D4C1-EADD-E76B-6E6CFD4385F3}"/>
                </a:ext>
              </a:extLst>
            </xdr:cNvPr>
            <xdr:cNvSpPr/>
          </xdr:nvSpPr>
          <xdr:spPr>
            <a:xfrm>
              <a:off x="4042960" y="60718700"/>
              <a:ext cx="1824439" cy="7823200"/>
            </a:xfrm>
            <a:custGeom>
              <a:avLst/>
              <a:gdLst>
                <a:gd name="connsiteX0" fmla="*/ 0 w 1828800"/>
                <a:gd name="connsiteY0" fmla="*/ 7823200 h 7823200"/>
                <a:gd name="connsiteX1" fmla="*/ 12700 w 1828800"/>
                <a:gd name="connsiteY1" fmla="*/ 0 h 7823200"/>
                <a:gd name="connsiteX2" fmla="*/ 228600 w 1828800"/>
                <a:gd name="connsiteY2" fmla="*/ 0 h 7823200"/>
                <a:gd name="connsiteX3" fmla="*/ 482600 w 1828800"/>
                <a:gd name="connsiteY3" fmla="*/ 25400 h 7823200"/>
                <a:gd name="connsiteX4" fmla="*/ 685800 w 1828800"/>
                <a:gd name="connsiteY4" fmla="*/ 114300 h 7823200"/>
                <a:gd name="connsiteX5" fmla="*/ 863600 w 1828800"/>
                <a:gd name="connsiteY5" fmla="*/ 241300 h 7823200"/>
                <a:gd name="connsiteX6" fmla="*/ 1041400 w 1828800"/>
                <a:gd name="connsiteY6" fmla="*/ 393700 h 7823200"/>
                <a:gd name="connsiteX7" fmla="*/ 1206500 w 1828800"/>
                <a:gd name="connsiteY7" fmla="*/ 673100 h 7823200"/>
                <a:gd name="connsiteX8" fmla="*/ 1295400 w 1828800"/>
                <a:gd name="connsiteY8" fmla="*/ 889000 h 7823200"/>
                <a:gd name="connsiteX9" fmla="*/ 1460500 w 1828800"/>
                <a:gd name="connsiteY9" fmla="*/ 1473200 h 7823200"/>
                <a:gd name="connsiteX10" fmla="*/ 1524000 w 1828800"/>
                <a:gd name="connsiteY10" fmla="*/ 1905000 h 7823200"/>
                <a:gd name="connsiteX11" fmla="*/ 1562100 w 1828800"/>
                <a:gd name="connsiteY11" fmla="*/ 2273300 h 7823200"/>
                <a:gd name="connsiteX12" fmla="*/ 1587500 w 1828800"/>
                <a:gd name="connsiteY12" fmla="*/ 2654300 h 7823200"/>
                <a:gd name="connsiteX13" fmla="*/ 1549400 w 1828800"/>
                <a:gd name="connsiteY13" fmla="*/ 2768600 h 7823200"/>
                <a:gd name="connsiteX14" fmla="*/ 1498600 w 1828800"/>
                <a:gd name="connsiteY14" fmla="*/ 2882900 h 7823200"/>
                <a:gd name="connsiteX15" fmla="*/ 1511300 w 1828800"/>
                <a:gd name="connsiteY15" fmla="*/ 3175000 h 7823200"/>
                <a:gd name="connsiteX16" fmla="*/ 1778000 w 1828800"/>
                <a:gd name="connsiteY16" fmla="*/ 3886200 h 7823200"/>
                <a:gd name="connsiteX17" fmla="*/ 1816100 w 1828800"/>
                <a:gd name="connsiteY17" fmla="*/ 4000500 h 7823200"/>
                <a:gd name="connsiteX18" fmla="*/ 1828800 w 1828800"/>
                <a:gd name="connsiteY18" fmla="*/ 4102100 h 7823200"/>
                <a:gd name="connsiteX19" fmla="*/ 1765300 w 1828800"/>
                <a:gd name="connsiteY19" fmla="*/ 4241800 h 7823200"/>
                <a:gd name="connsiteX20" fmla="*/ 1651000 w 1828800"/>
                <a:gd name="connsiteY20" fmla="*/ 4356100 h 7823200"/>
                <a:gd name="connsiteX21" fmla="*/ 1600200 w 1828800"/>
                <a:gd name="connsiteY21" fmla="*/ 4521200 h 7823200"/>
                <a:gd name="connsiteX22" fmla="*/ 1612900 w 1828800"/>
                <a:gd name="connsiteY22" fmla="*/ 4724400 h 7823200"/>
                <a:gd name="connsiteX23" fmla="*/ 1612900 w 1828800"/>
                <a:gd name="connsiteY23" fmla="*/ 4876800 h 7823200"/>
                <a:gd name="connsiteX24" fmla="*/ 1587500 w 1828800"/>
                <a:gd name="connsiteY24" fmla="*/ 4889500 h 7823200"/>
                <a:gd name="connsiteX25" fmla="*/ 1524000 w 1828800"/>
                <a:gd name="connsiteY25" fmla="*/ 4914900 h 7823200"/>
                <a:gd name="connsiteX26" fmla="*/ 1435100 w 1828800"/>
                <a:gd name="connsiteY26" fmla="*/ 4927600 h 7823200"/>
                <a:gd name="connsiteX27" fmla="*/ 1536700 w 1828800"/>
                <a:gd name="connsiteY27" fmla="*/ 4965700 h 7823200"/>
                <a:gd name="connsiteX28" fmla="*/ 1600200 w 1828800"/>
                <a:gd name="connsiteY28" fmla="*/ 5041900 h 7823200"/>
                <a:gd name="connsiteX29" fmla="*/ 1625600 w 1828800"/>
                <a:gd name="connsiteY29" fmla="*/ 5118100 h 7823200"/>
                <a:gd name="connsiteX30" fmla="*/ 1587500 w 1828800"/>
                <a:gd name="connsiteY30" fmla="*/ 5194300 h 7823200"/>
                <a:gd name="connsiteX31" fmla="*/ 1511300 w 1828800"/>
                <a:gd name="connsiteY31" fmla="*/ 5283200 h 7823200"/>
                <a:gd name="connsiteX32" fmla="*/ 1485900 w 1828800"/>
                <a:gd name="connsiteY32" fmla="*/ 5384800 h 7823200"/>
                <a:gd name="connsiteX33" fmla="*/ 1485900 w 1828800"/>
                <a:gd name="connsiteY33" fmla="*/ 5473700 h 7823200"/>
                <a:gd name="connsiteX34" fmla="*/ 1498600 w 1828800"/>
                <a:gd name="connsiteY34" fmla="*/ 5638800 h 7823200"/>
                <a:gd name="connsiteX35" fmla="*/ 1511300 w 1828800"/>
                <a:gd name="connsiteY35" fmla="*/ 5867400 h 7823200"/>
                <a:gd name="connsiteX36" fmla="*/ 1485900 w 1828800"/>
                <a:gd name="connsiteY36" fmla="*/ 6032500 h 7823200"/>
                <a:gd name="connsiteX37" fmla="*/ 1409700 w 1828800"/>
                <a:gd name="connsiteY37" fmla="*/ 6159500 h 7823200"/>
                <a:gd name="connsiteX38" fmla="*/ 1257300 w 1828800"/>
                <a:gd name="connsiteY38" fmla="*/ 6184900 h 7823200"/>
                <a:gd name="connsiteX39" fmla="*/ 1104900 w 1828800"/>
                <a:gd name="connsiteY39" fmla="*/ 6184900 h 7823200"/>
                <a:gd name="connsiteX40" fmla="*/ 927100 w 1828800"/>
                <a:gd name="connsiteY40" fmla="*/ 6146800 h 7823200"/>
                <a:gd name="connsiteX41" fmla="*/ 787400 w 1828800"/>
                <a:gd name="connsiteY41" fmla="*/ 6159500 h 7823200"/>
                <a:gd name="connsiteX42" fmla="*/ 736600 w 1828800"/>
                <a:gd name="connsiteY42" fmla="*/ 6172200 h 7823200"/>
                <a:gd name="connsiteX43" fmla="*/ 673100 w 1828800"/>
                <a:gd name="connsiteY43" fmla="*/ 6223000 h 7823200"/>
                <a:gd name="connsiteX44" fmla="*/ 584200 w 1828800"/>
                <a:gd name="connsiteY44" fmla="*/ 6591300 h 7823200"/>
                <a:gd name="connsiteX45" fmla="*/ 393700 w 1828800"/>
                <a:gd name="connsiteY45" fmla="*/ 7810500 h 7823200"/>
                <a:gd name="connsiteX46" fmla="*/ 0 w 1828800"/>
                <a:gd name="connsiteY46"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767013 w 1830513"/>
                <a:gd name="connsiteY19" fmla="*/ 4241800 h 7823200"/>
                <a:gd name="connsiteX20" fmla="*/ 1652713 w 1830513"/>
                <a:gd name="connsiteY20" fmla="*/ 4356100 h 7823200"/>
                <a:gd name="connsiteX21" fmla="*/ 1601913 w 1830513"/>
                <a:gd name="connsiteY21" fmla="*/ 4521200 h 7823200"/>
                <a:gd name="connsiteX22" fmla="*/ 1614613 w 1830513"/>
                <a:gd name="connsiteY22" fmla="*/ 4724400 h 7823200"/>
                <a:gd name="connsiteX23" fmla="*/ 1614613 w 1830513"/>
                <a:gd name="connsiteY23" fmla="*/ 4876800 h 7823200"/>
                <a:gd name="connsiteX24" fmla="*/ 1589213 w 1830513"/>
                <a:gd name="connsiteY24" fmla="*/ 4889500 h 7823200"/>
                <a:gd name="connsiteX25" fmla="*/ 1525713 w 1830513"/>
                <a:gd name="connsiteY25" fmla="*/ 4914900 h 7823200"/>
                <a:gd name="connsiteX26" fmla="*/ 1436813 w 1830513"/>
                <a:gd name="connsiteY26" fmla="*/ 4927600 h 7823200"/>
                <a:gd name="connsiteX27" fmla="*/ 1538413 w 1830513"/>
                <a:gd name="connsiteY27" fmla="*/ 4965700 h 7823200"/>
                <a:gd name="connsiteX28" fmla="*/ 1601913 w 1830513"/>
                <a:gd name="connsiteY28" fmla="*/ 5041900 h 7823200"/>
                <a:gd name="connsiteX29" fmla="*/ 1627313 w 1830513"/>
                <a:gd name="connsiteY29" fmla="*/ 5118100 h 7823200"/>
                <a:gd name="connsiteX30" fmla="*/ 1589213 w 1830513"/>
                <a:gd name="connsiteY30" fmla="*/ 5194300 h 7823200"/>
                <a:gd name="connsiteX31" fmla="*/ 1513013 w 1830513"/>
                <a:gd name="connsiteY31" fmla="*/ 5283200 h 7823200"/>
                <a:gd name="connsiteX32" fmla="*/ 1487613 w 1830513"/>
                <a:gd name="connsiteY32" fmla="*/ 5384800 h 7823200"/>
                <a:gd name="connsiteX33" fmla="*/ 1487613 w 1830513"/>
                <a:gd name="connsiteY33" fmla="*/ 5473700 h 7823200"/>
                <a:gd name="connsiteX34" fmla="*/ 1500313 w 1830513"/>
                <a:gd name="connsiteY34" fmla="*/ 5638800 h 7823200"/>
                <a:gd name="connsiteX35" fmla="*/ 1513013 w 1830513"/>
                <a:gd name="connsiteY35" fmla="*/ 5867400 h 7823200"/>
                <a:gd name="connsiteX36" fmla="*/ 1487613 w 1830513"/>
                <a:gd name="connsiteY36" fmla="*/ 6032500 h 7823200"/>
                <a:gd name="connsiteX37" fmla="*/ 1411413 w 1830513"/>
                <a:gd name="connsiteY37" fmla="*/ 6159500 h 7823200"/>
                <a:gd name="connsiteX38" fmla="*/ 1259013 w 1830513"/>
                <a:gd name="connsiteY38" fmla="*/ 6184900 h 7823200"/>
                <a:gd name="connsiteX39" fmla="*/ 1106613 w 1830513"/>
                <a:gd name="connsiteY39" fmla="*/ 6184900 h 7823200"/>
                <a:gd name="connsiteX40" fmla="*/ 928813 w 1830513"/>
                <a:gd name="connsiteY40" fmla="*/ 6146800 h 7823200"/>
                <a:gd name="connsiteX41" fmla="*/ 789113 w 1830513"/>
                <a:gd name="connsiteY41" fmla="*/ 6159500 h 7823200"/>
                <a:gd name="connsiteX42" fmla="*/ 738313 w 1830513"/>
                <a:gd name="connsiteY42" fmla="*/ 6172200 h 7823200"/>
                <a:gd name="connsiteX43" fmla="*/ 674813 w 1830513"/>
                <a:gd name="connsiteY43" fmla="*/ 6223000 h 7823200"/>
                <a:gd name="connsiteX44" fmla="*/ 585913 w 1830513"/>
                <a:gd name="connsiteY44" fmla="*/ 6591300 h 7823200"/>
                <a:gd name="connsiteX45" fmla="*/ 395413 w 1830513"/>
                <a:gd name="connsiteY45" fmla="*/ 7810500 h 7823200"/>
                <a:gd name="connsiteX46" fmla="*/ 1713 w 1830513"/>
                <a:gd name="connsiteY46"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767013 w 1830513"/>
                <a:gd name="connsiteY19" fmla="*/ 4241800 h 7823200"/>
                <a:gd name="connsiteX20" fmla="*/ 1652713 w 1830513"/>
                <a:gd name="connsiteY20" fmla="*/ 4356100 h 7823200"/>
                <a:gd name="connsiteX21" fmla="*/ 1601913 w 1830513"/>
                <a:gd name="connsiteY21" fmla="*/ 4521200 h 7823200"/>
                <a:gd name="connsiteX22" fmla="*/ 1614613 w 1830513"/>
                <a:gd name="connsiteY22" fmla="*/ 4724400 h 7823200"/>
                <a:gd name="connsiteX23" fmla="*/ 1614613 w 1830513"/>
                <a:gd name="connsiteY23" fmla="*/ 4876800 h 7823200"/>
                <a:gd name="connsiteX24" fmla="*/ 1589213 w 1830513"/>
                <a:gd name="connsiteY24" fmla="*/ 4889500 h 7823200"/>
                <a:gd name="connsiteX25" fmla="*/ 1525713 w 1830513"/>
                <a:gd name="connsiteY25" fmla="*/ 4914900 h 7823200"/>
                <a:gd name="connsiteX26" fmla="*/ 1436813 w 1830513"/>
                <a:gd name="connsiteY26" fmla="*/ 4927600 h 7823200"/>
                <a:gd name="connsiteX27" fmla="*/ 1538413 w 1830513"/>
                <a:gd name="connsiteY27" fmla="*/ 4965700 h 7823200"/>
                <a:gd name="connsiteX28" fmla="*/ 1601913 w 1830513"/>
                <a:gd name="connsiteY28" fmla="*/ 5041900 h 7823200"/>
                <a:gd name="connsiteX29" fmla="*/ 1627313 w 1830513"/>
                <a:gd name="connsiteY29" fmla="*/ 5118100 h 7823200"/>
                <a:gd name="connsiteX30" fmla="*/ 1589213 w 1830513"/>
                <a:gd name="connsiteY30" fmla="*/ 5194300 h 7823200"/>
                <a:gd name="connsiteX31" fmla="*/ 1513013 w 1830513"/>
                <a:gd name="connsiteY31" fmla="*/ 5283200 h 7823200"/>
                <a:gd name="connsiteX32" fmla="*/ 1487613 w 1830513"/>
                <a:gd name="connsiteY32" fmla="*/ 5384800 h 7823200"/>
                <a:gd name="connsiteX33" fmla="*/ 1487613 w 1830513"/>
                <a:gd name="connsiteY33" fmla="*/ 5473700 h 7823200"/>
                <a:gd name="connsiteX34" fmla="*/ 1500313 w 1830513"/>
                <a:gd name="connsiteY34" fmla="*/ 5638800 h 7823200"/>
                <a:gd name="connsiteX35" fmla="*/ 1513013 w 1830513"/>
                <a:gd name="connsiteY35" fmla="*/ 5867400 h 7823200"/>
                <a:gd name="connsiteX36" fmla="*/ 1487613 w 1830513"/>
                <a:gd name="connsiteY36" fmla="*/ 6032500 h 7823200"/>
                <a:gd name="connsiteX37" fmla="*/ 1411413 w 1830513"/>
                <a:gd name="connsiteY37" fmla="*/ 6159500 h 7823200"/>
                <a:gd name="connsiteX38" fmla="*/ 1259013 w 1830513"/>
                <a:gd name="connsiteY38" fmla="*/ 6184900 h 7823200"/>
                <a:gd name="connsiteX39" fmla="*/ 1106613 w 1830513"/>
                <a:gd name="connsiteY39" fmla="*/ 6184900 h 7823200"/>
                <a:gd name="connsiteX40" fmla="*/ 928813 w 1830513"/>
                <a:gd name="connsiteY40" fmla="*/ 6146800 h 7823200"/>
                <a:gd name="connsiteX41" fmla="*/ 789113 w 1830513"/>
                <a:gd name="connsiteY41" fmla="*/ 6159500 h 7823200"/>
                <a:gd name="connsiteX42" fmla="*/ 738313 w 1830513"/>
                <a:gd name="connsiteY42" fmla="*/ 6172200 h 7823200"/>
                <a:gd name="connsiteX43" fmla="*/ 674813 w 1830513"/>
                <a:gd name="connsiteY43" fmla="*/ 6223000 h 7823200"/>
                <a:gd name="connsiteX44" fmla="*/ 585913 w 1830513"/>
                <a:gd name="connsiteY44" fmla="*/ 6591300 h 7823200"/>
                <a:gd name="connsiteX45" fmla="*/ 395413 w 1830513"/>
                <a:gd name="connsiteY45" fmla="*/ 7810500 h 7823200"/>
                <a:gd name="connsiteX46" fmla="*/ 1713 w 1830513"/>
                <a:gd name="connsiteY46"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04010 w 1830513"/>
                <a:gd name="connsiteY19" fmla="*/ 4167524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78565 w 1830513"/>
                <a:gd name="connsiteY5" fmla="*/ 231602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78565 w 1830513"/>
                <a:gd name="connsiteY5" fmla="*/ 231602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78565 w 1830513"/>
                <a:gd name="connsiteY5" fmla="*/ 231602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09149 w 1830513"/>
                <a:gd name="connsiteY15" fmla="*/ 2984346 h 7823200"/>
                <a:gd name="connsiteX16" fmla="*/ 1513013 w 1830513"/>
                <a:gd name="connsiteY16" fmla="*/ 3175000 h 7823200"/>
                <a:gd name="connsiteX17" fmla="*/ 1779713 w 1830513"/>
                <a:gd name="connsiteY17" fmla="*/ 3886200 h 7823200"/>
                <a:gd name="connsiteX18" fmla="*/ 1817813 w 1830513"/>
                <a:gd name="connsiteY18" fmla="*/ 4000500 h 7823200"/>
                <a:gd name="connsiteX19" fmla="*/ 1830513 w 1830513"/>
                <a:gd name="connsiteY19" fmla="*/ 4102100 h 7823200"/>
                <a:gd name="connsiteX20" fmla="*/ 1823888 w 1830513"/>
                <a:gd name="connsiteY20" fmla="*/ 4180455 h 7823200"/>
                <a:gd name="connsiteX21" fmla="*/ 1767013 w 1830513"/>
                <a:gd name="connsiteY21" fmla="*/ 4241800 h 7823200"/>
                <a:gd name="connsiteX22" fmla="*/ 1652713 w 1830513"/>
                <a:gd name="connsiteY22" fmla="*/ 4356100 h 7823200"/>
                <a:gd name="connsiteX23" fmla="*/ 1601913 w 1830513"/>
                <a:gd name="connsiteY23" fmla="*/ 4521200 h 7823200"/>
                <a:gd name="connsiteX24" fmla="*/ 1614613 w 1830513"/>
                <a:gd name="connsiteY24" fmla="*/ 4724400 h 7823200"/>
                <a:gd name="connsiteX25" fmla="*/ 1614613 w 1830513"/>
                <a:gd name="connsiteY25" fmla="*/ 4876800 h 7823200"/>
                <a:gd name="connsiteX26" fmla="*/ 1589213 w 1830513"/>
                <a:gd name="connsiteY26" fmla="*/ 4889500 h 7823200"/>
                <a:gd name="connsiteX27" fmla="*/ 1525713 w 1830513"/>
                <a:gd name="connsiteY27" fmla="*/ 4914900 h 7823200"/>
                <a:gd name="connsiteX28" fmla="*/ 1436813 w 1830513"/>
                <a:gd name="connsiteY28" fmla="*/ 4927600 h 7823200"/>
                <a:gd name="connsiteX29" fmla="*/ 1538413 w 1830513"/>
                <a:gd name="connsiteY29" fmla="*/ 4965700 h 7823200"/>
                <a:gd name="connsiteX30" fmla="*/ 1601913 w 1830513"/>
                <a:gd name="connsiteY30" fmla="*/ 5041900 h 7823200"/>
                <a:gd name="connsiteX31" fmla="*/ 1627313 w 1830513"/>
                <a:gd name="connsiteY31" fmla="*/ 5118100 h 7823200"/>
                <a:gd name="connsiteX32" fmla="*/ 1589213 w 1830513"/>
                <a:gd name="connsiteY32" fmla="*/ 5194300 h 7823200"/>
                <a:gd name="connsiteX33" fmla="*/ 1513013 w 1830513"/>
                <a:gd name="connsiteY33" fmla="*/ 5283200 h 7823200"/>
                <a:gd name="connsiteX34" fmla="*/ 1487613 w 1830513"/>
                <a:gd name="connsiteY34" fmla="*/ 5384800 h 7823200"/>
                <a:gd name="connsiteX35" fmla="*/ 1487613 w 1830513"/>
                <a:gd name="connsiteY35" fmla="*/ 5473700 h 7823200"/>
                <a:gd name="connsiteX36" fmla="*/ 1500313 w 1830513"/>
                <a:gd name="connsiteY36" fmla="*/ 5638800 h 7823200"/>
                <a:gd name="connsiteX37" fmla="*/ 1513013 w 1830513"/>
                <a:gd name="connsiteY37" fmla="*/ 5867400 h 7823200"/>
                <a:gd name="connsiteX38" fmla="*/ 1487613 w 1830513"/>
                <a:gd name="connsiteY38" fmla="*/ 6032500 h 7823200"/>
                <a:gd name="connsiteX39" fmla="*/ 1411413 w 1830513"/>
                <a:gd name="connsiteY39" fmla="*/ 6159500 h 7823200"/>
                <a:gd name="connsiteX40" fmla="*/ 1259013 w 1830513"/>
                <a:gd name="connsiteY40" fmla="*/ 6184900 h 7823200"/>
                <a:gd name="connsiteX41" fmla="*/ 1106613 w 1830513"/>
                <a:gd name="connsiteY41" fmla="*/ 6184900 h 7823200"/>
                <a:gd name="connsiteX42" fmla="*/ 928813 w 1830513"/>
                <a:gd name="connsiteY42" fmla="*/ 6146800 h 7823200"/>
                <a:gd name="connsiteX43" fmla="*/ 789113 w 1830513"/>
                <a:gd name="connsiteY43" fmla="*/ 6159500 h 7823200"/>
                <a:gd name="connsiteX44" fmla="*/ 738313 w 1830513"/>
                <a:gd name="connsiteY44" fmla="*/ 6172200 h 7823200"/>
                <a:gd name="connsiteX45" fmla="*/ 674813 w 1830513"/>
                <a:gd name="connsiteY45" fmla="*/ 6223000 h 7823200"/>
                <a:gd name="connsiteX46" fmla="*/ 585913 w 1830513"/>
                <a:gd name="connsiteY46" fmla="*/ 6591300 h 7823200"/>
                <a:gd name="connsiteX47" fmla="*/ 395413 w 1830513"/>
                <a:gd name="connsiteY47" fmla="*/ 7810500 h 7823200"/>
                <a:gd name="connsiteX48" fmla="*/ 1713 w 1830513"/>
                <a:gd name="connsiteY48"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78565 w 1830513"/>
                <a:gd name="connsiteY5" fmla="*/ 231602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466079 w 1830513"/>
                <a:gd name="connsiteY15" fmla="*/ 2990811 h 7823200"/>
                <a:gd name="connsiteX16" fmla="*/ 1513013 w 1830513"/>
                <a:gd name="connsiteY16" fmla="*/ 3175000 h 7823200"/>
                <a:gd name="connsiteX17" fmla="*/ 1779713 w 1830513"/>
                <a:gd name="connsiteY17" fmla="*/ 3886200 h 7823200"/>
                <a:gd name="connsiteX18" fmla="*/ 1817813 w 1830513"/>
                <a:gd name="connsiteY18" fmla="*/ 4000500 h 7823200"/>
                <a:gd name="connsiteX19" fmla="*/ 1830513 w 1830513"/>
                <a:gd name="connsiteY19" fmla="*/ 4102100 h 7823200"/>
                <a:gd name="connsiteX20" fmla="*/ 1823888 w 1830513"/>
                <a:gd name="connsiteY20" fmla="*/ 4180455 h 7823200"/>
                <a:gd name="connsiteX21" fmla="*/ 1767013 w 1830513"/>
                <a:gd name="connsiteY21" fmla="*/ 4241800 h 7823200"/>
                <a:gd name="connsiteX22" fmla="*/ 1652713 w 1830513"/>
                <a:gd name="connsiteY22" fmla="*/ 4356100 h 7823200"/>
                <a:gd name="connsiteX23" fmla="*/ 1601913 w 1830513"/>
                <a:gd name="connsiteY23" fmla="*/ 4521200 h 7823200"/>
                <a:gd name="connsiteX24" fmla="*/ 1614613 w 1830513"/>
                <a:gd name="connsiteY24" fmla="*/ 4724400 h 7823200"/>
                <a:gd name="connsiteX25" fmla="*/ 1614613 w 1830513"/>
                <a:gd name="connsiteY25" fmla="*/ 4876800 h 7823200"/>
                <a:gd name="connsiteX26" fmla="*/ 1589213 w 1830513"/>
                <a:gd name="connsiteY26" fmla="*/ 4889500 h 7823200"/>
                <a:gd name="connsiteX27" fmla="*/ 1525713 w 1830513"/>
                <a:gd name="connsiteY27" fmla="*/ 4914900 h 7823200"/>
                <a:gd name="connsiteX28" fmla="*/ 1436813 w 1830513"/>
                <a:gd name="connsiteY28" fmla="*/ 4927600 h 7823200"/>
                <a:gd name="connsiteX29" fmla="*/ 1538413 w 1830513"/>
                <a:gd name="connsiteY29" fmla="*/ 4965700 h 7823200"/>
                <a:gd name="connsiteX30" fmla="*/ 1601913 w 1830513"/>
                <a:gd name="connsiteY30" fmla="*/ 5041900 h 7823200"/>
                <a:gd name="connsiteX31" fmla="*/ 1627313 w 1830513"/>
                <a:gd name="connsiteY31" fmla="*/ 5118100 h 7823200"/>
                <a:gd name="connsiteX32" fmla="*/ 1589213 w 1830513"/>
                <a:gd name="connsiteY32" fmla="*/ 5194300 h 7823200"/>
                <a:gd name="connsiteX33" fmla="*/ 1513013 w 1830513"/>
                <a:gd name="connsiteY33" fmla="*/ 5283200 h 7823200"/>
                <a:gd name="connsiteX34" fmla="*/ 1487613 w 1830513"/>
                <a:gd name="connsiteY34" fmla="*/ 5384800 h 7823200"/>
                <a:gd name="connsiteX35" fmla="*/ 1487613 w 1830513"/>
                <a:gd name="connsiteY35" fmla="*/ 5473700 h 7823200"/>
                <a:gd name="connsiteX36" fmla="*/ 1500313 w 1830513"/>
                <a:gd name="connsiteY36" fmla="*/ 5638800 h 7823200"/>
                <a:gd name="connsiteX37" fmla="*/ 1513013 w 1830513"/>
                <a:gd name="connsiteY37" fmla="*/ 5867400 h 7823200"/>
                <a:gd name="connsiteX38" fmla="*/ 1487613 w 1830513"/>
                <a:gd name="connsiteY38" fmla="*/ 6032500 h 7823200"/>
                <a:gd name="connsiteX39" fmla="*/ 1411413 w 1830513"/>
                <a:gd name="connsiteY39" fmla="*/ 6159500 h 7823200"/>
                <a:gd name="connsiteX40" fmla="*/ 1259013 w 1830513"/>
                <a:gd name="connsiteY40" fmla="*/ 6184900 h 7823200"/>
                <a:gd name="connsiteX41" fmla="*/ 1106613 w 1830513"/>
                <a:gd name="connsiteY41" fmla="*/ 6184900 h 7823200"/>
                <a:gd name="connsiteX42" fmla="*/ 928813 w 1830513"/>
                <a:gd name="connsiteY42" fmla="*/ 6146800 h 7823200"/>
                <a:gd name="connsiteX43" fmla="*/ 789113 w 1830513"/>
                <a:gd name="connsiteY43" fmla="*/ 6159500 h 7823200"/>
                <a:gd name="connsiteX44" fmla="*/ 738313 w 1830513"/>
                <a:gd name="connsiteY44" fmla="*/ 6172200 h 7823200"/>
                <a:gd name="connsiteX45" fmla="*/ 674813 w 1830513"/>
                <a:gd name="connsiteY45" fmla="*/ 6223000 h 7823200"/>
                <a:gd name="connsiteX46" fmla="*/ 585913 w 1830513"/>
                <a:gd name="connsiteY46" fmla="*/ 6591300 h 7823200"/>
                <a:gd name="connsiteX47" fmla="*/ 395413 w 1830513"/>
                <a:gd name="connsiteY47" fmla="*/ 7810500 h 7823200"/>
                <a:gd name="connsiteX48" fmla="*/ 1713 w 1830513"/>
                <a:gd name="connsiteY48" fmla="*/ 7823200 h 78232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Lst>
              <a:rect l="l" t="t" r="r" b="b"/>
              <a:pathLst>
                <a:path w="1830513" h="7823200">
                  <a:moveTo>
                    <a:pt x="1713" y="7823200"/>
                  </a:moveTo>
                  <a:cubicBezTo>
                    <a:pt x="5946" y="5215467"/>
                    <a:pt x="-3072" y="2607733"/>
                    <a:pt x="1161" y="0"/>
                  </a:cubicBezTo>
                  <a:lnTo>
                    <a:pt x="230313" y="0"/>
                  </a:lnTo>
                  <a:cubicBezTo>
                    <a:pt x="310838" y="4233"/>
                    <a:pt x="408113" y="6350"/>
                    <a:pt x="484313" y="25400"/>
                  </a:cubicBezTo>
                  <a:cubicBezTo>
                    <a:pt x="560513" y="44450"/>
                    <a:pt x="621804" y="79933"/>
                    <a:pt x="687513" y="114300"/>
                  </a:cubicBezTo>
                  <a:cubicBezTo>
                    <a:pt x="753222" y="148667"/>
                    <a:pt x="819298" y="185035"/>
                    <a:pt x="878565" y="231602"/>
                  </a:cubicBezTo>
                  <a:cubicBezTo>
                    <a:pt x="937832" y="278169"/>
                    <a:pt x="988172" y="320117"/>
                    <a:pt x="1043113" y="393700"/>
                  </a:cubicBezTo>
                  <a:cubicBezTo>
                    <a:pt x="1098054" y="467283"/>
                    <a:pt x="1165880" y="590550"/>
                    <a:pt x="1208213" y="673100"/>
                  </a:cubicBezTo>
                  <a:lnTo>
                    <a:pt x="1297113" y="889000"/>
                  </a:lnTo>
                  <a:cubicBezTo>
                    <a:pt x="1326746" y="960967"/>
                    <a:pt x="1424113" y="1303867"/>
                    <a:pt x="1462213" y="1473200"/>
                  </a:cubicBezTo>
                  <a:lnTo>
                    <a:pt x="1525713" y="1905000"/>
                  </a:lnTo>
                  <a:lnTo>
                    <a:pt x="1563813" y="2273300"/>
                  </a:lnTo>
                  <a:lnTo>
                    <a:pt x="1589213" y="2654300"/>
                  </a:lnTo>
                  <a:lnTo>
                    <a:pt x="1551113" y="2768600"/>
                  </a:lnTo>
                  <a:lnTo>
                    <a:pt x="1500313" y="2882900"/>
                  </a:lnTo>
                  <a:lnTo>
                    <a:pt x="1466079" y="2990811"/>
                  </a:lnTo>
                  <a:lnTo>
                    <a:pt x="1513013" y="3175000"/>
                  </a:lnTo>
                  <a:lnTo>
                    <a:pt x="1779713" y="3886200"/>
                  </a:lnTo>
                  <a:lnTo>
                    <a:pt x="1817813" y="4000500"/>
                  </a:lnTo>
                  <a:lnTo>
                    <a:pt x="1830513" y="4102100"/>
                  </a:lnTo>
                  <a:lnTo>
                    <a:pt x="1823888" y="4180455"/>
                  </a:lnTo>
                  <a:lnTo>
                    <a:pt x="1767013" y="4241800"/>
                  </a:lnTo>
                  <a:lnTo>
                    <a:pt x="1652713" y="4356100"/>
                  </a:lnTo>
                  <a:lnTo>
                    <a:pt x="1601913" y="4521200"/>
                  </a:lnTo>
                  <a:lnTo>
                    <a:pt x="1614613" y="4724400"/>
                  </a:lnTo>
                  <a:cubicBezTo>
                    <a:pt x="1616730" y="4783667"/>
                    <a:pt x="1618846" y="4849283"/>
                    <a:pt x="1614613" y="4876800"/>
                  </a:cubicBezTo>
                  <a:cubicBezTo>
                    <a:pt x="1610380" y="4904317"/>
                    <a:pt x="1604030" y="4883150"/>
                    <a:pt x="1589213" y="4889500"/>
                  </a:cubicBezTo>
                  <a:lnTo>
                    <a:pt x="1525713" y="4914900"/>
                  </a:lnTo>
                  <a:lnTo>
                    <a:pt x="1436813" y="4927600"/>
                  </a:lnTo>
                  <a:lnTo>
                    <a:pt x="1538413" y="4965700"/>
                  </a:lnTo>
                  <a:lnTo>
                    <a:pt x="1601913" y="5041900"/>
                  </a:lnTo>
                  <a:lnTo>
                    <a:pt x="1627313" y="5118100"/>
                  </a:lnTo>
                  <a:lnTo>
                    <a:pt x="1589213" y="5194300"/>
                  </a:lnTo>
                  <a:lnTo>
                    <a:pt x="1513013" y="5283200"/>
                  </a:lnTo>
                  <a:lnTo>
                    <a:pt x="1487613" y="5384800"/>
                  </a:lnTo>
                  <a:lnTo>
                    <a:pt x="1487613" y="5473700"/>
                  </a:lnTo>
                  <a:lnTo>
                    <a:pt x="1500313" y="5638800"/>
                  </a:lnTo>
                  <a:lnTo>
                    <a:pt x="1513013" y="5867400"/>
                  </a:lnTo>
                  <a:lnTo>
                    <a:pt x="1487613" y="6032500"/>
                  </a:lnTo>
                  <a:cubicBezTo>
                    <a:pt x="1470680" y="6081183"/>
                    <a:pt x="1449513" y="6134100"/>
                    <a:pt x="1411413" y="6159500"/>
                  </a:cubicBezTo>
                  <a:cubicBezTo>
                    <a:pt x="1373313" y="6184900"/>
                    <a:pt x="1309813" y="6180667"/>
                    <a:pt x="1259013" y="6184900"/>
                  </a:cubicBezTo>
                  <a:lnTo>
                    <a:pt x="1106613" y="6184900"/>
                  </a:lnTo>
                  <a:lnTo>
                    <a:pt x="928813" y="6146800"/>
                  </a:lnTo>
                  <a:lnTo>
                    <a:pt x="789113" y="6159500"/>
                  </a:lnTo>
                  <a:lnTo>
                    <a:pt x="738313" y="6172200"/>
                  </a:lnTo>
                  <a:lnTo>
                    <a:pt x="674813" y="6223000"/>
                  </a:lnTo>
                  <a:lnTo>
                    <a:pt x="585913" y="6591300"/>
                  </a:lnTo>
                  <a:lnTo>
                    <a:pt x="395413" y="7810500"/>
                  </a:lnTo>
                  <a:lnTo>
                    <a:pt x="1713" y="7823200"/>
                  </a:lnTo>
                  <a:close/>
                </a:path>
              </a:pathLst>
            </a:custGeom>
            <a:solidFill>
              <a:schemeClr val="accent5">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87" name="Freeform: Shape 186">
              <a:extLst>
                <a:ext uri="{FF2B5EF4-FFF2-40B4-BE49-F238E27FC236}">
                  <a16:creationId xmlns:a16="http://schemas.microsoft.com/office/drawing/2014/main" id="{85C231D0-173A-5C30-9178-53131C46FF48}"/>
                </a:ext>
              </a:extLst>
            </xdr:cNvPr>
            <xdr:cNvSpPr/>
          </xdr:nvSpPr>
          <xdr:spPr>
            <a:xfrm>
              <a:off x="3921040" y="60718700"/>
              <a:ext cx="1824439" cy="7823200"/>
            </a:xfrm>
            <a:custGeom>
              <a:avLst/>
              <a:gdLst>
                <a:gd name="connsiteX0" fmla="*/ 0 w 1828800"/>
                <a:gd name="connsiteY0" fmla="*/ 7823200 h 7823200"/>
                <a:gd name="connsiteX1" fmla="*/ 12700 w 1828800"/>
                <a:gd name="connsiteY1" fmla="*/ 0 h 7823200"/>
                <a:gd name="connsiteX2" fmla="*/ 228600 w 1828800"/>
                <a:gd name="connsiteY2" fmla="*/ 0 h 7823200"/>
                <a:gd name="connsiteX3" fmla="*/ 482600 w 1828800"/>
                <a:gd name="connsiteY3" fmla="*/ 25400 h 7823200"/>
                <a:gd name="connsiteX4" fmla="*/ 685800 w 1828800"/>
                <a:gd name="connsiteY4" fmla="*/ 114300 h 7823200"/>
                <a:gd name="connsiteX5" fmla="*/ 863600 w 1828800"/>
                <a:gd name="connsiteY5" fmla="*/ 241300 h 7823200"/>
                <a:gd name="connsiteX6" fmla="*/ 1041400 w 1828800"/>
                <a:gd name="connsiteY6" fmla="*/ 393700 h 7823200"/>
                <a:gd name="connsiteX7" fmla="*/ 1206500 w 1828800"/>
                <a:gd name="connsiteY7" fmla="*/ 673100 h 7823200"/>
                <a:gd name="connsiteX8" fmla="*/ 1295400 w 1828800"/>
                <a:gd name="connsiteY8" fmla="*/ 889000 h 7823200"/>
                <a:gd name="connsiteX9" fmla="*/ 1460500 w 1828800"/>
                <a:gd name="connsiteY9" fmla="*/ 1473200 h 7823200"/>
                <a:gd name="connsiteX10" fmla="*/ 1524000 w 1828800"/>
                <a:gd name="connsiteY10" fmla="*/ 1905000 h 7823200"/>
                <a:gd name="connsiteX11" fmla="*/ 1562100 w 1828800"/>
                <a:gd name="connsiteY11" fmla="*/ 2273300 h 7823200"/>
                <a:gd name="connsiteX12" fmla="*/ 1587500 w 1828800"/>
                <a:gd name="connsiteY12" fmla="*/ 2654300 h 7823200"/>
                <a:gd name="connsiteX13" fmla="*/ 1549400 w 1828800"/>
                <a:gd name="connsiteY13" fmla="*/ 2768600 h 7823200"/>
                <a:gd name="connsiteX14" fmla="*/ 1498600 w 1828800"/>
                <a:gd name="connsiteY14" fmla="*/ 2882900 h 7823200"/>
                <a:gd name="connsiteX15" fmla="*/ 1511300 w 1828800"/>
                <a:gd name="connsiteY15" fmla="*/ 3175000 h 7823200"/>
                <a:gd name="connsiteX16" fmla="*/ 1778000 w 1828800"/>
                <a:gd name="connsiteY16" fmla="*/ 3886200 h 7823200"/>
                <a:gd name="connsiteX17" fmla="*/ 1816100 w 1828800"/>
                <a:gd name="connsiteY17" fmla="*/ 4000500 h 7823200"/>
                <a:gd name="connsiteX18" fmla="*/ 1828800 w 1828800"/>
                <a:gd name="connsiteY18" fmla="*/ 4102100 h 7823200"/>
                <a:gd name="connsiteX19" fmla="*/ 1765300 w 1828800"/>
                <a:gd name="connsiteY19" fmla="*/ 4241800 h 7823200"/>
                <a:gd name="connsiteX20" fmla="*/ 1651000 w 1828800"/>
                <a:gd name="connsiteY20" fmla="*/ 4356100 h 7823200"/>
                <a:gd name="connsiteX21" fmla="*/ 1600200 w 1828800"/>
                <a:gd name="connsiteY21" fmla="*/ 4521200 h 7823200"/>
                <a:gd name="connsiteX22" fmla="*/ 1612900 w 1828800"/>
                <a:gd name="connsiteY22" fmla="*/ 4724400 h 7823200"/>
                <a:gd name="connsiteX23" fmla="*/ 1612900 w 1828800"/>
                <a:gd name="connsiteY23" fmla="*/ 4876800 h 7823200"/>
                <a:gd name="connsiteX24" fmla="*/ 1587500 w 1828800"/>
                <a:gd name="connsiteY24" fmla="*/ 4889500 h 7823200"/>
                <a:gd name="connsiteX25" fmla="*/ 1524000 w 1828800"/>
                <a:gd name="connsiteY25" fmla="*/ 4914900 h 7823200"/>
                <a:gd name="connsiteX26" fmla="*/ 1435100 w 1828800"/>
                <a:gd name="connsiteY26" fmla="*/ 4927600 h 7823200"/>
                <a:gd name="connsiteX27" fmla="*/ 1536700 w 1828800"/>
                <a:gd name="connsiteY27" fmla="*/ 4965700 h 7823200"/>
                <a:gd name="connsiteX28" fmla="*/ 1600200 w 1828800"/>
                <a:gd name="connsiteY28" fmla="*/ 5041900 h 7823200"/>
                <a:gd name="connsiteX29" fmla="*/ 1625600 w 1828800"/>
                <a:gd name="connsiteY29" fmla="*/ 5118100 h 7823200"/>
                <a:gd name="connsiteX30" fmla="*/ 1587500 w 1828800"/>
                <a:gd name="connsiteY30" fmla="*/ 5194300 h 7823200"/>
                <a:gd name="connsiteX31" fmla="*/ 1511300 w 1828800"/>
                <a:gd name="connsiteY31" fmla="*/ 5283200 h 7823200"/>
                <a:gd name="connsiteX32" fmla="*/ 1485900 w 1828800"/>
                <a:gd name="connsiteY32" fmla="*/ 5384800 h 7823200"/>
                <a:gd name="connsiteX33" fmla="*/ 1485900 w 1828800"/>
                <a:gd name="connsiteY33" fmla="*/ 5473700 h 7823200"/>
                <a:gd name="connsiteX34" fmla="*/ 1498600 w 1828800"/>
                <a:gd name="connsiteY34" fmla="*/ 5638800 h 7823200"/>
                <a:gd name="connsiteX35" fmla="*/ 1511300 w 1828800"/>
                <a:gd name="connsiteY35" fmla="*/ 5867400 h 7823200"/>
                <a:gd name="connsiteX36" fmla="*/ 1485900 w 1828800"/>
                <a:gd name="connsiteY36" fmla="*/ 6032500 h 7823200"/>
                <a:gd name="connsiteX37" fmla="*/ 1409700 w 1828800"/>
                <a:gd name="connsiteY37" fmla="*/ 6159500 h 7823200"/>
                <a:gd name="connsiteX38" fmla="*/ 1257300 w 1828800"/>
                <a:gd name="connsiteY38" fmla="*/ 6184900 h 7823200"/>
                <a:gd name="connsiteX39" fmla="*/ 1104900 w 1828800"/>
                <a:gd name="connsiteY39" fmla="*/ 6184900 h 7823200"/>
                <a:gd name="connsiteX40" fmla="*/ 927100 w 1828800"/>
                <a:gd name="connsiteY40" fmla="*/ 6146800 h 7823200"/>
                <a:gd name="connsiteX41" fmla="*/ 787400 w 1828800"/>
                <a:gd name="connsiteY41" fmla="*/ 6159500 h 7823200"/>
                <a:gd name="connsiteX42" fmla="*/ 736600 w 1828800"/>
                <a:gd name="connsiteY42" fmla="*/ 6172200 h 7823200"/>
                <a:gd name="connsiteX43" fmla="*/ 673100 w 1828800"/>
                <a:gd name="connsiteY43" fmla="*/ 6223000 h 7823200"/>
                <a:gd name="connsiteX44" fmla="*/ 584200 w 1828800"/>
                <a:gd name="connsiteY44" fmla="*/ 6591300 h 7823200"/>
                <a:gd name="connsiteX45" fmla="*/ 393700 w 1828800"/>
                <a:gd name="connsiteY45" fmla="*/ 7810500 h 7823200"/>
                <a:gd name="connsiteX46" fmla="*/ 0 w 1828800"/>
                <a:gd name="connsiteY46"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767013 w 1830513"/>
                <a:gd name="connsiteY19" fmla="*/ 4241800 h 7823200"/>
                <a:gd name="connsiteX20" fmla="*/ 1652713 w 1830513"/>
                <a:gd name="connsiteY20" fmla="*/ 4356100 h 7823200"/>
                <a:gd name="connsiteX21" fmla="*/ 1601913 w 1830513"/>
                <a:gd name="connsiteY21" fmla="*/ 4521200 h 7823200"/>
                <a:gd name="connsiteX22" fmla="*/ 1614613 w 1830513"/>
                <a:gd name="connsiteY22" fmla="*/ 4724400 h 7823200"/>
                <a:gd name="connsiteX23" fmla="*/ 1614613 w 1830513"/>
                <a:gd name="connsiteY23" fmla="*/ 4876800 h 7823200"/>
                <a:gd name="connsiteX24" fmla="*/ 1589213 w 1830513"/>
                <a:gd name="connsiteY24" fmla="*/ 4889500 h 7823200"/>
                <a:gd name="connsiteX25" fmla="*/ 1525713 w 1830513"/>
                <a:gd name="connsiteY25" fmla="*/ 4914900 h 7823200"/>
                <a:gd name="connsiteX26" fmla="*/ 1436813 w 1830513"/>
                <a:gd name="connsiteY26" fmla="*/ 4927600 h 7823200"/>
                <a:gd name="connsiteX27" fmla="*/ 1538413 w 1830513"/>
                <a:gd name="connsiteY27" fmla="*/ 4965700 h 7823200"/>
                <a:gd name="connsiteX28" fmla="*/ 1601913 w 1830513"/>
                <a:gd name="connsiteY28" fmla="*/ 5041900 h 7823200"/>
                <a:gd name="connsiteX29" fmla="*/ 1627313 w 1830513"/>
                <a:gd name="connsiteY29" fmla="*/ 5118100 h 7823200"/>
                <a:gd name="connsiteX30" fmla="*/ 1589213 w 1830513"/>
                <a:gd name="connsiteY30" fmla="*/ 5194300 h 7823200"/>
                <a:gd name="connsiteX31" fmla="*/ 1513013 w 1830513"/>
                <a:gd name="connsiteY31" fmla="*/ 5283200 h 7823200"/>
                <a:gd name="connsiteX32" fmla="*/ 1487613 w 1830513"/>
                <a:gd name="connsiteY32" fmla="*/ 5384800 h 7823200"/>
                <a:gd name="connsiteX33" fmla="*/ 1487613 w 1830513"/>
                <a:gd name="connsiteY33" fmla="*/ 5473700 h 7823200"/>
                <a:gd name="connsiteX34" fmla="*/ 1500313 w 1830513"/>
                <a:gd name="connsiteY34" fmla="*/ 5638800 h 7823200"/>
                <a:gd name="connsiteX35" fmla="*/ 1513013 w 1830513"/>
                <a:gd name="connsiteY35" fmla="*/ 5867400 h 7823200"/>
                <a:gd name="connsiteX36" fmla="*/ 1487613 w 1830513"/>
                <a:gd name="connsiteY36" fmla="*/ 6032500 h 7823200"/>
                <a:gd name="connsiteX37" fmla="*/ 1411413 w 1830513"/>
                <a:gd name="connsiteY37" fmla="*/ 6159500 h 7823200"/>
                <a:gd name="connsiteX38" fmla="*/ 1259013 w 1830513"/>
                <a:gd name="connsiteY38" fmla="*/ 6184900 h 7823200"/>
                <a:gd name="connsiteX39" fmla="*/ 1106613 w 1830513"/>
                <a:gd name="connsiteY39" fmla="*/ 6184900 h 7823200"/>
                <a:gd name="connsiteX40" fmla="*/ 928813 w 1830513"/>
                <a:gd name="connsiteY40" fmla="*/ 6146800 h 7823200"/>
                <a:gd name="connsiteX41" fmla="*/ 789113 w 1830513"/>
                <a:gd name="connsiteY41" fmla="*/ 6159500 h 7823200"/>
                <a:gd name="connsiteX42" fmla="*/ 738313 w 1830513"/>
                <a:gd name="connsiteY42" fmla="*/ 6172200 h 7823200"/>
                <a:gd name="connsiteX43" fmla="*/ 674813 w 1830513"/>
                <a:gd name="connsiteY43" fmla="*/ 6223000 h 7823200"/>
                <a:gd name="connsiteX44" fmla="*/ 585913 w 1830513"/>
                <a:gd name="connsiteY44" fmla="*/ 6591300 h 7823200"/>
                <a:gd name="connsiteX45" fmla="*/ 395413 w 1830513"/>
                <a:gd name="connsiteY45" fmla="*/ 7810500 h 7823200"/>
                <a:gd name="connsiteX46" fmla="*/ 1713 w 1830513"/>
                <a:gd name="connsiteY46"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767013 w 1830513"/>
                <a:gd name="connsiteY19" fmla="*/ 4241800 h 7823200"/>
                <a:gd name="connsiteX20" fmla="*/ 1652713 w 1830513"/>
                <a:gd name="connsiteY20" fmla="*/ 4356100 h 7823200"/>
                <a:gd name="connsiteX21" fmla="*/ 1601913 w 1830513"/>
                <a:gd name="connsiteY21" fmla="*/ 4521200 h 7823200"/>
                <a:gd name="connsiteX22" fmla="*/ 1614613 w 1830513"/>
                <a:gd name="connsiteY22" fmla="*/ 4724400 h 7823200"/>
                <a:gd name="connsiteX23" fmla="*/ 1614613 w 1830513"/>
                <a:gd name="connsiteY23" fmla="*/ 4876800 h 7823200"/>
                <a:gd name="connsiteX24" fmla="*/ 1589213 w 1830513"/>
                <a:gd name="connsiteY24" fmla="*/ 4889500 h 7823200"/>
                <a:gd name="connsiteX25" fmla="*/ 1525713 w 1830513"/>
                <a:gd name="connsiteY25" fmla="*/ 4914900 h 7823200"/>
                <a:gd name="connsiteX26" fmla="*/ 1436813 w 1830513"/>
                <a:gd name="connsiteY26" fmla="*/ 4927600 h 7823200"/>
                <a:gd name="connsiteX27" fmla="*/ 1538413 w 1830513"/>
                <a:gd name="connsiteY27" fmla="*/ 4965700 h 7823200"/>
                <a:gd name="connsiteX28" fmla="*/ 1601913 w 1830513"/>
                <a:gd name="connsiteY28" fmla="*/ 5041900 h 7823200"/>
                <a:gd name="connsiteX29" fmla="*/ 1627313 w 1830513"/>
                <a:gd name="connsiteY29" fmla="*/ 5118100 h 7823200"/>
                <a:gd name="connsiteX30" fmla="*/ 1589213 w 1830513"/>
                <a:gd name="connsiteY30" fmla="*/ 5194300 h 7823200"/>
                <a:gd name="connsiteX31" fmla="*/ 1513013 w 1830513"/>
                <a:gd name="connsiteY31" fmla="*/ 5283200 h 7823200"/>
                <a:gd name="connsiteX32" fmla="*/ 1487613 w 1830513"/>
                <a:gd name="connsiteY32" fmla="*/ 5384800 h 7823200"/>
                <a:gd name="connsiteX33" fmla="*/ 1487613 w 1830513"/>
                <a:gd name="connsiteY33" fmla="*/ 5473700 h 7823200"/>
                <a:gd name="connsiteX34" fmla="*/ 1500313 w 1830513"/>
                <a:gd name="connsiteY34" fmla="*/ 5638800 h 7823200"/>
                <a:gd name="connsiteX35" fmla="*/ 1513013 w 1830513"/>
                <a:gd name="connsiteY35" fmla="*/ 5867400 h 7823200"/>
                <a:gd name="connsiteX36" fmla="*/ 1487613 w 1830513"/>
                <a:gd name="connsiteY36" fmla="*/ 6032500 h 7823200"/>
                <a:gd name="connsiteX37" fmla="*/ 1411413 w 1830513"/>
                <a:gd name="connsiteY37" fmla="*/ 6159500 h 7823200"/>
                <a:gd name="connsiteX38" fmla="*/ 1259013 w 1830513"/>
                <a:gd name="connsiteY38" fmla="*/ 6184900 h 7823200"/>
                <a:gd name="connsiteX39" fmla="*/ 1106613 w 1830513"/>
                <a:gd name="connsiteY39" fmla="*/ 6184900 h 7823200"/>
                <a:gd name="connsiteX40" fmla="*/ 928813 w 1830513"/>
                <a:gd name="connsiteY40" fmla="*/ 6146800 h 7823200"/>
                <a:gd name="connsiteX41" fmla="*/ 789113 w 1830513"/>
                <a:gd name="connsiteY41" fmla="*/ 6159500 h 7823200"/>
                <a:gd name="connsiteX42" fmla="*/ 738313 w 1830513"/>
                <a:gd name="connsiteY42" fmla="*/ 6172200 h 7823200"/>
                <a:gd name="connsiteX43" fmla="*/ 674813 w 1830513"/>
                <a:gd name="connsiteY43" fmla="*/ 6223000 h 7823200"/>
                <a:gd name="connsiteX44" fmla="*/ 585913 w 1830513"/>
                <a:gd name="connsiteY44" fmla="*/ 6591300 h 7823200"/>
                <a:gd name="connsiteX45" fmla="*/ 395413 w 1830513"/>
                <a:gd name="connsiteY45" fmla="*/ 7810500 h 7823200"/>
                <a:gd name="connsiteX46" fmla="*/ 1713 w 1830513"/>
                <a:gd name="connsiteY46"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04010 w 1830513"/>
                <a:gd name="connsiteY19" fmla="*/ 4167524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78565 w 1830513"/>
                <a:gd name="connsiteY5" fmla="*/ 231602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78565 w 1830513"/>
                <a:gd name="connsiteY5" fmla="*/ 231602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78565 w 1830513"/>
                <a:gd name="connsiteY5" fmla="*/ 231602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09149 w 1830513"/>
                <a:gd name="connsiteY15" fmla="*/ 2984346 h 7823200"/>
                <a:gd name="connsiteX16" fmla="*/ 1513013 w 1830513"/>
                <a:gd name="connsiteY16" fmla="*/ 3175000 h 7823200"/>
                <a:gd name="connsiteX17" fmla="*/ 1779713 w 1830513"/>
                <a:gd name="connsiteY17" fmla="*/ 3886200 h 7823200"/>
                <a:gd name="connsiteX18" fmla="*/ 1817813 w 1830513"/>
                <a:gd name="connsiteY18" fmla="*/ 4000500 h 7823200"/>
                <a:gd name="connsiteX19" fmla="*/ 1830513 w 1830513"/>
                <a:gd name="connsiteY19" fmla="*/ 4102100 h 7823200"/>
                <a:gd name="connsiteX20" fmla="*/ 1823888 w 1830513"/>
                <a:gd name="connsiteY20" fmla="*/ 4180455 h 7823200"/>
                <a:gd name="connsiteX21" fmla="*/ 1767013 w 1830513"/>
                <a:gd name="connsiteY21" fmla="*/ 4241800 h 7823200"/>
                <a:gd name="connsiteX22" fmla="*/ 1652713 w 1830513"/>
                <a:gd name="connsiteY22" fmla="*/ 4356100 h 7823200"/>
                <a:gd name="connsiteX23" fmla="*/ 1601913 w 1830513"/>
                <a:gd name="connsiteY23" fmla="*/ 4521200 h 7823200"/>
                <a:gd name="connsiteX24" fmla="*/ 1614613 w 1830513"/>
                <a:gd name="connsiteY24" fmla="*/ 4724400 h 7823200"/>
                <a:gd name="connsiteX25" fmla="*/ 1614613 w 1830513"/>
                <a:gd name="connsiteY25" fmla="*/ 4876800 h 7823200"/>
                <a:gd name="connsiteX26" fmla="*/ 1589213 w 1830513"/>
                <a:gd name="connsiteY26" fmla="*/ 4889500 h 7823200"/>
                <a:gd name="connsiteX27" fmla="*/ 1525713 w 1830513"/>
                <a:gd name="connsiteY27" fmla="*/ 4914900 h 7823200"/>
                <a:gd name="connsiteX28" fmla="*/ 1436813 w 1830513"/>
                <a:gd name="connsiteY28" fmla="*/ 4927600 h 7823200"/>
                <a:gd name="connsiteX29" fmla="*/ 1538413 w 1830513"/>
                <a:gd name="connsiteY29" fmla="*/ 4965700 h 7823200"/>
                <a:gd name="connsiteX30" fmla="*/ 1601913 w 1830513"/>
                <a:gd name="connsiteY30" fmla="*/ 5041900 h 7823200"/>
                <a:gd name="connsiteX31" fmla="*/ 1627313 w 1830513"/>
                <a:gd name="connsiteY31" fmla="*/ 5118100 h 7823200"/>
                <a:gd name="connsiteX32" fmla="*/ 1589213 w 1830513"/>
                <a:gd name="connsiteY32" fmla="*/ 5194300 h 7823200"/>
                <a:gd name="connsiteX33" fmla="*/ 1513013 w 1830513"/>
                <a:gd name="connsiteY33" fmla="*/ 5283200 h 7823200"/>
                <a:gd name="connsiteX34" fmla="*/ 1487613 w 1830513"/>
                <a:gd name="connsiteY34" fmla="*/ 5384800 h 7823200"/>
                <a:gd name="connsiteX35" fmla="*/ 1487613 w 1830513"/>
                <a:gd name="connsiteY35" fmla="*/ 5473700 h 7823200"/>
                <a:gd name="connsiteX36" fmla="*/ 1500313 w 1830513"/>
                <a:gd name="connsiteY36" fmla="*/ 5638800 h 7823200"/>
                <a:gd name="connsiteX37" fmla="*/ 1513013 w 1830513"/>
                <a:gd name="connsiteY37" fmla="*/ 5867400 h 7823200"/>
                <a:gd name="connsiteX38" fmla="*/ 1487613 w 1830513"/>
                <a:gd name="connsiteY38" fmla="*/ 6032500 h 7823200"/>
                <a:gd name="connsiteX39" fmla="*/ 1411413 w 1830513"/>
                <a:gd name="connsiteY39" fmla="*/ 6159500 h 7823200"/>
                <a:gd name="connsiteX40" fmla="*/ 1259013 w 1830513"/>
                <a:gd name="connsiteY40" fmla="*/ 6184900 h 7823200"/>
                <a:gd name="connsiteX41" fmla="*/ 1106613 w 1830513"/>
                <a:gd name="connsiteY41" fmla="*/ 6184900 h 7823200"/>
                <a:gd name="connsiteX42" fmla="*/ 928813 w 1830513"/>
                <a:gd name="connsiteY42" fmla="*/ 6146800 h 7823200"/>
                <a:gd name="connsiteX43" fmla="*/ 789113 w 1830513"/>
                <a:gd name="connsiteY43" fmla="*/ 6159500 h 7823200"/>
                <a:gd name="connsiteX44" fmla="*/ 738313 w 1830513"/>
                <a:gd name="connsiteY44" fmla="*/ 6172200 h 7823200"/>
                <a:gd name="connsiteX45" fmla="*/ 674813 w 1830513"/>
                <a:gd name="connsiteY45" fmla="*/ 6223000 h 7823200"/>
                <a:gd name="connsiteX46" fmla="*/ 585913 w 1830513"/>
                <a:gd name="connsiteY46" fmla="*/ 6591300 h 7823200"/>
                <a:gd name="connsiteX47" fmla="*/ 395413 w 1830513"/>
                <a:gd name="connsiteY47" fmla="*/ 7810500 h 7823200"/>
                <a:gd name="connsiteX48" fmla="*/ 1713 w 1830513"/>
                <a:gd name="connsiteY48"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78565 w 1830513"/>
                <a:gd name="connsiteY5" fmla="*/ 231602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466079 w 1830513"/>
                <a:gd name="connsiteY15" fmla="*/ 2990811 h 7823200"/>
                <a:gd name="connsiteX16" fmla="*/ 1513013 w 1830513"/>
                <a:gd name="connsiteY16" fmla="*/ 3175000 h 7823200"/>
                <a:gd name="connsiteX17" fmla="*/ 1779713 w 1830513"/>
                <a:gd name="connsiteY17" fmla="*/ 3886200 h 7823200"/>
                <a:gd name="connsiteX18" fmla="*/ 1817813 w 1830513"/>
                <a:gd name="connsiteY18" fmla="*/ 4000500 h 7823200"/>
                <a:gd name="connsiteX19" fmla="*/ 1830513 w 1830513"/>
                <a:gd name="connsiteY19" fmla="*/ 4102100 h 7823200"/>
                <a:gd name="connsiteX20" fmla="*/ 1823888 w 1830513"/>
                <a:gd name="connsiteY20" fmla="*/ 4180455 h 7823200"/>
                <a:gd name="connsiteX21" fmla="*/ 1767013 w 1830513"/>
                <a:gd name="connsiteY21" fmla="*/ 4241800 h 7823200"/>
                <a:gd name="connsiteX22" fmla="*/ 1652713 w 1830513"/>
                <a:gd name="connsiteY22" fmla="*/ 4356100 h 7823200"/>
                <a:gd name="connsiteX23" fmla="*/ 1601913 w 1830513"/>
                <a:gd name="connsiteY23" fmla="*/ 4521200 h 7823200"/>
                <a:gd name="connsiteX24" fmla="*/ 1614613 w 1830513"/>
                <a:gd name="connsiteY24" fmla="*/ 4724400 h 7823200"/>
                <a:gd name="connsiteX25" fmla="*/ 1614613 w 1830513"/>
                <a:gd name="connsiteY25" fmla="*/ 4876800 h 7823200"/>
                <a:gd name="connsiteX26" fmla="*/ 1589213 w 1830513"/>
                <a:gd name="connsiteY26" fmla="*/ 4889500 h 7823200"/>
                <a:gd name="connsiteX27" fmla="*/ 1525713 w 1830513"/>
                <a:gd name="connsiteY27" fmla="*/ 4914900 h 7823200"/>
                <a:gd name="connsiteX28" fmla="*/ 1436813 w 1830513"/>
                <a:gd name="connsiteY28" fmla="*/ 4927600 h 7823200"/>
                <a:gd name="connsiteX29" fmla="*/ 1538413 w 1830513"/>
                <a:gd name="connsiteY29" fmla="*/ 4965700 h 7823200"/>
                <a:gd name="connsiteX30" fmla="*/ 1601913 w 1830513"/>
                <a:gd name="connsiteY30" fmla="*/ 5041900 h 7823200"/>
                <a:gd name="connsiteX31" fmla="*/ 1627313 w 1830513"/>
                <a:gd name="connsiteY31" fmla="*/ 5118100 h 7823200"/>
                <a:gd name="connsiteX32" fmla="*/ 1589213 w 1830513"/>
                <a:gd name="connsiteY32" fmla="*/ 5194300 h 7823200"/>
                <a:gd name="connsiteX33" fmla="*/ 1513013 w 1830513"/>
                <a:gd name="connsiteY33" fmla="*/ 5283200 h 7823200"/>
                <a:gd name="connsiteX34" fmla="*/ 1487613 w 1830513"/>
                <a:gd name="connsiteY34" fmla="*/ 5384800 h 7823200"/>
                <a:gd name="connsiteX35" fmla="*/ 1487613 w 1830513"/>
                <a:gd name="connsiteY35" fmla="*/ 5473700 h 7823200"/>
                <a:gd name="connsiteX36" fmla="*/ 1500313 w 1830513"/>
                <a:gd name="connsiteY36" fmla="*/ 5638800 h 7823200"/>
                <a:gd name="connsiteX37" fmla="*/ 1513013 w 1830513"/>
                <a:gd name="connsiteY37" fmla="*/ 5867400 h 7823200"/>
                <a:gd name="connsiteX38" fmla="*/ 1487613 w 1830513"/>
                <a:gd name="connsiteY38" fmla="*/ 6032500 h 7823200"/>
                <a:gd name="connsiteX39" fmla="*/ 1411413 w 1830513"/>
                <a:gd name="connsiteY39" fmla="*/ 6159500 h 7823200"/>
                <a:gd name="connsiteX40" fmla="*/ 1259013 w 1830513"/>
                <a:gd name="connsiteY40" fmla="*/ 6184900 h 7823200"/>
                <a:gd name="connsiteX41" fmla="*/ 1106613 w 1830513"/>
                <a:gd name="connsiteY41" fmla="*/ 6184900 h 7823200"/>
                <a:gd name="connsiteX42" fmla="*/ 928813 w 1830513"/>
                <a:gd name="connsiteY42" fmla="*/ 6146800 h 7823200"/>
                <a:gd name="connsiteX43" fmla="*/ 789113 w 1830513"/>
                <a:gd name="connsiteY43" fmla="*/ 6159500 h 7823200"/>
                <a:gd name="connsiteX44" fmla="*/ 738313 w 1830513"/>
                <a:gd name="connsiteY44" fmla="*/ 6172200 h 7823200"/>
                <a:gd name="connsiteX45" fmla="*/ 674813 w 1830513"/>
                <a:gd name="connsiteY45" fmla="*/ 6223000 h 7823200"/>
                <a:gd name="connsiteX46" fmla="*/ 585913 w 1830513"/>
                <a:gd name="connsiteY46" fmla="*/ 6591300 h 7823200"/>
                <a:gd name="connsiteX47" fmla="*/ 395413 w 1830513"/>
                <a:gd name="connsiteY47" fmla="*/ 7810500 h 7823200"/>
                <a:gd name="connsiteX48" fmla="*/ 1713 w 1830513"/>
                <a:gd name="connsiteY48" fmla="*/ 7823200 h 78232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Lst>
              <a:rect l="l" t="t" r="r" b="b"/>
              <a:pathLst>
                <a:path w="1830513" h="7823200">
                  <a:moveTo>
                    <a:pt x="1713" y="7823200"/>
                  </a:moveTo>
                  <a:cubicBezTo>
                    <a:pt x="5946" y="5215467"/>
                    <a:pt x="-3072" y="2607733"/>
                    <a:pt x="1161" y="0"/>
                  </a:cubicBezTo>
                  <a:lnTo>
                    <a:pt x="230313" y="0"/>
                  </a:lnTo>
                  <a:cubicBezTo>
                    <a:pt x="310838" y="4233"/>
                    <a:pt x="408113" y="6350"/>
                    <a:pt x="484313" y="25400"/>
                  </a:cubicBezTo>
                  <a:cubicBezTo>
                    <a:pt x="560513" y="44450"/>
                    <a:pt x="621804" y="79933"/>
                    <a:pt x="687513" y="114300"/>
                  </a:cubicBezTo>
                  <a:cubicBezTo>
                    <a:pt x="753222" y="148667"/>
                    <a:pt x="819298" y="185035"/>
                    <a:pt x="878565" y="231602"/>
                  </a:cubicBezTo>
                  <a:cubicBezTo>
                    <a:pt x="937832" y="278169"/>
                    <a:pt x="988172" y="320117"/>
                    <a:pt x="1043113" y="393700"/>
                  </a:cubicBezTo>
                  <a:cubicBezTo>
                    <a:pt x="1098054" y="467283"/>
                    <a:pt x="1165880" y="590550"/>
                    <a:pt x="1208213" y="673100"/>
                  </a:cubicBezTo>
                  <a:lnTo>
                    <a:pt x="1297113" y="889000"/>
                  </a:lnTo>
                  <a:cubicBezTo>
                    <a:pt x="1326746" y="960967"/>
                    <a:pt x="1424113" y="1303867"/>
                    <a:pt x="1462213" y="1473200"/>
                  </a:cubicBezTo>
                  <a:lnTo>
                    <a:pt x="1525713" y="1905000"/>
                  </a:lnTo>
                  <a:lnTo>
                    <a:pt x="1563813" y="2273300"/>
                  </a:lnTo>
                  <a:lnTo>
                    <a:pt x="1589213" y="2654300"/>
                  </a:lnTo>
                  <a:lnTo>
                    <a:pt x="1551113" y="2768600"/>
                  </a:lnTo>
                  <a:lnTo>
                    <a:pt x="1500313" y="2882900"/>
                  </a:lnTo>
                  <a:lnTo>
                    <a:pt x="1466079" y="2990811"/>
                  </a:lnTo>
                  <a:lnTo>
                    <a:pt x="1513013" y="3175000"/>
                  </a:lnTo>
                  <a:lnTo>
                    <a:pt x="1779713" y="3886200"/>
                  </a:lnTo>
                  <a:lnTo>
                    <a:pt x="1817813" y="4000500"/>
                  </a:lnTo>
                  <a:lnTo>
                    <a:pt x="1830513" y="4102100"/>
                  </a:lnTo>
                  <a:lnTo>
                    <a:pt x="1823888" y="4180455"/>
                  </a:lnTo>
                  <a:lnTo>
                    <a:pt x="1767013" y="4241800"/>
                  </a:lnTo>
                  <a:lnTo>
                    <a:pt x="1652713" y="4356100"/>
                  </a:lnTo>
                  <a:lnTo>
                    <a:pt x="1601913" y="4521200"/>
                  </a:lnTo>
                  <a:lnTo>
                    <a:pt x="1614613" y="4724400"/>
                  </a:lnTo>
                  <a:cubicBezTo>
                    <a:pt x="1616730" y="4783667"/>
                    <a:pt x="1618846" y="4849283"/>
                    <a:pt x="1614613" y="4876800"/>
                  </a:cubicBezTo>
                  <a:cubicBezTo>
                    <a:pt x="1610380" y="4904317"/>
                    <a:pt x="1604030" y="4883150"/>
                    <a:pt x="1589213" y="4889500"/>
                  </a:cubicBezTo>
                  <a:lnTo>
                    <a:pt x="1525713" y="4914900"/>
                  </a:lnTo>
                  <a:lnTo>
                    <a:pt x="1436813" y="4927600"/>
                  </a:lnTo>
                  <a:lnTo>
                    <a:pt x="1538413" y="4965700"/>
                  </a:lnTo>
                  <a:lnTo>
                    <a:pt x="1601913" y="5041900"/>
                  </a:lnTo>
                  <a:lnTo>
                    <a:pt x="1627313" y="5118100"/>
                  </a:lnTo>
                  <a:lnTo>
                    <a:pt x="1589213" y="5194300"/>
                  </a:lnTo>
                  <a:lnTo>
                    <a:pt x="1513013" y="5283200"/>
                  </a:lnTo>
                  <a:lnTo>
                    <a:pt x="1487613" y="5384800"/>
                  </a:lnTo>
                  <a:lnTo>
                    <a:pt x="1487613" y="5473700"/>
                  </a:lnTo>
                  <a:lnTo>
                    <a:pt x="1500313" y="5638800"/>
                  </a:lnTo>
                  <a:lnTo>
                    <a:pt x="1513013" y="5867400"/>
                  </a:lnTo>
                  <a:lnTo>
                    <a:pt x="1487613" y="6032500"/>
                  </a:lnTo>
                  <a:cubicBezTo>
                    <a:pt x="1470680" y="6081183"/>
                    <a:pt x="1449513" y="6134100"/>
                    <a:pt x="1411413" y="6159500"/>
                  </a:cubicBezTo>
                  <a:cubicBezTo>
                    <a:pt x="1373313" y="6184900"/>
                    <a:pt x="1309813" y="6180667"/>
                    <a:pt x="1259013" y="6184900"/>
                  </a:cubicBezTo>
                  <a:lnTo>
                    <a:pt x="1106613" y="6184900"/>
                  </a:lnTo>
                  <a:lnTo>
                    <a:pt x="928813" y="6146800"/>
                  </a:lnTo>
                  <a:lnTo>
                    <a:pt x="789113" y="6159500"/>
                  </a:lnTo>
                  <a:lnTo>
                    <a:pt x="738313" y="6172200"/>
                  </a:lnTo>
                  <a:lnTo>
                    <a:pt x="674813" y="6223000"/>
                  </a:lnTo>
                  <a:lnTo>
                    <a:pt x="585913" y="6591300"/>
                  </a:lnTo>
                  <a:lnTo>
                    <a:pt x="395413" y="7810500"/>
                  </a:lnTo>
                  <a:lnTo>
                    <a:pt x="1713" y="7823200"/>
                  </a:lnTo>
                  <a:close/>
                </a:path>
              </a:pathLst>
            </a:custGeom>
            <a:solidFill>
              <a:schemeClr val="accent5">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88" name="Freeform: Shape 187">
              <a:extLst>
                <a:ext uri="{FF2B5EF4-FFF2-40B4-BE49-F238E27FC236}">
                  <a16:creationId xmlns:a16="http://schemas.microsoft.com/office/drawing/2014/main" id="{BE9FC336-A30E-DA7C-C897-090AAD118951}"/>
                </a:ext>
              </a:extLst>
            </xdr:cNvPr>
            <xdr:cNvSpPr/>
          </xdr:nvSpPr>
          <xdr:spPr>
            <a:xfrm>
              <a:off x="3796580" y="60718700"/>
              <a:ext cx="1824439" cy="7823200"/>
            </a:xfrm>
            <a:custGeom>
              <a:avLst/>
              <a:gdLst>
                <a:gd name="connsiteX0" fmla="*/ 0 w 1828800"/>
                <a:gd name="connsiteY0" fmla="*/ 7823200 h 7823200"/>
                <a:gd name="connsiteX1" fmla="*/ 12700 w 1828800"/>
                <a:gd name="connsiteY1" fmla="*/ 0 h 7823200"/>
                <a:gd name="connsiteX2" fmla="*/ 228600 w 1828800"/>
                <a:gd name="connsiteY2" fmla="*/ 0 h 7823200"/>
                <a:gd name="connsiteX3" fmla="*/ 482600 w 1828800"/>
                <a:gd name="connsiteY3" fmla="*/ 25400 h 7823200"/>
                <a:gd name="connsiteX4" fmla="*/ 685800 w 1828800"/>
                <a:gd name="connsiteY4" fmla="*/ 114300 h 7823200"/>
                <a:gd name="connsiteX5" fmla="*/ 863600 w 1828800"/>
                <a:gd name="connsiteY5" fmla="*/ 241300 h 7823200"/>
                <a:gd name="connsiteX6" fmla="*/ 1041400 w 1828800"/>
                <a:gd name="connsiteY6" fmla="*/ 393700 h 7823200"/>
                <a:gd name="connsiteX7" fmla="*/ 1206500 w 1828800"/>
                <a:gd name="connsiteY7" fmla="*/ 673100 h 7823200"/>
                <a:gd name="connsiteX8" fmla="*/ 1295400 w 1828800"/>
                <a:gd name="connsiteY8" fmla="*/ 889000 h 7823200"/>
                <a:gd name="connsiteX9" fmla="*/ 1460500 w 1828800"/>
                <a:gd name="connsiteY9" fmla="*/ 1473200 h 7823200"/>
                <a:gd name="connsiteX10" fmla="*/ 1524000 w 1828800"/>
                <a:gd name="connsiteY10" fmla="*/ 1905000 h 7823200"/>
                <a:gd name="connsiteX11" fmla="*/ 1562100 w 1828800"/>
                <a:gd name="connsiteY11" fmla="*/ 2273300 h 7823200"/>
                <a:gd name="connsiteX12" fmla="*/ 1587500 w 1828800"/>
                <a:gd name="connsiteY12" fmla="*/ 2654300 h 7823200"/>
                <a:gd name="connsiteX13" fmla="*/ 1549400 w 1828800"/>
                <a:gd name="connsiteY13" fmla="*/ 2768600 h 7823200"/>
                <a:gd name="connsiteX14" fmla="*/ 1498600 w 1828800"/>
                <a:gd name="connsiteY14" fmla="*/ 2882900 h 7823200"/>
                <a:gd name="connsiteX15" fmla="*/ 1511300 w 1828800"/>
                <a:gd name="connsiteY15" fmla="*/ 3175000 h 7823200"/>
                <a:gd name="connsiteX16" fmla="*/ 1778000 w 1828800"/>
                <a:gd name="connsiteY16" fmla="*/ 3886200 h 7823200"/>
                <a:gd name="connsiteX17" fmla="*/ 1816100 w 1828800"/>
                <a:gd name="connsiteY17" fmla="*/ 4000500 h 7823200"/>
                <a:gd name="connsiteX18" fmla="*/ 1828800 w 1828800"/>
                <a:gd name="connsiteY18" fmla="*/ 4102100 h 7823200"/>
                <a:gd name="connsiteX19" fmla="*/ 1765300 w 1828800"/>
                <a:gd name="connsiteY19" fmla="*/ 4241800 h 7823200"/>
                <a:gd name="connsiteX20" fmla="*/ 1651000 w 1828800"/>
                <a:gd name="connsiteY20" fmla="*/ 4356100 h 7823200"/>
                <a:gd name="connsiteX21" fmla="*/ 1600200 w 1828800"/>
                <a:gd name="connsiteY21" fmla="*/ 4521200 h 7823200"/>
                <a:gd name="connsiteX22" fmla="*/ 1612900 w 1828800"/>
                <a:gd name="connsiteY22" fmla="*/ 4724400 h 7823200"/>
                <a:gd name="connsiteX23" fmla="*/ 1612900 w 1828800"/>
                <a:gd name="connsiteY23" fmla="*/ 4876800 h 7823200"/>
                <a:gd name="connsiteX24" fmla="*/ 1587500 w 1828800"/>
                <a:gd name="connsiteY24" fmla="*/ 4889500 h 7823200"/>
                <a:gd name="connsiteX25" fmla="*/ 1524000 w 1828800"/>
                <a:gd name="connsiteY25" fmla="*/ 4914900 h 7823200"/>
                <a:gd name="connsiteX26" fmla="*/ 1435100 w 1828800"/>
                <a:gd name="connsiteY26" fmla="*/ 4927600 h 7823200"/>
                <a:gd name="connsiteX27" fmla="*/ 1536700 w 1828800"/>
                <a:gd name="connsiteY27" fmla="*/ 4965700 h 7823200"/>
                <a:gd name="connsiteX28" fmla="*/ 1600200 w 1828800"/>
                <a:gd name="connsiteY28" fmla="*/ 5041900 h 7823200"/>
                <a:gd name="connsiteX29" fmla="*/ 1625600 w 1828800"/>
                <a:gd name="connsiteY29" fmla="*/ 5118100 h 7823200"/>
                <a:gd name="connsiteX30" fmla="*/ 1587500 w 1828800"/>
                <a:gd name="connsiteY30" fmla="*/ 5194300 h 7823200"/>
                <a:gd name="connsiteX31" fmla="*/ 1511300 w 1828800"/>
                <a:gd name="connsiteY31" fmla="*/ 5283200 h 7823200"/>
                <a:gd name="connsiteX32" fmla="*/ 1485900 w 1828800"/>
                <a:gd name="connsiteY32" fmla="*/ 5384800 h 7823200"/>
                <a:gd name="connsiteX33" fmla="*/ 1485900 w 1828800"/>
                <a:gd name="connsiteY33" fmla="*/ 5473700 h 7823200"/>
                <a:gd name="connsiteX34" fmla="*/ 1498600 w 1828800"/>
                <a:gd name="connsiteY34" fmla="*/ 5638800 h 7823200"/>
                <a:gd name="connsiteX35" fmla="*/ 1511300 w 1828800"/>
                <a:gd name="connsiteY35" fmla="*/ 5867400 h 7823200"/>
                <a:gd name="connsiteX36" fmla="*/ 1485900 w 1828800"/>
                <a:gd name="connsiteY36" fmla="*/ 6032500 h 7823200"/>
                <a:gd name="connsiteX37" fmla="*/ 1409700 w 1828800"/>
                <a:gd name="connsiteY37" fmla="*/ 6159500 h 7823200"/>
                <a:gd name="connsiteX38" fmla="*/ 1257300 w 1828800"/>
                <a:gd name="connsiteY38" fmla="*/ 6184900 h 7823200"/>
                <a:gd name="connsiteX39" fmla="*/ 1104900 w 1828800"/>
                <a:gd name="connsiteY39" fmla="*/ 6184900 h 7823200"/>
                <a:gd name="connsiteX40" fmla="*/ 927100 w 1828800"/>
                <a:gd name="connsiteY40" fmla="*/ 6146800 h 7823200"/>
                <a:gd name="connsiteX41" fmla="*/ 787400 w 1828800"/>
                <a:gd name="connsiteY41" fmla="*/ 6159500 h 7823200"/>
                <a:gd name="connsiteX42" fmla="*/ 736600 w 1828800"/>
                <a:gd name="connsiteY42" fmla="*/ 6172200 h 7823200"/>
                <a:gd name="connsiteX43" fmla="*/ 673100 w 1828800"/>
                <a:gd name="connsiteY43" fmla="*/ 6223000 h 7823200"/>
                <a:gd name="connsiteX44" fmla="*/ 584200 w 1828800"/>
                <a:gd name="connsiteY44" fmla="*/ 6591300 h 7823200"/>
                <a:gd name="connsiteX45" fmla="*/ 393700 w 1828800"/>
                <a:gd name="connsiteY45" fmla="*/ 7810500 h 7823200"/>
                <a:gd name="connsiteX46" fmla="*/ 0 w 1828800"/>
                <a:gd name="connsiteY46"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767013 w 1830513"/>
                <a:gd name="connsiteY19" fmla="*/ 4241800 h 7823200"/>
                <a:gd name="connsiteX20" fmla="*/ 1652713 w 1830513"/>
                <a:gd name="connsiteY20" fmla="*/ 4356100 h 7823200"/>
                <a:gd name="connsiteX21" fmla="*/ 1601913 w 1830513"/>
                <a:gd name="connsiteY21" fmla="*/ 4521200 h 7823200"/>
                <a:gd name="connsiteX22" fmla="*/ 1614613 w 1830513"/>
                <a:gd name="connsiteY22" fmla="*/ 4724400 h 7823200"/>
                <a:gd name="connsiteX23" fmla="*/ 1614613 w 1830513"/>
                <a:gd name="connsiteY23" fmla="*/ 4876800 h 7823200"/>
                <a:gd name="connsiteX24" fmla="*/ 1589213 w 1830513"/>
                <a:gd name="connsiteY24" fmla="*/ 4889500 h 7823200"/>
                <a:gd name="connsiteX25" fmla="*/ 1525713 w 1830513"/>
                <a:gd name="connsiteY25" fmla="*/ 4914900 h 7823200"/>
                <a:gd name="connsiteX26" fmla="*/ 1436813 w 1830513"/>
                <a:gd name="connsiteY26" fmla="*/ 4927600 h 7823200"/>
                <a:gd name="connsiteX27" fmla="*/ 1538413 w 1830513"/>
                <a:gd name="connsiteY27" fmla="*/ 4965700 h 7823200"/>
                <a:gd name="connsiteX28" fmla="*/ 1601913 w 1830513"/>
                <a:gd name="connsiteY28" fmla="*/ 5041900 h 7823200"/>
                <a:gd name="connsiteX29" fmla="*/ 1627313 w 1830513"/>
                <a:gd name="connsiteY29" fmla="*/ 5118100 h 7823200"/>
                <a:gd name="connsiteX30" fmla="*/ 1589213 w 1830513"/>
                <a:gd name="connsiteY30" fmla="*/ 5194300 h 7823200"/>
                <a:gd name="connsiteX31" fmla="*/ 1513013 w 1830513"/>
                <a:gd name="connsiteY31" fmla="*/ 5283200 h 7823200"/>
                <a:gd name="connsiteX32" fmla="*/ 1487613 w 1830513"/>
                <a:gd name="connsiteY32" fmla="*/ 5384800 h 7823200"/>
                <a:gd name="connsiteX33" fmla="*/ 1487613 w 1830513"/>
                <a:gd name="connsiteY33" fmla="*/ 5473700 h 7823200"/>
                <a:gd name="connsiteX34" fmla="*/ 1500313 w 1830513"/>
                <a:gd name="connsiteY34" fmla="*/ 5638800 h 7823200"/>
                <a:gd name="connsiteX35" fmla="*/ 1513013 w 1830513"/>
                <a:gd name="connsiteY35" fmla="*/ 5867400 h 7823200"/>
                <a:gd name="connsiteX36" fmla="*/ 1487613 w 1830513"/>
                <a:gd name="connsiteY36" fmla="*/ 6032500 h 7823200"/>
                <a:gd name="connsiteX37" fmla="*/ 1411413 w 1830513"/>
                <a:gd name="connsiteY37" fmla="*/ 6159500 h 7823200"/>
                <a:gd name="connsiteX38" fmla="*/ 1259013 w 1830513"/>
                <a:gd name="connsiteY38" fmla="*/ 6184900 h 7823200"/>
                <a:gd name="connsiteX39" fmla="*/ 1106613 w 1830513"/>
                <a:gd name="connsiteY39" fmla="*/ 6184900 h 7823200"/>
                <a:gd name="connsiteX40" fmla="*/ 928813 w 1830513"/>
                <a:gd name="connsiteY40" fmla="*/ 6146800 h 7823200"/>
                <a:gd name="connsiteX41" fmla="*/ 789113 w 1830513"/>
                <a:gd name="connsiteY41" fmla="*/ 6159500 h 7823200"/>
                <a:gd name="connsiteX42" fmla="*/ 738313 w 1830513"/>
                <a:gd name="connsiteY42" fmla="*/ 6172200 h 7823200"/>
                <a:gd name="connsiteX43" fmla="*/ 674813 w 1830513"/>
                <a:gd name="connsiteY43" fmla="*/ 6223000 h 7823200"/>
                <a:gd name="connsiteX44" fmla="*/ 585913 w 1830513"/>
                <a:gd name="connsiteY44" fmla="*/ 6591300 h 7823200"/>
                <a:gd name="connsiteX45" fmla="*/ 395413 w 1830513"/>
                <a:gd name="connsiteY45" fmla="*/ 7810500 h 7823200"/>
                <a:gd name="connsiteX46" fmla="*/ 1713 w 1830513"/>
                <a:gd name="connsiteY46"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767013 w 1830513"/>
                <a:gd name="connsiteY19" fmla="*/ 4241800 h 7823200"/>
                <a:gd name="connsiteX20" fmla="*/ 1652713 w 1830513"/>
                <a:gd name="connsiteY20" fmla="*/ 4356100 h 7823200"/>
                <a:gd name="connsiteX21" fmla="*/ 1601913 w 1830513"/>
                <a:gd name="connsiteY21" fmla="*/ 4521200 h 7823200"/>
                <a:gd name="connsiteX22" fmla="*/ 1614613 w 1830513"/>
                <a:gd name="connsiteY22" fmla="*/ 4724400 h 7823200"/>
                <a:gd name="connsiteX23" fmla="*/ 1614613 w 1830513"/>
                <a:gd name="connsiteY23" fmla="*/ 4876800 h 7823200"/>
                <a:gd name="connsiteX24" fmla="*/ 1589213 w 1830513"/>
                <a:gd name="connsiteY24" fmla="*/ 4889500 h 7823200"/>
                <a:gd name="connsiteX25" fmla="*/ 1525713 w 1830513"/>
                <a:gd name="connsiteY25" fmla="*/ 4914900 h 7823200"/>
                <a:gd name="connsiteX26" fmla="*/ 1436813 w 1830513"/>
                <a:gd name="connsiteY26" fmla="*/ 4927600 h 7823200"/>
                <a:gd name="connsiteX27" fmla="*/ 1538413 w 1830513"/>
                <a:gd name="connsiteY27" fmla="*/ 4965700 h 7823200"/>
                <a:gd name="connsiteX28" fmla="*/ 1601913 w 1830513"/>
                <a:gd name="connsiteY28" fmla="*/ 5041900 h 7823200"/>
                <a:gd name="connsiteX29" fmla="*/ 1627313 w 1830513"/>
                <a:gd name="connsiteY29" fmla="*/ 5118100 h 7823200"/>
                <a:gd name="connsiteX30" fmla="*/ 1589213 w 1830513"/>
                <a:gd name="connsiteY30" fmla="*/ 5194300 h 7823200"/>
                <a:gd name="connsiteX31" fmla="*/ 1513013 w 1830513"/>
                <a:gd name="connsiteY31" fmla="*/ 5283200 h 7823200"/>
                <a:gd name="connsiteX32" fmla="*/ 1487613 w 1830513"/>
                <a:gd name="connsiteY32" fmla="*/ 5384800 h 7823200"/>
                <a:gd name="connsiteX33" fmla="*/ 1487613 w 1830513"/>
                <a:gd name="connsiteY33" fmla="*/ 5473700 h 7823200"/>
                <a:gd name="connsiteX34" fmla="*/ 1500313 w 1830513"/>
                <a:gd name="connsiteY34" fmla="*/ 5638800 h 7823200"/>
                <a:gd name="connsiteX35" fmla="*/ 1513013 w 1830513"/>
                <a:gd name="connsiteY35" fmla="*/ 5867400 h 7823200"/>
                <a:gd name="connsiteX36" fmla="*/ 1487613 w 1830513"/>
                <a:gd name="connsiteY36" fmla="*/ 6032500 h 7823200"/>
                <a:gd name="connsiteX37" fmla="*/ 1411413 w 1830513"/>
                <a:gd name="connsiteY37" fmla="*/ 6159500 h 7823200"/>
                <a:gd name="connsiteX38" fmla="*/ 1259013 w 1830513"/>
                <a:gd name="connsiteY38" fmla="*/ 6184900 h 7823200"/>
                <a:gd name="connsiteX39" fmla="*/ 1106613 w 1830513"/>
                <a:gd name="connsiteY39" fmla="*/ 6184900 h 7823200"/>
                <a:gd name="connsiteX40" fmla="*/ 928813 w 1830513"/>
                <a:gd name="connsiteY40" fmla="*/ 6146800 h 7823200"/>
                <a:gd name="connsiteX41" fmla="*/ 789113 w 1830513"/>
                <a:gd name="connsiteY41" fmla="*/ 6159500 h 7823200"/>
                <a:gd name="connsiteX42" fmla="*/ 738313 w 1830513"/>
                <a:gd name="connsiteY42" fmla="*/ 6172200 h 7823200"/>
                <a:gd name="connsiteX43" fmla="*/ 674813 w 1830513"/>
                <a:gd name="connsiteY43" fmla="*/ 6223000 h 7823200"/>
                <a:gd name="connsiteX44" fmla="*/ 585913 w 1830513"/>
                <a:gd name="connsiteY44" fmla="*/ 6591300 h 7823200"/>
                <a:gd name="connsiteX45" fmla="*/ 395413 w 1830513"/>
                <a:gd name="connsiteY45" fmla="*/ 7810500 h 7823200"/>
                <a:gd name="connsiteX46" fmla="*/ 1713 w 1830513"/>
                <a:gd name="connsiteY46"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04010 w 1830513"/>
                <a:gd name="connsiteY19" fmla="*/ 4167524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78565 w 1830513"/>
                <a:gd name="connsiteY5" fmla="*/ 231602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78565 w 1830513"/>
                <a:gd name="connsiteY5" fmla="*/ 231602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78565 w 1830513"/>
                <a:gd name="connsiteY5" fmla="*/ 231602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09149 w 1830513"/>
                <a:gd name="connsiteY15" fmla="*/ 2984346 h 7823200"/>
                <a:gd name="connsiteX16" fmla="*/ 1513013 w 1830513"/>
                <a:gd name="connsiteY16" fmla="*/ 3175000 h 7823200"/>
                <a:gd name="connsiteX17" fmla="*/ 1779713 w 1830513"/>
                <a:gd name="connsiteY17" fmla="*/ 3886200 h 7823200"/>
                <a:gd name="connsiteX18" fmla="*/ 1817813 w 1830513"/>
                <a:gd name="connsiteY18" fmla="*/ 4000500 h 7823200"/>
                <a:gd name="connsiteX19" fmla="*/ 1830513 w 1830513"/>
                <a:gd name="connsiteY19" fmla="*/ 4102100 h 7823200"/>
                <a:gd name="connsiteX20" fmla="*/ 1823888 w 1830513"/>
                <a:gd name="connsiteY20" fmla="*/ 4180455 h 7823200"/>
                <a:gd name="connsiteX21" fmla="*/ 1767013 w 1830513"/>
                <a:gd name="connsiteY21" fmla="*/ 4241800 h 7823200"/>
                <a:gd name="connsiteX22" fmla="*/ 1652713 w 1830513"/>
                <a:gd name="connsiteY22" fmla="*/ 4356100 h 7823200"/>
                <a:gd name="connsiteX23" fmla="*/ 1601913 w 1830513"/>
                <a:gd name="connsiteY23" fmla="*/ 4521200 h 7823200"/>
                <a:gd name="connsiteX24" fmla="*/ 1614613 w 1830513"/>
                <a:gd name="connsiteY24" fmla="*/ 4724400 h 7823200"/>
                <a:gd name="connsiteX25" fmla="*/ 1614613 w 1830513"/>
                <a:gd name="connsiteY25" fmla="*/ 4876800 h 7823200"/>
                <a:gd name="connsiteX26" fmla="*/ 1589213 w 1830513"/>
                <a:gd name="connsiteY26" fmla="*/ 4889500 h 7823200"/>
                <a:gd name="connsiteX27" fmla="*/ 1525713 w 1830513"/>
                <a:gd name="connsiteY27" fmla="*/ 4914900 h 7823200"/>
                <a:gd name="connsiteX28" fmla="*/ 1436813 w 1830513"/>
                <a:gd name="connsiteY28" fmla="*/ 4927600 h 7823200"/>
                <a:gd name="connsiteX29" fmla="*/ 1538413 w 1830513"/>
                <a:gd name="connsiteY29" fmla="*/ 4965700 h 7823200"/>
                <a:gd name="connsiteX30" fmla="*/ 1601913 w 1830513"/>
                <a:gd name="connsiteY30" fmla="*/ 5041900 h 7823200"/>
                <a:gd name="connsiteX31" fmla="*/ 1627313 w 1830513"/>
                <a:gd name="connsiteY31" fmla="*/ 5118100 h 7823200"/>
                <a:gd name="connsiteX32" fmla="*/ 1589213 w 1830513"/>
                <a:gd name="connsiteY32" fmla="*/ 5194300 h 7823200"/>
                <a:gd name="connsiteX33" fmla="*/ 1513013 w 1830513"/>
                <a:gd name="connsiteY33" fmla="*/ 5283200 h 7823200"/>
                <a:gd name="connsiteX34" fmla="*/ 1487613 w 1830513"/>
                <a:gd name="connsiteY34" fmla="*/ 5384800 h 7823200"/>
                <a:gd name="connsiteX35" fmla="*/ 1487613 w 1830513"/>
                <a:gd name="connsiteY35" fmla="*/ 5473700 h 7823200"/>
                <a:gd name="connsiteX36" fmla="*/ 1500313 w 1830513"/>
                <a:gd name="connsiteY36" fmla="*/ 5638800 h 7823200"/>
                <a:gd name="connsiteX37" fmla="*/ 1513013 w 1830513"/>
                <a:gd name="connsiteY37" fmla="*/ 5867400 h 7823200"/>
                <a:gd name="connsiteX38" fmla="*/ 1487613 w 1830513"/>
                <a:gd name="connsiteY38" fmla="*/ 6032500 h 7823200"/>
                <a:gd name="connsiteX39" fmla="*/ 1411413 w 1830513"/>
                <a:gd name="connsiteY39" fmla="*/ 6159500 h 7823200"/>
                <a:gd name="connsiteX40" fmla="*/ 1259013 w 1830513"/>
                <a:gd name="connsiteY40" fmla="*/ 6184900 h 7823200"/>
                <a:gd name="connsiteX41" fmla="*/ 1106613 w 1830513"/>
                <a:gd name="connsiteY41" fmla="*/ 6184900 h 7823200"/>
                <a:gd name="connsiteX42" fmla="*/ 928813 w 1830513"/>
                <a:gd name="connsiteY42" fmla="*/ 6146800 h 7823200"/>
                <a:gd name="connsiteX43" fmla="*/ 789113 w 1830513"/>
                <a:gd name="connsiteY43" fmla="*/ 6159500 h 7823200"/>
                <a:gd name="connsiteX44" fmla="*/ 738313 w 1830513"/>
                <a:gd name="connsiteY44" fmla="*/ 6172200 h 7823200"/>
                <a:gd name="connsiteX45" fmla="*/ 674813 w 1830513"/>
                <a:gd name="connsiteY45" fmla="*/ 6223000 h 7823200"/>
                <a:gd name="connsiteX46" fmla="*/ 585913 w 1830513"/>
                <a:gd name="connsiteY46" fmla="*/ 6591300 h 7823200"/>
                <a:gd name="connsiteX47" fmla="*/ 395413 w 1830513"/>
                <a:gd name="connsiteY47" fmla="*/ 7810500 h 7823200"/>
                <a:gd name="connsiteX48" fmla="*/ 1713 w 1830513"/>
                <a:gd name="connsiteY48"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78565 w 1830513"/>
                <a:gd name="connsiteY5" fmla="*/ 231602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466079 w 1830513"/>
                <a:gd name="connsiteY15" fmla="*/ 2990811 h 7823200"/>
                <a:gd name="connsiteX16" fmla="*/ 1513013 w 1830513"/>
                <a:gd name="connsiteY16" fmla="*/ 3175000 h 7823200"/>
                <a:gd name="connsiteX17" fmla="*/ 1779713 w 1830513"/>
                <a:gd name="connsiteY17" fmla="*/ 3886200 h 7823200"/>
                <a:gd name="connsiteX18" fmla="*/ 1817813 w 1830513"/>
                <a:gd name="connsiteY18" fmla="*/ 4000500 h 7823200"/>
                <a:gd name="connsiteX19" fmla="*/ 1830513 w 1830513"/>
                <a:gd name="connsiteY19" fmla="*/ 4102100 h 7823200"/>
                <a:gd name="connsiteX20" fmla="*/ 1823888 w 1830513"/>
                <a:gd name="connsiteY20" fmla="*/ 4180455 h 7823200"/>
                <a:gd name="connsiteX21" fmla="*/ 1767013 w 1830513"/>
                <a:gd name="connsiteY21" fmla="*/ 4241800 h 7823200"/>
                <a:gd name="connsiteX22" fmla="*/ 1652713 w 1830513"/>
                <a:gd name="connsiteY22" fmla="*/ 4356100 h 7823200"/>
                <a:gd name="connsiteX23" fmla="*/ 1601913 w 1830513"/>
                <a:gd name="connsiteY23" fmla="*/ 4521200 h 7823200"/>
                <a:gd name="connsiteX24" fmla="*/ 1614613 w 1830513"/>
                <a:gd name="connsiteY24" fmla="*/ 4724400 h 7823200"/>
                <a:gd name="connsiteX25" fmla="*/ 1614613 w 1830513"/>
                <a:gd name="connsiteY25" fmla="*/ 4876800 h 7823200"/>
                <a:gd name="connsiteX26" fmla="*/ 1589213 w 1830513"/>
                <a:gd name="connsiteY26" fmla="*/ 4889500 h 7823200"/>
                <a:gd name="connsiteX27" fmla="*/ 1525713 w 1830513"/>
                <a:gd name="connsiteY27" fmla="*/ 4914900 h 7823200"/>
                <a:gd name="connsiteX28" fmla="*/ 1436813 w 1830513"/>
                <a:gd name="connsiteY28" fmla="*/ 4927600 h 7823200"/>
                <a:gd name="connsiteX29" fmla="*/ 1538413 w 1830513"/>
                <a:gd name="connsiteY29" fmla="*/ 4965700 h 7823200"/>
                <a:gd name="connsiteX30" fmla="*/ 1601913 w 1830513"/>
                <a:gd name="connsiteY30" fmla="*/ 5041900 h 7823200"/>
                <a:gd name="connsiteX31" fmla="*/ 1627313 w 1830513"/>
                <a:gd name="connsiteY31" fmla="*/ 5118100 h 7823200"/>
                <a:gd name="connsiteX32" fmla="*/ 1589213 w 1830513"/>
                <a:gd name="connsiteY32" fmla="*/ 5194300 h 7823200"/>
                <a:gd name="connsiteX33" fmla="*/ 1513013 w 1830513"/>
                <a:gd name="connsiteY33" fmla="*/ 5283200 h 7823200"/>
                <a:gd name="connsiteX34" fmla="*/ 1487613 w 1830513"/>
                <a:gd name="connsiteY34" fmla="*/ 5384800 h 7823200"/>
                <a:gd name="connsiteX35" fmla="*/ 1487613 w 1830513"/>
                <a:gd name="connsiteY35" fmla="*/ 5473700 h 7823200"/>
                <a:gd name="connsiteX36" fmla="*/ 1500313 w 1830513"/>
                <a:gd name="connsiteY36" fmla="*/ 5638800 h 7823200"/>
                <a:gd name="connsiteX37" fmla="*/ 1513013 w 1830513"/>
                <a:gd name="connsiteY37" fmla="*/ 5867400 h 7823200"/>
                <a:gd name="connsiteX38" fmla="*/ 1487613 w 1830513"/>
                <a:gd name="connsiteY38" fmla="*/ 6032500 h 7823200"/>
                <a:gd name="connsiteX39" fmla="*/ 1411413 w 1830513"/>
                <a:gd name="connsiteY39" fmla="*/ 6159500 h 7823200"/>
                <a:gd name="connsiteX40" fmla="*/ 1259013 w 1830513"/>
                <a:gd name="connsiteY40" fmla="*/ 6184900 h 7823200"/>
                <a:gd name="connsiteX41" fmla="*/ 1106613 w 1830513"/>
                <a:gd name="connsiteY41" fmla="*/ 6184900 h 7823200"/>
                <a:gd name="connsiteX42" fmla="*/ 928813 w 1830513"/>
                <a:gd name="connsiteY42" fmla="*/ 6146800 h 7823200"/>
                <a:gd name="connsiteX43" fmla="*/ 789113 w 1830513"/>
                <a:gd name="connsiteY43" fmla="*/ 6159500 h 7823200"/>
                <a:gd name="connsiteX44" fmla="*/ 738313 w 1830513"/>
                <a:gd name="connsiteY44" fmla="*/ 6172200 h 7823200"/>
                <a:gd name="connsiteX45" fmla="*/ 674813 w 1830513"/>
                <a:gd name="connsiteY45" fmla="*/ 6223000 h 7823200"/>
                <a:gd name="connsiteX46" fmla="*/ 585913 w 1830513"/>
                <a:gd name="connsiteY46" fmla="*/ 6591300 h 7823200"/>
                <a:gd name="connsiteX47" fmla="*/ 395413 w 1830513"/>
                <a:gd name="connsiteY47" fmla="*/ 7810500 h 7823200"/>
                <a:gd name="connsiteX48" fmla="*/ 1713 w 1830513"/>
                <a:gd name="connsiteY48" fmla="*/ 7823200 h 78232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Lst>
              <a:rect l="l" t="t" r="r" b="b"/>
              <a:pathLst>
                <a:path w="1830513" h="7823200">
                  <a:moveTo>
                    <a:pt x="1713" y="7823200"/>
                  </a:moveTo>
                  <a:cubicBezTo>
                    <a:pt x="5946" y="5215467"/>
                    <a:pt x="-3072" y="2607733"/>
                    <a:pt x="1161" y="0"/>
                  </a:cubicBezTo>
                  <a:lnTo>
                    <a:pt x="230313" y="0"/>
                  </a:lnTo>
                  <a:cubicBezTo>
                    <a:pt x="310838" y="4233"/>
                    <a:pt x="408113" y="6350"/>
                    <a:pt x="484313" y="25400"/>
                  </a:cubicBezTo>
                  <a:cubicBezTo>
                    <a:pt x="560513" y="44450"/>
                    <a:pt x="621804" y="79933"/>
                    <a:pt x="687513" y="114300"/>
                  </a:cubicBezTo>
                  <a:cubicBezTo>
                    <a:pt x="753222" y="148667"/>
                    <a:pt x="819298" y="185035"/>
                    <a:pt x="878565" y="231602"/>
                  </a:cubicBezTo>
                  <a:cubicBezTo>
                    <a:pt x="937832" y="278169"/>
                    <a:pt x="988172" y="320117"/>
                    <a:pt x="1043113" y="393700"/>
                  </a:cubicBezTo>
                  <a:cubicBezTo>
                    <a:pt x="1098054" y="467283"/>
                    <a:pt x="1165880" y="590550"/>
                    <a:pt x="1208213" y="673100"/>
                  </a:cubicBezTo>
                  <a:lnTo>
                    <a:pt x="1297113" y="889000"/>
                  </a:lnTo>
                  <a:cubicBezTo>
                    <a:pt x="1326746" y="960967"/>
                    <a:pt x="1424113" y="1303867"/>
                    <a:pt x="1462213" y="1473200"/>
                  </a:cubicBezTo>
                  <a:lnTo>
                    <a:pt x="1525713" y="1905000"/>
                  </a:lnTo>
                  <a:lnTo>
                    <a:pt x="1563813" y="2273300"/>
                  </a:lnTo>
                  <a:lnTo>
                    <a:pt x="1589213" y="2654300"/>
                  </a:lnTo>
                  <a:lnTo>
                    <a:pt x="1551113" y="2768600"/>
                  </a:lnTo>
                  <a:lnTo>
                    <a:pt x="1500313" y="2882900"/>
                  </a:lnTo>
                  <a:lnTo>
                    <a:pt x="1466079" y="2990811"/>
                  </a:lnTo>
                  <a:lnTo>
                    <a:pt x="1513013" y="3175000"/>
                  </a:lnTo>
                  <a:lnTo>
                    <a:pt x="1779713" y="3886200"/>
                  </a:lnTo>
                  <a:lnTo>
                    <a:pt x="1817813" y="4000500"/>
                  </a:lnTo>
                  <a:lnTo>
                    <a:pt x="1830513" y="4102100"/>
                  </a:lnTo>
                  <a:lnTo>
                    <a:pt x="1823888" y="4180455"/>
                  </a:lnTo>
                  <a:lnTo>
                    <a:pt x="1767013" y="4241800"/>
                  </a:lnTo>
                  <a:lnTo>
                    <a:pt x="1652713" y="4356100"/>
                  </a:lnTo>
                  <a:lnTo>
                    <a:pt x="1601913" y="4521200"/>
                  </a:lnTo>
                  <a:lnTo>
                    <a:pt x="1614613" y="4724400"/>
                  </a:lnTo>
                  <a:cubicBezTo>
                    <a:pt x="1616730" y="4783667"/>
                    <a:pt x="1618846" y="4849283"/>
                    <a:pt x="1614613" y="4876800"/>
                  </a:cubicBezTo>
                  <a:cubicBezTo>
                    <a:pt x="1610380" y="4904317"/>
                    <a:pt x="1604030" y="4883150"/>
                    <a:pt x="1589213" y="4889500"/>
                  </a:cubicBezTo>
                  <a:lnTo>
                    <a:pt x="1525713" y="4914900"/>
                  </a:lnTo>
                  <a:lnTo>
                    <a:pt x="1436813" y="4927600"/>
                  </a:lnTo>
                  <a:lnTo>
                    <a:pt x="1538413" y="4965700"/>
                  </a:lnTo>
                  <a:lnTo>
                    <a:pt x="1601913" y="5041900"/>
                  </a:lnTo>
                  <a:lnTo>
                    <a:pt x="1627313" y="5118100"/>
                  </a:lnTo>
                  <a:lnTo>
                    <a:pt x="1589213" y="5194300"/>
                  </a:lnTo>
                  <a:lnTo>
                    <a:pt x="1513013" y="5283200"/>
                  </a:lnTo>
                  <a:lnTo>
                    <a:pt x="1487613" y="5384800"/>
                  </a:lnTo>
                  <a:lnTo>
                    <a:pt x="1487613" y="5473700"/>
                  </a:lnTo>
                  <a:lnTo>
                    <a:pt x="1500313" y="5638800"/>
                  </a:lnTo>
                  <a:lnTo>
                    <a:pt x="1513013" y="5867400"/>
                  </a:lnTo>
                  <a:lnTo>
                    <a:pt x="1487613" y="6032500"/>
                  </a:lnTo>
                  <a:cubicBezTo>
                    <a:pt x="1470680" y="6081183"/>
                    <a:pt x="1449513" y="6134100"/>
                    <a:pt x="1411413" y="6159500"/>
                  </a:cubicBezTo>
                  <a:cubicBezTo>
                    <a:pt x="1373313" y="6184900"/>
                    <a:pt x="1309813" y="6180667"/>
                    <a:pt x="1259013" y="6184900"/>
                  </a:cubicBezTo>
                  <a:lnTo>
                    <a:pt x="1106613" y="6184900"/>
                  </a:lnTo>
                  <a:lnTo>
                    <a:pt x="928813" y="6146800"/>
                  </a:lnTo>
                  <a:lnTo>
                    <a:pt x="789113" y="6159500"/>
                  </a:lnTo>
                  <a:lnTo>
                    <a:pt x="738313" y="6172200"/>
                  </a:lnTo>
                  <a:lnTo>
                    <a:pt x="674813" y="6223000"/>
                  </a:lnTo>
                  <a:lnTo>
                    <a:pt x="585913" y="6591300"/>
                  </a:lnTo>
                  <a:lnTo>
                    <a:pt x="395413" y="7810500"/>
                  </a:lnTo>
                  <a:lnTo>
                    <a:pt x="1713" y="7823200"/>
                  </a:lnTo>
                  <a:close/>
                </a:path>
              </a:pathLst>
            </a:custGeom>
            <a:solidFill>
              <a:schemeClr val="accent5">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grpSp>
        <xdr:nvGrpSpPr>
          <xdr:cNvPr id="178" name="Group 177">
            <a:extLst>
              <a:ext uri="{FF2B5EF4-FFF2-40B4-BE49-F238E27FC236}">
                <a16:creationId xmlns:a16="http://schemas.microsoft.com/office/drawing/2014/main" id="{50E19E8A-DA10-4C09-2AF0-A557CF8816BA}"/>
              </a:ext>
            </a:extLst>
          </xdr:cNvPr>
          <xdr:cNvGrpSpPr/>
        </xdr:nvGrpSpPr>
        <xdr:grpSpPr>
          <a:xfrm>
            <a:off x="18742660" y="60706000"/>
            <a:ext cx="2256239" cy="7823200"/>
            <a:chOff x="7845340" y="60718700"/>
            <a:chExt cx="2256239" cy="7823200"/>
          </a:xfrm>
        </xdr:grpSpPr>
        <xdr:sp macro="" textlink="">
          <xdr:nvSpPr>
            <xdr:cNvPr id="179" name="Freeform: Shape 178">
              <a:extLst>
                <a:ext uri="{FF2B5EF4-FFF2-40B4-BE49-F238E27FC236}">
                  <a16:creationId xmlns:a16="http://schemas.microsoft.com/office/drawing/2014/main" id="{8D331B8A-8ED1-62A0-3714-DB4F49E89BE0}"/>
                </a:ext>
              </a:extLst>
            </xdr:cNvPr>
            <xdr:cNvSpPr/>
          </xdr:nvSpPr>
          <xdr:spPr>
            <a:xfrm flipH="1">
              <a:off x="7845340" y="60718700"/>
              <a:ext cx="1826979" cy="7823200"/>
            </a:xfrm>
            <a:custGeom>
              <a:avLst/>
              <a:gdLst>
                <a:gd name="connsiteX0" fmla="*/ 0 w 1828800"/>
                <a:gd name="connsiteY0" fmla="*/ 7823200 h 7823200"/>
                <a:gd name="connsiteX1" fmla="*/ 12700 w 1828800"/>
                <a:gd name="connsiteY1" fmla="*/ 0 h 7823200"/>
                <a:gd name="connsiteX2" fmla="*/ 228600 w 1828800"/>
                <a:gd name="connsiteY2" fmla="*/ 0 h 7823200"/>
                <a:gd name="connsiteX3" fmla="*/ 482600 w 1828800"/>
                <a:gd name="connsiteY3" fmla="*/ 25400 h 7823200"/>
                <a:gd name="connsiteX4" fmla="*/ 685800 w 1828800"/>
                <a:gd name="connsiteY4" fmla="*/ 114300 h 7823200"/>
                <a:gd name="connsiteX5" fmla="*/ 863600 w 1828800"/>
                <a:gd name="connsiteY5" fmla="*/ 241300 h 7823200"/>
                <a:gd name="connsiteX6" fmla="*/ 1041400 w 1828800"/>
                <a:gd name="connsiteY6" fmla="*/ 393700 h 7823200"/>
                <a:gd name="connsiteX7" fmla="*/ 1206500 w 1828800"/>
                <a:gd name="connsiteY7" fmla="*/ 673100 h 7823200"/>
                <a:gd name="connsiteX8" fmla="*/ 1295400 w 1828800"/>
                <a:gd name="connsiteY8" fmla="*/ 889000 h 7823200"/>
                <a:gd name="connsiteX9" fmla="*/ 1460500 w 1828800"/>
                <a:gd name="connsiteY9" fmla="*/ 1473200 h 7823200"/>
                <a:gd name="connsiteX10" fmla="*/ 1524000 w 1828800"/>
                <a:gd name="connsiteY10" fmla="*/ 1905000 h 7823200"/>
                <a:gd name="connsiteX11" fmla="*/ 1562100 w 1828800"/>
                <a:gd name="connsiteY11" fmla="*/ 2273300 h 7823200"/>
                <a:gd name="connsiteX12" fmla="*/ 1587500 w 1828800"/>
                <a:gd name="connsiteY12" fmla="*/ 2654300 h 7823200"/>
                <a:gd name="connsiteX13" fmla="*/ 1549400 w 1828800"/>
                <a:gd name="connsiteY13" fmla="*/ 2768600 h 7823200"/>
                <a:gd name="connsiteX14" fmla="*/ 1498600 w 1828800"/>
                <a:gd name="connsiteY14" fmla="*/ 2882900 h 7823200"/>
                <a:gd name="connsiteX15" fmla="*/ 1511300 w 1828800"/>
                <a:gd name="connsiteY15" fmla="*/ 3175000 h 7823200"/>
                <a:gd name="connsiteX16" fmla="*/ 1778000 w 1828800"/>
                <a:gd name="connsiteY16" fmla="*/ 3886200 h 7823200"/>
                <a:gd name="connsiteX17" fmla="*/ 1816100 w 1828800"/>
                <a:gd name="connsiteY17" fmla="*/ 4000500 h 7823200"/>
                <a:gd name="connsiteX18" fmla="*/ 1828800 w 1828800"/>
                <a:gd name="connsiteY18" fmla="*/ 4102100 h 7823200"/>
                <a:gd name="connsiteX19" fmla="*/ 1765300 w 1828800"/>
                <a:gd name="connsiteY19" fmla="*/ 4241800 h 7823200"/>
                <a:gd name="connsiteX20" fmla="*/ 1651000 w 1828800"/>
                <a:gd name="connsiteY20" fmla="*/ 4356100 h 7823200"/>
                <a:gd name="connsiteX21" fmla="*/ 1600200 w 1828800"/>
                <a:gd name="connsiteY21" fmla="*/ 4521200 h 7823200"/>
                <a:gd name="connsiteX22" fmla="*/ 1612900 w 1828800"/>
                <a:gd name="connsiteY22" fmla="*/ 4724400 h 7823200"/>
                <a:gd name="connsiteX23" fmla="*/ 1612900 w 1828800"/>
                <a:gd name="connsiteY23" fmla="*/ 4876800 h 7823200"/>
                <a:gd name="connsiteX24" fmla="*/ 1587500 w 1828800"/>
                <a:gd name="connsiteY24" fmla="*/ 4889500 h 7823200"/>
                <a:gd name="connsiteX25" fmla="*/ 1524000 w 1828800"/>
                <a:gd name="connsiteY25" fmla="*/ 4914900 h 7823200"/>
                <a:gd name="connsiteX26" fmla="*/ 1435100 w 1828800"/>
                <a:gd name="connsiteY26" fmla="*/ 4927600 h 7823200"/>
                <a:gd name="connsiteX27" fmla="*/ 1536700 w 1828800"/>
                <a:gd name="connsiteY27" fmla="*/ 4965700 h 7823200"/>
                <a:gd name="connsiteX28" fmla="*/ 1600200 w 1828800"/>
                <a:gd name="connsiteY28" fmla="*/ 5041900 h 7823200"/>
                <a:gd name="connsiteX29" fmla="*/ 1625600 w 1828800"/>
                <a:gd name="connsiteY29" fmla="*/ 5118100 h 7823200"/>
                <a:gd name="connsiteX30" fmla="*/ 1587500 w 1828800"/>
                <a:gd name="connsiteY30" fmla="*/ 5194300 h 7823200"/>
                <a:gd name="connsiteX31" fmla="*/ 1511300 w 1828800"/>
                <a:gd name="connsiteY31" fmla="*/ 5283200 h 7823200"/>
                <a:gd name="connsiteX32" fmla="*/ 1485900 w 1828800"/>
                <a:gd name="connsiteY32" fmla="*/ 5384800 h 7823200"/>
                <a:gd name="connsiteX33" fmla="*/ 1485900 w 1828800"/>
                <a:gd name="connsiteY33" fmla="*/ 5473700 h 7823200"/>
                <a:gd name="connsiteX34" fmla="*/ 1498600 w 1828800"/>
                <a:gd name="connsiteY34" fmla="*/ 5638800 h 7823200"/>
                <a:gd name="connsiteX35" fmla="*/ 1511300 w 1828800"/>
                <a:gd name="connsiteY35" fmla="*/ 5867400 h 7823200"/>
                <a:gd name="connsiteX36" fmla="*/ 1485900 w 1828800"/>
                <a:gd name="connsiteY36" fmla="*/ 6032500 h 7823200"/>
                <a:gd name="connsiteX37" fmla="*/ 1409700 w 1828800"/>
                <a:gd name="connsiteY37" fmla="*/ 6159500 h 7823200"/>
                <a:gd name="connsiteX38" fmla="*/ 1257300 w 1828800"/>
                <a:gd name="connsiteY38" fmla="*/ 6184900 h 7823200"/>
                <a:gd name="connsiteX39" fmla="*/ 1104900 w 1828800"/>
                <a:gd name="connsiteY39" fmla="*/ 6184900 h 7823200"/>
                <a:gd name="connsiteX40" fmla="*/ 927100 w 1828800"/>
                <a:gd name="connsiteY40" fmla="*/ 6146800 h 7823200"/>
                <a:gd name="connsiteX41" fmla="*/ 787400 w 1828800"/>
                <a:gd name="connsiteY41" fmla="*/ 6159500 h 7823200"/>
                <a:gd name="connsiteX42" fmla="*/ 736600 w 1828800"/>
                <a:gd name="connsiteY42" fmla="*/ 6172200 h 7823200"/>
                <a:gd name="connsiteX43" fmla="*/ 673100 w 1828800"/>
                <a:gd name="connsiteY43" fmla="*/ 6223000 h 7823200"/>
                <a:gd name="connsiteX44" fmla="*/ 584200 w 1828800"/>
                <a:gd name="connsiteY44" fmla="*/ 6591300 h 7823200"/>
                <a:gd name="connsiteX45" fmla="*/ 393700 w 1828800"/>
                <a:gd name="connsiteY45" fmla="*/ 7810500 h 7823200"/>
                <a:gd name="connsiteX46" fmla="*/ 0 w 1828800"/>
                <a:gd name="connsiteY46"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767013 w 1830513"/>
                <a:gd name="connsiteY19" fmla="*/ 4241800 h 7823200"/>
                <a:gd name="connsiteX20" fmla="*/ 1652713 w 1830513"/>
                <a:gd name="connsiteY20" fmla="*/ 4356100 h 7823200"/>
                <a:gd name="connsiteX21" fmla="*/ 1601913 w 1830513"/>
                <a:gd name="connsiteY21" fmla="*/ 4521200 h 7823200"/>
                <a:gd name="connsiteX22" fmla="*/ 1614613 w 1830513"/>
                <a:gd name="connsiteY22" fmla="*/ 4724400 h 7823200"/>
                <a:gd name="connsiteX23" fmla="*/ 1614613 w 1830513"/>
                <a:gd name="connsiteY23" fmla="*/ 4876800 h 7823200"/>
                <a:gd name="connsiteX24" fmla="*/ 1589213 w 1830513"/>
                <a:gd name="connsiteY24" fmla="*/ 4889500 h 7823200"/>
                <a:gd name="connsiteX25" fmla="*/ 1525713 w 1830513"/>
                <a:gd name="connsiteY25" fmla="*/ 4914900 h 7823200"/>
                <a:gd name="connsiteX26" fmla="*/ 1436813 w 1830513"/>
                <a:gd name="connsiteY26" fmla="*/ 4927600 h 7823200"/>
                <a:gd name="connsiteX27" fmla="*/ 1538413 w 1830513"/>
                <a:gd name="connsiteY27" fmla="*/ 4965700 h 7823200"/>
                <a:gd name="connsiteX28" fmla="*/ 1601913 w 1830513"/>
                <a:gd name="connsiteY28" fmla="*/ 5041900 h 7823200"/>
                <a:gd name="connsiteX29" fmla="*/ 1627313 w 1830513"/>
                <a:gd name="connsiteY29" fmla="*/ 5118100 h 7823200"/>
                <a:gd name="connsiteX30" fmla="*/ 1589213 w 1830513"/>
                <a:gd name="connsiteY30" fmla="*/ 5194300 h 7823200"/>
                <a:gd name="connsiteX31" fmla="*/ 1513013 w 1830513"/>
                <a:gd name="connsiteY31" fmla="*/ 5283200 h 7823200"/>
                <a:gd name="connsiteX32" fmla="*/ 1487613 w 1830513"/>
                <a:gd name="connsiteY32" fmla="*/ 5384800 h 7823200"/>
                <a:gd name="connsiteX33" fmla="*/ 1487613 w 1830513"/>
                <a:gd name="connsiteY33" fmla="*/ 5473700 h 7823200"/>
                <a:gd name="connsiteX34" fmla="*/ 1500313 w 1830513"/>
                <a:gd name="connsiteY34" fmla="*/ 5638800 h 7823200"/>
                <a:gd name="connsiteX35" fmla="*/ 1513013 w 1830513"/>
                <a:gd name="connsiteY35" fmla="*/ 5867400 h 7823200"/>
                <a:gd name="connsiteX36" fmla="*/ 1487613 w 1830513"/>
                <a:gd name="connsiteY36" fmla="*/ 6032500 h 7823200"/>
                <a:gd name="connsiteX37" fmla="*/ 1411413 w 1830513"/>
                <a:gd name="connsiteY37" fmla="*/ 6159500 h 7823200"/>
                <a:gd name="connsiteX38" fmla="*/ 1259013 w 1830513"/>
                <a:gd name="connsiteY38" fmla="*/ 6184900 h 7823200"/>
                <a:gd name="connsiteX39" fmla="*/ 1106613 w 1830513"/>
                <a:gd name="connsiteY39" fmla="*/ 6184900 h 7823200"/>
                <a:gd name="connsiteX40" fmla="*/ 928813 w 1830513"/>
                <a:gd name="connsiteY40" fmla="*/ 6146800 h 7823200"/>
                <a:gd name="connsiteX41" fmla="*/ 789113 w 1830513"/>
                <a:gd name="connsiteY41" fmla="*/ 6159500 h 7823200"/>
                <a:gd name="connsiteX42" fmla="*/ 738313 w 1830513"/>
                <a:gd name="connsiteY42" fmla="*/ 6172200 h 7823200"/>
                <a:gd name="connsiteX43" fmla="*/ 674813 w 1830513"/>
                <a:gd name="connsiteY43" fmla="*/ 6223000 h 7823200"/>
                <a:gd name="connsiteX44" fmla="*/ 585913 w 1830513"/>
                <a:gd name="connsiteY44" fmla="*/ 6591300 h 7823200"/>
                <a:gd name="connsiteX45" fmla="*/ 395413 w 1830513"/>
                <a:gd name="connsiteY45" fmla="*/ 7810500 h 7823200"/>
                <a:gd name="connsiteX46" fmla="*/ 1713 w 1830513"/>
                <a:gd name="connsiteY46"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767013 w 1830513"/>
                <a:gd name="connsiteY19" fmla="*/ 4241800 h 7823200"/>
                <a:gd name="connsiteX20" fmla="*/ 1652713 w 1830513"/>
                <a:gd name="connsiteY20" fmla="*/ 4356100 h 7823200"/>
                <a:gd name="connsiteX21" fmla="*/ 1601913 w 1830513"/>
                <a:gd name="connsiteY21" fmla="*/ 4521200 h 7823200"/>
                <a:gd name="connsiteX22" fmla="*/ 1614613 w 1830513"/>
                <a:gd name="connsiteY22" fmla="*/ 4724400 h 7823200"/>
                <a:gd name="connsiteX23" fmla="*/ 1614613 w 1830513"/>
                <a:gd name="connsiteY23" fmla="*/ 4876800 h 7823200"/>
                <a:gd name="connsiteX24" fmla="*/ 1589213 w 1830513"/>
                <a:gd name="connsiteY24" fmla="*/ 4889500 h 7823200"/>
                <a:gd name="connsiteX25" fmla="*/ 1525713 w 1830513"/>
                <a:gd name="connsiteY25" fmla="*/ 4914900 h 7823200"/>
                <a:gd name="connsiteX26" fmla="*/ 1436813 w 1830513"/>
                <a:gd name="connsiteY26" fmla="*/ 4927600 h 7823200"/>
                <a:gd name="connsiteX27" fmla="*/ 1538413 w 1830513"/>
                <a:gd name="connsiteY27" fmla="*/ 4965700 h 7823200"/>
                <a:gd name="connsiteX28" fmla="*/ 1601913 w 1830513"/>
                <a:gd name="connsiteY28" fmla="*/ 5041900 h 7823200"/>
                <a:gd name="connsiteX29" fmla="*/ 1627313 w 1830513"/>
                <a:gd name="connsiteY29" fmla="*/ 5118100 h 7823200"/>
                <a:gd name="connsiteX30" fmla="*/ 1589213 w 1830513"/>
                <a:gd name="connsiteY30" fmla="*/ 5194300 h 7823200"/>
                <a:gd name="connsiteX31" fmla="*/ 1513013 w 1830513"/>
                <a:gd name="connsiteY31" fmla="*/ 5283200 h 7823200"/>
                <a:gd name="connsiteX32" fmla="*/ 1487613 w 1830513"/>
                <a:gd name="connsiteY32" fmla="*/ 5384800 h 7823200"/>
                <a:gd name="connsiteX33" fmla="*/ 1487613 w 1830513"/>
                <a:gd name="connsiteY33" fmla="*/ 5473700 h 7823200"/>
                <a:gd name="connsiteX34" fmla="*/ 1500313 w 1830513"/>
                <a:gd name="connsiteY34" fmla="*/ 5638800 h 7823200"/>
                <a:gd name="connsiteX35" fmla="*/ 1513013 w 1830513"/>
                <a:gd name="connsiteY35" fmla="*/ 5867400 h 7823200"/>
                <a:gd name="connsiteX36" fmla="*/ 1487613 w 1830513"/>
                <a:gd name="connsiteY36" fmla="*/ 6032500 h 7823200"/>
                <a:gd name="connsiteX37" fmla="*/ 1411413 w 1830513"/>
                <a:gd name="connsiteY37" fmla="*/ 6159500 h 7823200"/>
                <a:gd name="connsiteX38" fmla="*/ 1259013 w 1830513"/>
                <a:gd name="connsiteY38" fmla="*/ 6184900 h 7823200"/>
                <a:gd name="connsiteX39" fmla="*/ 1106613 w 1830513"/>
                <a:gd name="connsiteY39" fmla="*/ 6184900 h 7823200"/>
                <a:gd name="connsiteX40" fmla="*/ 928813 w 1830513"/>
                <a:gd name="connsiteY40" fmla="*/ 6146800 h 7823200"/>
                <a:gd name="connsiteX41" fmla="*/ 789113 w 1830513"/>
                <a:gd name="connsiteY41" fmla="*/ 6159500 h 7823200"/>
                <a:gd name="connsiteX42" fmla="*/ 738313 w 1830513"/>
                <a:gd name="connsiteY42" fmla="*/ 6172200 h 7823200"/>
                <a:gd name="connsiteX43" fmla="*/ 674813 w 1830513"/>
                <a:gd name="connsiteY43" fmla="*/ 6223000 h 7823200"/>
                <a:gd name="connsiteX44" fmla="*/ 585913 w 1830513"/>
                <a:gd name="connsiteY44" fmla="*/ 6591300 h 7823200"/>
                <a:gd name="connsiteX45" fmla="*/ 395413 w 1830513"/>
                <a:gd name="connsiteY45" fmla="*/ 7810500 h 7823200"/>
                <a:gd name="connsiteX46" fmla="*/ 1713 w 1830513"/>
                <a:gd name="connsiteY46"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04010 w 1830513"/>
                <a:gd name="connsiteY19" fmla="*/ 4167524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78565 w 1830513"/>
                <a:gd name="connsiteY5" fmla="*/ 231602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78565 w 1830513"/>
                <a:gd name="connsiteY5" fmla="*/ 231602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78565 w 1830513"/>
                <a:gd name="connsiteY5" fmla="*/ 231602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09149 w 1830513"/>
                <a:gd name="connsiteY15" fmla="*/ 2984346 h 7823200"/>
                <a:gd name="connsiteX16" fmla="*/ 1513013 w 1830513"/>
                <a:gd name="connsiteY16" fmla="*/ 3175000 h 7823200"/>
                <a:gd name="connsiteX17" fmla="*/ 1779713 w 1830513"/>
                <a:gd name="connsiteY17" fmla="*/ 3886200 h 7823200"/>
                <a:gd name="connsiteX18" fmla="*/ 1817813 w 1830513"/>
                <a:gd name="connsiteY18" fmla="*/ 4000500 h 7823200"/>
                <a:gd name="connsiteX19" fmla="*/ 1830513 w 1830513"/>
                <a:gd name="connsiteY19" fmla="*/ 4102100 h 7823200"/>
                <a:gd name="connsiteX20" fmla="*/ 1823888 w 1830513"/>
                <a:gd name="connsiteY20" fmla="*/ 4180455 h 7823200"/>
                <a:gd name="connsiteX21" fmla="*/ 1767013 w 1830513"/>
                <a:gd name="connsiteY21" fmla="*/ 4241800 h 7823200"/>
                <a:gd name="connsiteX22" fmla="*/ 1652713 w 1830513"/>
                <a:gd name="connsiteY22" fmla="*/ 4356100 h 7823200"/>
                <a:gd name="connsiteX23" fmla="*/ 1601913 w 1830513"/>
                <a:gd name="connsiteY23" fmla="*/ 4521200 h 7823200"/>
                <a:gd name="connsiteX24" fmla="*/ 1614613 w 1830513"/>
                <a:gd name="connsiteY24" fmla="*/ 4724400 h 7823200"/>
                <a:gd name="connsiteX25" fmla="*/ 1614613 w 1830513"/>
                <a:gd name="connsiteY25" fmla="*/ 4876800 h 7823200"/>
                <a:gd name="connsiteX26" fmla="*/ 1589213 w 1830513"/>
                <a:gd name="connsiteY26" fmla="*/ 4889500 h 7823200"/>
                <a:gd name="connsiteX27" fmla="*/ 1525713 w 1830513"/>
                <a:gd name="connsiteY27" fmla="*/ 4914900 h 7823200"/>
                <a:gd name="connsiteX28" fmla="*/ 1436813 w 1830513"/>
                <a:gd name="connsiteY28" fmla="*/ 4927600 h 7823200"/>
                <a:gd name="connsiteX29" fmla="*/ 1538413 w 1830513"/>
                <a:gd name="connsiteY29" fmla="*/ 4965700 h 7823200"/>
                <a:gd name="connsiteX30" fmla="*/ 1601913 w 1830513"/>
                <a:gd name="connsiteY30" fmla="*/ 5041900 h 7823200"/>
                <a:gd name="connsiteX31" fmla="*/ 1627313 w 1830513"/>
                <a:gd name="connsiteY31" fmla="*/ 5118100 h 7823200"/>
                <a:gd name="connsiteX32" fmla="*/ 1589213 w 1830513"/>
                <a:gd name="connsiteY32" fmla="*/ 5194300 h 7823200"/>
                <a:gd name="connsiteX33" fmla="*/ 1513013 w 1830513"/>
                <a:gd name="connsiteY33" fmla="*/ 5283200 h 7823200"/>
                <a:gd name="connsiteX34" fmla="*/ 1487613 w 1830513"/>
                <a:gd name="connsiteY34" fmla="*/ 5384800 h 7823200"/>
                <a:gd name="connsiteX35" fmla="*/ 1487613 w 1830513"/>
                <a:gd name="connsiteY35" fmla="*/ 5473700 h 7823200"/>
                <a:gd name="connsiteX36" fmla="*/ 1500313 w 1830513"/>
                <a:gd name="connsiteY36" fmla="*/ 5638800 h 7823200"/>
                <a:gd name="connsiteX37" fmla="*/ 1513013 w 1830513"/>
                <a:gd name="connsiteY37" fmla="*/ 5867400 h 7823200"/>
                <a:gd name="connsiteX38" fmla="*/ 1487613 w 1830513"/>
                <a:gd name="connsiteY38" fmla="*/ 6032500 h 7823200"/>
                <a:gd name="connsiteX39" fmla="*/ 1411413 w 1830513"/>
                <a:gd name="connsiteY39" fmla="*/ 6159500 h 7823200"/>
                <a:gd name="connsiteX40" fmla="*/ 1259013 w 1830513"/>
                <a:gd name="connsiteY40" fmla="*/ 6184900 h 7823200"/>
                <a:gd name="connsiteX41" fmla="*/ 1106613 w 1830513"/>
                <a:gd name="connsiteY41" fmla="*/ 6184900 h 7823200"/>
                <a:gd name="connsiteX42" fmla="*/ 928813 w 1830513"/>
                <a:gd name="connsiteY42" fmla="*/ 6146800 h 7823200"/>
                <a:gd name="connsiteX43" fmla="*/ 789113 w 1830513"/>
                <a:gd name="connsiteY43" fmla="*/ 6159500 h 7823200"/>
                <a:gd name="connsiteX44" fmla="*/ 738313 w 1830513"/>
                <a:gd name="connsiteY44" fmla="*/ 6172200 h 7823200"/>
                <a:gd name="connsiteX45" fmla="*/ 674813 w 1830513"/>
                <a:gd name="connsiteY45" fmla="*/ 6223000 h 7823200"/>
                <a:gd name="connsiteX46" fmla="*/ 585913 w 1830513"/>
                <a:gd name="connsiteY46" fmla="*/ 6591300 h 7823200"/>
                <a:gd name="connsiteX47" fmla="*/ 395413 w 1830513"/>
                <a:gd name="connsiteY47" fmla="*/ 7810500 h 7823200"/>
                <a:gd name="connsiteX48" fmla="*/ 1713 w 1830513"/>
                <a:gd name="connsiteY48"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78565 w 1830513"/>
                <a:gd name="connsiteY5" fmla="*/ 231602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466079 w 1830513"/>
                <a:gd name="connsiteY15" fmla="*/ 2990811 h 7823200"/>
                <a:gd name="connsiteX16" fmla="*/ 1513013 w 1830513"/>
                <a:gd name="connsiteY16" fmla="*/ 3175000 h 7823200"/>
                <a:gd name="connsiteX17" fmla="*/ 1779713 w 1830513"/>
                <a:gd name="connsiteY17" fmla="*/ 3886200 h 7823200"/>
                <a:gd name="connsiteX18" fmla="*/ 1817813 w 1830513"/>
                <a:gd name="connsiteY18" fmla="*/ 4000500 h 7823200"/>
                <a:gd name="connsiteX19" fmla="*/ 1830513 w 1830513"/>
                <a:gd name="connsiteY19" fmla="*/ 4102100 h 7823200"/>
                <a:gd name="connsiteX20" fmla="*/ 1823888 w 1830513"/>
                <a:gd name="connsiteY20" fmla="*/ 4180455 h 7823200"/>
                <a:gd name="connsiteX21" fmla="*/ 1767013 w 1830513"/>
                <a:gd name="connsiteY21" fmla="*/ 4241800 h 7823200"/>
                <a:gd name="connsiteX22" fmla="*/ 1652713 w 1830513"/>
                <a:gd name="connsiteY22" fmla="*/ 4356100 h 7823200"/>
                <a:gd name="connsiteX23" fmla="*/ 1601913 w 1830513"/>
                <a:gd name="connsiteY23" fmla="*/ 4521200 h 7823200"/>
                <a:gd name="connsiteX24" fmla="*/ 1614613 w 1830513"/>
                <a:gd name="connsiteY24" fmla="*/ 4724400 h 7823200"/>
                <a:gd name="connsiteX25" fmla="*/ 1614613 w 1830513"/>
                <a:gd name="connsiteY25" fmla="*/ 4876800 h 7823200"/>
                <a:gd name="connsiteX26" fmla="*/ 1589213 w 1830513"/>
                <a:gd name="connsiteY26" fmla="*/ 4889500 h 7823200"/>
                <a:gd name="connsiteX27" fmla="*/ 1525713 w 1830513"/>
                <a:gd name="connsiteY27" fmla="*/ 4914900 h 7823200"/>
                <a:gd name="connsiteX28" fmla="*/ 1436813 w 1830513"/>
                <a:gd name="connsiteY28" fmla="*/ 4927600 h 7823200"/>
                <a:gd name="connsiteX29" fmla="*/ 1538413 w 1830513"/>
                <a:gd name="connsiteY29" fmla="*/ 4965700 h 7823200"/>
                <a:gd name="connsiteX30" fmla="*/ 1601913 w 1830513"/>
                <a:gd name="connsiteY30" fmla="*/ 5041900 h 7823200"/>
                <a:gd name="connsiteX31" fmla="*/ 1627313 w 1830513"/>
                <a:gd name="connsiteY31" fmla="*/ 5118100 h 7823200"/>
                <a:gd name="connsiteX32" fmla="*/ 1589213 w 1830513"/>
                <a:gd name="connsiteY32" fmla="*/ 5194300 h 7823200"/>
                <a:gd name="connsiteX33" fmla="*/ 1513013 w 1830513"/>
                <a:gd name="connsiteY33" fmla="*/ 5283200 h 7823200"/>
                <a:gd name="connsiteX34" fmla="*/ 1487613 w 1830513"/>
                <a:gd name="connsiteY34" fmla="*/ 5384800 h 7823200"/>
                <a:gd name="connsiteX35" fmla="*/ 1487613 w 1830513"/>
                <a:gd name="connsiteY35" fmla="*/ 5473700 h 7823200"/>
                <a:gd name="connsiteX36" fmla="*/ 1500313 w 1830513"/>
                <a:gd name="connsiteY36" fmla="*/ 5638800 h 7823200"/>
                <a:gd name="connsiteX37" fmla="*/ 1513013 w 1830513"/>
                <a:gd name="connsiteY37" fmla="*/ 5867400 h 7823200"/>
                <a:gd name="connsiteX38" fmla="*/ 1487613 w 1830513"/>
                <a:gd name="connsiteY38" fmla="*/ 6032500 h 7823200"/>
                <a:gd name="connsiteX39" fmla="*/ 1411413 w 1830513"/>
                <a:gd name="connsiteY39" fmla="*/ 6159500 h 7823200"/>
                <a:gd name="connsiteX40" fmla="*/ 1259013 w 1830513"/>
                <a:gd name="connsiteY40" fmla="*/ 6184900 h 7823200"/>
                <a:gd name="connsiteX41" fmla="*/ 1106613 w 1830513"/>
                <a:gd name="connsiteY41" fmla="*/ 6184900 h 7823200"/>
                <a:gd name="connsiteX42" fmla="*/ 928813 w 1830513"/>
                <a:gd name="connsiteY42" fmla="*/ 6146800 h 7823200"/>
                <a:gd name="connsiteX43" fmla="*/ 789113 w 1830513"/>
                <a:gd name="connsiteY43" fmla="*/ 6159500 h 7823200"/>
                <a:gd name="connsiteX44" fmla="*/ 738313 w 1830513"/>
                <a:gd name="connsiteY44" fmla="*/ 6172200 h 7823200"/>
                <a:gd name="connsiteX45" fmla="*/ 674813 w 1830513"/>
                <a:gd name="connsiteY45" fmla="*/ 6223000 h 7823200"/>
                <a:gd name="connsiteX46" fmla="*/ 585913 w 1830513"/>
                <a:gd name="connsiteY46" fmla="*/ 6591300 h 7823200"/>
                <a:gd name="connsiteX47" fmla="*/ 395413 w 1830513"/>
                <a:gd name="connsiteY47" fmla="*/ 7810500 h 7823200"/>
                <a:gd name="connsiteX48" fmla="*/ 1713 w 1830513"/>
                <a:gd name="connsiteY48" fmla="*/ 7823200 h 78232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Lst>
              <a:rect l="l" t="t" r="r" b="b"/>
              <a:pathLst>
                <a:path w="1830513" h="7823200">
                  <a:moveTo>
                    <a:pt x="1713" y="7823200"/>
                  </a:moveTo>
                  <a:cubicBezTo>
                    <a:pt x="5946" y="5215467"/>
                    <a:pt x="-3072" y="2607733"/>
                    <a:pt x="1161" y="0"/>
                  </a:cubicBezTo>
                  <a:lnTo>
                    <a:pt x="230313" y="0"/>
                  </a:lnTo>
                  <a:cubicBezTo>
                    <a:pt x="310838" y="4233"/>
                    <a:pt x="408113" y="6350"/>
                    <a:pt x="484313" y="25400"/>
                  </a:cubicBezTo>
                  <a:cubicBezTo>
                    <a:pt x="560513" y="44450"/>
                    <a:pt x="621804" y="79933"/>
                    <a:pt x="687513" y="114300"/>
                  </a:cubicBezTo>
                  <a:cubicBezTo>
                    <a:pt x="753222" y="148667"/>
                    <a:pt x="819298" y="185035"/>
                    <a:pt x="878565" y="231602"/>
                  </a:cubicBezTo>
                  <a:cubicBezTo>
                    <a:pt x="937832" y="278169"/>
                    <a:pt x="988172" y="320117"/>
                    <a:pt x="1043113" y="393700"/>
                  </a:cubicBezTo>
                  <a:cubicBezTo>
                    <a:pt x="1098054" y="467283"/>
                    <a:pt x="1165880" y="590550"/>
                    <a:pt x="1208213" y="673100"/>
                  </a:cubicBezTo>
                  <a:lnTo>
                    <a:pt x="1297113" y="889000"/>
                  </a:lnTo>
                  <a:cubicBezTo>
                    <a:pt x="1326746" y="960967"/>
                    <a:pt x="1424113" y="1303867"/>
                    <a:pt x="1462213" y="1473200"/>
                  </a:cubicBezTo>
                  <a:lnTo>
                    <a:pt x="1525713" y="1905000"/>
                  </a:lnTo>
                  <a:lnTo>
                    <a:pt x="1563813" y="2273300"/>
                  </a:lnTo>
                  <a:lnTo>
                    <a:pt x="1589213" y="2654300"/>
                  </a:lnTo>
                  <a:lnTo>
                    <a:pt x="1551113" y="2768600"/>
                  </a:lnTo>
                  <a:lnTo>
                    <a:pt x="1500313" y="2882900"/>
                  </a:lnTo>
                  <a:lnTo>
                    <a:pt x="1466079" y="2990811"/>
                  </a:lnTo>
                  <a:lnTo>
                    <a:pt x="1513013" y="3175000"/>
                  </a:lnTo>
                  <a:lnTo>
                    <a:pt x="1779713" y="3886200"/>
                  </a:lnTo>
                  <a:lnTo>
                    <a:pt x="1817813" y="4000500"/>
                  </a:lnTo>
                  <a:lnTo>
                    <a:pt x="1830513" y="4102100"/>
                  </a:lnTo>
                  <a:lnTo>
                    <a:pt x="1823888" y="4180455"/>
                  </a:lnTo>
                  <a:lnTo>
                    <a:pt x="1767013" y="4241800"/>
                  </a:lnTo>
                  <a:lnTo>
                    <a:pt x="1652713" y="4356100"/>
                  </a:lnTo>
                  <a:lnTo>
                    <a:pt x="1601913" y="4521200"/>
                  </a:lnTo>
                  <a:lnTo>
                    <a:pt x="1614613" y="4724400"/>
                  </a:lnTo>
                  <a:cubicBezTo>
                    <a:pt x="1616730" y="4783667"/>
                    <a:pt x="1618846" y="4849283"/>
                    <a:pt x="1614613" y="4876800"/>
                  </a:cubicBezTo>
                  <a:cubicBezTo>
                    <a:pt x="1610380" y="4904317"/>
                    <a:pt x="1604030" y="4883150"/>
                    <a:pt x="1589213" y="4889500"/>
                  </a:cubicBezTo>
                  <a:lnTo>
                    <a:pt x="1525713" y="4914900"/>
                  </a:lnTo>
                  <a:lnTo>
                    <a:pt x="1436813" y="4927600"/>
                  </a:lnTo>
                  <a:lnTo>
                    <a:pt x="1538413" y="4965700"/>
                  </a:lnTo>
                  <a:lnTo>
                    <a:pt x="1601913" y="5041900"/>
                  </a:lnTo>
                  <a:lnTo>
                    <a:pt x="1627313" y="5118100"/>
                  </a:lnTo>
                  <a:lnTo>
                    <a:pt x="1589213" y="5194300"/>
                  </a:lnTo>
                  <a:lnTo>
                    <a:pt x="1513013" y="5283200"/>
                  </a:lnTo>
                  <a:lnTo>
                    <a:pt x="1487613" y="5384800"/>
                  </a:lnTo>
                  <a:lnTo>
                    <a:pt x="1487613" y="5473700"/>
                  </a:lnTo>
                  <a:lnTo>
                    <a:pt x="1500313" y="5638800"/>
                  </a:lnTo>
                  <a:lnTo>
                    <a:pt x="1513013" y="5867400"/>
                  </a:lnTo>
                  <a:lnTo>
                    <a:pt x="1487613" y="6032500"/>
                  </a:lnTo>
                  <a:cubicBezTo>
                    <a:pt x="1470680" y="6081183"/>
                    <a:pt x="1449513" y="6134100"/>
                    <a:pt x="1411413" y="6159500"/>
                  </a:cubicBezTo>
                  <a:cubicBezTo>
                    <a:pt x="1373313" y="6184900"/>
                    <a:pt x="1309813" y="6180667"/>
                    <a:pt x="1259013" y="6184900"/>
                  </a:cubicBezTo>
                  <a:lnTo>
                    <a:pt x="1106613" y="6184900"/>
                  </a:lnTo>
                  <a:lnTo>
                    <a:pt x="928813" y="6146800"/>
                  </a:lnTo>
                  <a:lnTo>
                    <a:pt x="789113" y="6159500"/>
                  </a:lnTo>
                  <a:lnTo>
                    <a:pt x="738313" y="6172200"/>
                  </a:lnTo>
                  <a:lnTo>
                    <a:pt x="674813" y="6223000"/>
                  </a:lnTo>
                  <a:lnTo>
                    <a:pt x="585913" y="6591300"/>
                  </a:lnTo>
                  <a:lnTo>
                    <a:pt x="395413" y="7810500"/>
                  </a:lnTo>
                  <a:lnTo>
                    <a:pt x="1713" y="7823200"/>
                  </a:lnTo>
                  <a:close/>
                </a:path>
              </a:pathLst>
            </a:custGeom>
            <a:solidFill>
              <a:srgbClr val="FFCCCC"/>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80" name="Freeform: Shape 179">
              <a:extLst>
                <a:ext uri="{FF2B5EF4-FFF2-40B4-BE49-F238E27FC236}">
                  <a16:creationId xmlns:a16="http://schemas.microsoft.com/office/drawing/2014/main" id="{381ECEA6-9888-93B8-DB23-3DD0A9DD82EF}"/>
                </a:ext>
              </a:extLst>
            </xdr:cNvPr>
            <xdr:cNvSpPr/>
          </xdr:nvSpPr>
          <xdr:spPr>
            <a:xfrm flipH="1">
              <a:off x="7944400" y="60718700"/>
              <a:ext cx="1826979" cy="7823200"/>
            </a:xfrm>
            <a:custGeom>
              <a:avLst/>
              <a:gdLst>
                <a:gd name="connsiteX0" fmla="*/ 0 w 1828800"/>
                <a:gd name="connsiteY0" fmla="*/ 7823200 h 7823200"/>
                <a:gd name="connsiteX1" fmla="*/ 12700 w 1828800"/>
                <a:gd name="connsiteY1" fmla="*/ 0 h 7823200"/>
                <a:gd name="connsiteX2" fmla="*/ 228600 w 1828800"/>
                <a:gd name="connsiteY2" fmla="*/ 0 h 7823200"/>
                <a:gd name="connsiteX3" fmla="*/ 482600 w 1828800"/>
                <a:gd name="connsiteY3" fmla="*/ 25400 h 7823200"/>
                <a:gd name="connsiteX4" fmla="*/ 685800 w 1828800"/>
                <a:gd name="connsiteY4" fmla="*/ 114300 h 7823200"/>
                <a:gd name="connsiteX5" fmla="*/ 863600 w 1828800"/>
                <a:gd name="connsiteY5" fmla="*/ 241300 h 7823200"/>
                <a:gd name="connsiteX6" fmla="*/ 1041400 w 1828800"/>
                <a:gd name="connsiteY6" fmla="*/ 393700 h 7823200"/>
                <a:gd name="connsiteX7" fmla="*/ 1206500 w 1828800"/>
                <a:gd name="connsiteY7" fmla="*/ 673100 h 7823200"/>
                <a:gd name="connsiteX8" fmla="*/ 1295400 w 1828800"/>
                <a:gd name="connsiteY8" fmla="*/ 889000 h 7823200"/>
                <a:gd name="connsiteX9" fmla="*/ 1460500 w 1828800"/>
                <a:gd name="connsiteY9" fmla="*/ 1473200 h 7823200"/>
                <a:gd name="connsiteX10" fmla="*/ 1524000 w 1828800"/>
                <a:gd name="connsiteY10" fmla="*/ 1905000 h 7823200"/>
                <a:gd name="connsiteX11" fmla="*/ 1562100 w 1828800"/>
                <a:gd name="connsiteY11" fmla="*/ 2273300 h 7823200"/>
                <a:gd name="connsiteX12" fmla="*/ 1587500 w 1828800"/>
                <a:gd name="connsiteY12" fmla="*/ 2654300 h 7823200"/>
                <a:gd name="connsiteX13" fmla="*/ 1549400 w 1828800"/>
                <a:gd name="connsiteY13" fmla="*/ 2768600 h 7823200"/>
                <a:gd name="connsiteX14" fmla="*/ 1498600 w 1828800"/>
                <a:gd name="connsiteY14" fmla="*/ 2882900 h 7823200"/>
                <a:gd name="connsiteX15" fmla="*/ 1511300 w 1828800"/>
                <a:gd name="connsiteY15" fmla="*/ 3175000 h 7823200"/>
                <a:gd name="connsiteX16" fmla="*/ 1778000 w 1828800"/>
                <a:gd name="connsiteY16" fmla="*/ 3886200 h 7823200"/>
                <a:gd name="connsiteX17" fmla="*/ 1816100 w 1828800"/>
                <a:gd name="connsiteY17" fmla="*/ 4000500 h 7823200"/>
                <a:gd name="connsiteX18" fmla="*/ 1828800 w 1828800"/>
                <a:gd name="connsiteY18" fmla="*/ 4102100 h 7823200"/>
                <a:gd name="connsiteX19" fmla="*/ 1765300 w 1828800"/>
                <a:gd name="connsiteY19" fmla="*/ 4241800 h 7823200"/>
                <a:gd name="connsiteX20" fmla="*/ 1651000 w 1828800"/>
                <a:gd name="connsiteY20" fmla="*/ 4356100 h 7823200"/>
                <a:gd name="connsiteX21" fmla="*/ 1600200 w 1828800"/>
                <a:gd name="connsiteY21" fmla="*/ 4521200 h 7823200"/>
                <a:gd name="connsiteX22" fmla="*/ 1612900 w 1828800"/>
                <a:gd name="connsiteY22" fmla="*/ 4724400 h 7823200"/>
                <a:gd name="connsiteX23" fmla="*/ 1612900 w 1828800"/>
                <a:gd name="connsiteY23" fmla="*/ 4876800 h 7823200"/>
                <a:gd name="connsiteX24" fmla="*/ 1587500 w 1828800"/>
                <a:gd name="connsiteY24" fmla="*/ 4889500 h 7823200"/>
                <a:gd name="connsiteX25" fmla="*/ 1524000 w 1828800"/>
                <a:gd name="connsiteY25" fmla="*/ 4914900 h 7823200"/>
                <a:gd name="connsiteX26" fmla="*/ 1435100 w 1828800"/>
                <a:gd name="connsiteY26" fmla="*/ 4927600 h 7823200"/>
                <a:gd name="connsiteX27" fmla="*/ 1536700 w 1828800"/>
                <a:gd name="connsiteY27" fmla="*/ 4965700 h 7823200"/>
                <a:gd name="connsiteX28" fmla="*/ 1600200 w 1828800"/>
                <a:gd name="connsiteY28" fmla="*/ 5041900 h 7823200"/>
                <a:gd name="connsiteX29" fmla="*/ 1625600 w 1828800"/>
                <a:gd name="connsiteY29" fmla="*/ 5118100 h 7823200"/>
                <a:gd name="connsiteX30" fmla="*/ 1587500 w 1828800"/>
                <a:gd name="connsiteY30" fmla="*/ 5194300 h 7823200"/>
                <a:gd name="connsiteX31" fmla="*/ 1511300 w 1828800"/>
                <a:gd name="connsiteY31" fmla="*/ 5283200 h 7823200"/>
                <a:gd name="connsiteX32" fmla="*/ 1485900 w 1828800"/>
                <a:gd name="connsiteY32" fmla="*/ 5384800 h 7823200"/>
                <a:gd name="connsiteX33" fmla="*/ 1485900 w 1828800"/>
                <a:gd name="connsiteY33" fmla="*/ 5473700 h 7823200"/>
                <a:gd name="connsiteX34" fmla="*/ 1498600 w 1828800"/>
                <a:gd name="connsiteY34" fmla="*/ 5638800 h 7823200"/>
                <a:gd name="connsiteX35" fmla="*/ 1511300 w 1828800"/>
                <a:gd name="connsiteY35" fmla="*/ 5867400 h 7823200"/>
                <a:gd name="connsiteX36" fmla="*/ 1485900 w 1828800"/>
                <a:gd name="connsiteY36" fmla="*/ 6032500 h 7823200"/>
                <a:gd name="connsiteX37" fmla="*/ 1409700 w 1828800"/>
                <a:gd name="connsiteY37" fmla="*/ 6159500 h 7823200"/>
                <a:gd name="connsiteX38" fmla="*/ 1257300 w 1828800"/>
                <a:gd name="connsiteY38" fmla="*/ 6184900 h 7823200"/>
                <a:gd name="connsiteX39" fmla="*/ 1104900 w 1828800"/>
                <a:gd name="connsiteY39" fmla="*/ 6184900 h 7823200"/>
                <a:gd name="connsiteX40" fmla="*/ 927100 w 1828800"/>
                <a:gd name="connsiteY40" fmla="*/ 6146800 h 7823200"/>
                <a:gd name="connsiteX41" fmla="*/ 787400 w 1828800"/>
                <a:gd name="connsiteY41" fmla="*/ 6159500 h 7823200"/>
                <a:gd name="connsiteX42" fmla="*/ 736600 w 1828800"/>
                <a:gd name="connsiteY42" fmla="*/ 6172200 h 7823200"/>
                <a:gd name="connsiteX43" fmla="*/ 673100 w 1828800"/>
                <a:gd name="connsiteY43" fmla="*/ 6223000 h 7823200"/>
                <a:gd name="connsiteX44" fmla="*/ 584200 w 1828800"/>
                <a:gd name="connsiteY44" fmla="*/ 6591300 h 7823200"/>
                <a:gd name="connsiteX45" fmla="*/ 393700 w 1828800"/>
                <a:gd name="connsiteY45" fmla="*/ 7810500 h 7823200"/>
                <a:gd name="connsiteX46" fmla="*/ 0 w 1828800"/>
                <a:gd name="connsiteY46"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767013 w 1830513"/>
                <a:gd name="connsiteY19" fmla="*/ 4241800 h 7823200"/>
                <a:gd name="connsiteX20" fmla="*/ 1652713 w 1830513"/>
                <a:gd name="connsiteY20" fmla="*/ 4356100 h 7823200"/>
                <a:gd name="connsiteX21" fmla="*/ 1601913 w 1830513"/>
                <a:gd name="connsiteY21" fmla="*/ 4521200 h 7823200"/>
                <a:gd name="connsiteX22" fmla="*/ 1614613 w 1830513"/>
                <a:gd name="connsiteY22" fmla="*/ 4724400 h 7823200"/>
                <a:gd name="connsiteX23" fmla="*/ 1614613 w 1830513"/>
                <a:gd name="connsiteY23" fmla="*/ 4876800 h 7823200"/>
                <a:gd name="connsiteX24" fmla="*/ 1589213 w 1830513"/>
                <a:gd name="connsiteY24" fmla="*/ 4889500 h 7823200"/>
                <a:gd name="connsiteX25" fmla="*/ 1525713 w 1830513"/>
                <a:gd name="connsiteY25" fmla="*/ 4914900 h 7823200"/>
                <a:gd name="connsiteX26" fmla="*/ 1436813 w 1830513"/>
                <a:gd name="connsiteY26" fmla="*/ 4927600 h 7823200"/>
                <a:gd name="connsiteX27" fmla="*/ 1538413 w 1830513"/>
                <a:gd name="connsiteY27" fmla="*/ 4965700 h 7823200"/>
                <a:gd name="connsiteX28" fmla="*/ 1601913 w 1830513"/>
                <a:gd name="connsiteY28" fmla="*/ 5041900 h 7823200"/>
                <a:gd name="connsiteX29" fmla="*/ 1627313 w 1830513"/>
                <a:gd name="connsiteY29" fmla="*/ 5118100 h 7823200"/>
                <a:gd name="connsiteX30" fmla="*/ 1589213 w 1830513"/>
                <a:gd name="connsiteY30" fmla="*/ 5194300 h 7823200"/>
                <a:gd name="connsiteX31" fmla="*/ 1513013 w 1830513"/>
                <a:gd name="connsiteY31" fmla="*/ 5283200 h 7823200"/>
                <a:gd name="connsiteX32" fmla="*/ 1487613 w 1830513"/>
                <a:gd name="connsiteY32" fmla="*/ 5384800 h 7823200"/>
                <a:gd name="connsiteX33" fmla="*/ 1487613 w 1830513"/>
                <a:gd name="connsiteY33" fmla="*/ 5473700 h 7823200"/>
                <a:gd name="connsiteX34" fmla="*/ 1500313 w 1830513"/>
                <a:gd name="connsiteY34" fmla="*/ 5638800 h 7823200"/>
                <a:gd name="connsiteX35" fmla="*/ 1513013 w 1830513"/>
                <a:gd name="connsiteY35" fmla="*/ 5867400 h 7823200"/>
                <a:gd name="connsiteX36" fmla="*/ 1487613 w 1830513"/>
                <a:gd name="connsiteY36" fmla="*/ 6032500 h 7823200"/>
                <a:gd name="connsiteX37" fmla="*/ 1411413 w 1830513"/>
                <a:gd name="connsiteY37" fmla="*/ 6159500 h 7823200"/>
                <a:gd name="connsiteX38" fmla="*/ 1259013 w 1830513"/>
                <a:gd name="connsiteY38" fmla="*/ 6184900 h 7823200"/>
                <a:gd name="connsiteX39" fmla="*/ 1106613 w 1830513"/>
                <a:gd name="connsiteY39" fmla="*/ 6184900 h 7823200"/>
                <a:gd name="connsiteX40" fmla="*/ 928813 w 1830513"/>
                <a:gd name="connsiteY40" fmla="*/ 6146800 h 7823200"/>
                <a:gd name="connsiteX41" fmla="*/ 789113 w 1830513"/>
                <a:gd name="connsiteY41" fmla="*/ 6159500 h 7823200"/>
                <a:gd name="connsiteX42" fmla="*/ 738313 w 1830513"/>
                <a:gd name="connsiteY42" fmla="*/ 6172200 h 7823200"/>
                <a:gd name="connsiteX43" fmla="*/ 674813 w 1830513"/>
                <a:gd name="connsiteY43" fmla="*/ 6223000 h 7823200"/>
                <a:gd name="connsiteX44" fmla="*/ 585913 w 1830513"/>
                <a:gd name="connsiteY44" fmla="*/ 6591300 h 7823200"/>
                <a:gd name="connsiteX45" fmla="*/ 395413 w 1830513"/>
                <a:gd name="connsiteY45" fmla="*/ 7810500 h 7823200"/>
                <a:gd name="connsiteX46" fmla="*/ 1713 w 1830513"/>
                <a:gd name="connsiteY46"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767013 w 1830513"/>
                <a:gd name="connsiteY19" fmla="*/ 4241800 h 7823200"/>
                <a:gd name="connsiteX20" fmla="*/ 1652713 w 1830513"/>
                <a:gd name="connsiteY20" fmla="*/ 4356100 h 7823200"/>
                <a:gd name="connsiteX21" fmla="*/ 1601913 w 1830513"/>
                <a:gd name="connsiteY21" fmla="*/ 4521200 h 7823200"/>
                <a:gd name="connsiteX22" fmla="*/ 1614613 w 1830513"/>
                <a:gd name="connsiteY22" fmla="*/ 4724400 h 7823200"/>
                <a:gd name="connsiteX23" fmla="*/ 1614613 w 1830513"/>
                <a:gd name="connsiteY23" fmla="*/ 4876800 h 7823200"/>
                <a:gd name="connsiteX24" fmla="*/ 1589213 w 1830513"/>
                <a:gd name="connsiteY24" fmla="*/ 4889500 h 7823200"/>
                <a:gd name="connsiteX25" fmla="*/ 1525713 w 1830513"/>
                <a:gd name="connsiteY25" fmla="*/ 4914900 h 7823200"/>
                <a:gd name="connsiteX26" fmla="*/ 1436813 w 1830513"/>
                <a:gd name="connsiteY26" fmla="*/ 4927600 h 7823200"/>
                <a:gd name="connsiteX27" fmla="*/ 1538413 w 1830513"/>
                <a:gd name="connsiteY27" fmla="*/ 4965700 h 7823200"/>
                <a:gd name="connsiteX28" fmla="*/ 1601913 w 1830513"/>
                <a:gd name="connsiteY28" fmla="*/ 5041900 h 7823200"/>
                <a:gd name="connsiteX29" fmla="*/ 1627313 w 1830513"/>
                <a:gd name="connsiteY29" fmla="*/ 5118100 h 7823200"/>
                <a:gd name="connsiteX30" fmla="*/ 1589213 w 1830513"/>
                <a:gd name="connsiteY30" fmla="*/ 5194300 h 7823200"/>
                <a:gd name="connsiteX31" fmla="*/ 1513013 w 1830513"/>
                <a:gd name="connsiteY31" fmla="*/ 5283200 h 7823200"/>
                <a:gd name="connsiteX32" fmla="*/ 1487613 w 1830513"/>
                <a:gd name="connsiteY32" fmla="*/ 5384800 h 7823200"/>
                <a:gd name="connsiteX33" fmla="*/ 1487613 w 1830513"/>
                <a:gd name="connsiteY33" fmla="*/ 5473700 h 7823200"/>
                <a:gd name="connsiteX34" fmla="*/ 1500313 w 1830513"/>
                <a:gd name="connsiteY34" fmla="*/ 5638800 h 7823200"/>
                <a:gd name="connsiteX35" fmla="*/ 1513013 w 1830513"/>
                <a:gd name="connsiteY35" fmla="*/ 5867400 h 7823200"/>
                <a:gd name="connsiteX36" fmla="*/ 1487613 w 1830513"/>
                <a:gd name="connsiteY36" fmla="*/ 6032500 h 7823200"/>
                <a:gd name="connsiteX37" fmla="*/ 1411413 w 1830513"/>
                <a:gd name="connsiteY37" fmla="*/ 6159500 h 7823200"/>
                <a:gd name="connsiteX38" fmla="*/ 1259013 w 1830513"/>
                <a:gd name="connsiteY38" fmla="*/ 6184900 h 7823200"/>
                <a:gd name="connsiteX39" fmla="*/ 1106613 w 1830513"/>
                <a:gd name="connsiteY39" fmla="*/ 6184900 h 7823200"/>
                <a:gd name="connsiteX40" fmla="*/ 928813 w 1830513"/>
                <a:gd name="connsiteY40" fmla="*/ 6146800 h 7823200"/>
                <a:gd name="connsiteX41" fmla="*/ 789113 w 1830513"/>
                <a:gd name="connsiteY41" fmla="*/ 6159500 h 7823200"/>
                <a:gd name="connsiteX42" fmla="*/ 738313 w 1830513"/>
                <a:gd name="connsiteY42" fmla="*/ 6172200 h 7823200"/>
                <a:gd name="connsiteX43" fmla="*/ 674813 w 1830513"/>
                <a:gd name="connsiteY43" fmla="*/ 6223000 h 7823200"/>
                <a:gd name="connsiteX44" fmla="*/ 585913 w 1830513"/>
                <a:gd name="connsiteY44" fmla="*/ 6591300 h 7823200"/>
                <a:gd name="connsiteX45" fmla="*/ 395413 w 1830513"/>
                <a:gd name="connsiteY45" fmla="*/ 7810500 h 7823200"/>
                <a:gd name="connsiteX46" fmla="*/ 1713 w 1830513"/>
                <a:gd name="connsiteY46"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04010 w 1830513"/>
                <a:gd name="connsiteY19" fmla="*/ 4167524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78565 w 1830513"/>
                <a:gd name="connsiteY5" fmla="*/ 231602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78565 w 1830513"/>
                <a:gd name="connsiteY5" fmla="*/ 231602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78565 w 1830513"/>
                <a:gd name="connsiteY5" fmla="*/ 231602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09149 w 1830513"/>
                <a:gd name="connsiteY15" fmla="*/ 2984346 h 7823200"/>
                <a:gd name="connsiteX16" fmla="*/ 1513013 w 1830513"/>
                <a:gd name="connsiteY16" fmla="*/ 3175000 h 7823200"/>
                <a:gd name="connsiteX17" fmla="*/ 1779713 w 1830513"/>
                <a:gd name="connsiteY17" fmla="*/ 3886200 h 7823200"/>
                <a:gd name="connsiteX18" fmla="*/ 1817813 w 1830513"/>
                <a:gd name="connsiteY18" fmla="*/ 4000500 h 7823200"/>
                <a:gd name="connsiteX19" fmla="*/ 1830513 w 1830513"/>
                <a:gd name="connsiteY19" fmla="*/ 4102100 h 7823200"/>
                <a:gd name="connsiteX20" fmla="*/ 1823888 w 1830513"/>
                <a:gd name="connsiteY20" fmla="*/ 4180455 h 7823200"/>
                <a:gd name="connsiteX21" fmla="*/ 1767013 w 1830513"/>
                <a:gd name="connsiteY21" fmla="*/ 4241800 h 7823200"/>
                <a:gd name="connsiteX22" fmla="*/ 1652713 w 1830513"/>
                <a:gd name="connsiteY22" fmla="*/ 4356100 h 7823200"/>
                <a:gd name="connsiteX23" fmla="*/ 1601913 w 1830513"/>
                <a:gd name="connsiteY23" fmla="*/ 4521200 h 7823200"/>
                <a:gd name="connsiteX24" fmla="*/ 1614613 w 1830513"/>
                <a:gd name="connsiteY24" fmla="*/ 4724400 h 7823200"/>
                <a:gd name="connsiteX25" fmla="*/ 1614613 w 1830513"/>
                <a:gd name="connsiteY25" fmla="*/ 4876800 h 7823200"/>
                <a:gd name="connsiteX26" fmla="*/ 1589213 w 1830513"/>
                <a:gd name="connsiteY26" fmla="*/ 4889500 h 7823200"/>
                <a:gd name="connsiteX27" fmla="*/ 1525713 w 1830513"/>
                <a:gd name="connsiteY27" fmla="*/ 4914900 h 7823200"/>
                <a:gd name="connsiteX28" fmla="*/ 1436813 w 1830513"/>
                <a:gd name="connsiteY28" fmla="*/ 4927600 h 7823200"/>
                <a:gd name="connsiteX29" fmla="*/ 1538413 w 1830513"/>
                <a:gd name="connsiteY29" fmla="*/ 4965700 h 7823200"/>
                <a:gd name="connsiteX30" fmla="*/ 1601913 w 1830513"/>
                <a:gd name="connsiteY30" fmla="*/ 5041900 h 7823200"/>
                <a:gd name="connsiteX31" fmla="*/ 1627313 w 1830513"/>
                <a:gd name="connsiteY31" fmla="*/ 5118100 h 7823200"/>
                <a:gd name="connsiteX32" fmla="*/ 1589213 w 1830513"/>
                <a:gd name="connsiteY32" fmla="*/ 5194300 h 7823200"/>
                <a:gd name="connsiteX33" fmla="*/ 1513013 w 1830513"/>
                <a:gd name="connsiteY33" fmla="*/ 5283200 h 7823200"/>
                <a:gd name="connsiteX34" fmla="*/ 1487613 w 1830513"/>
                <a:gd name="connsiteY34" fmla="*/ 5384800 h 7823200"/>
                <a:gd name="connsiteX35" fmla="*/ 1487613 w 1830513"/>
                <a:gd name="connsiteY35" fmla="*/ 5473700 h 7823200"/>
                <a:gd name="connsiteX36" fmla="*/ 1500313 w 1830513"/>
                <a:gd name="connsiteY36" fmla="*/ 5638800 h 7823200"/>
                <a:gd name="connsiteX37" fmla="*/ 1513013 w 1830513"/>
                <a:gd name="connsiteY37" fmla="*/ 5867400 h 7823200"/>
                <a:gd name="connsiteX38" fmla="*/ 1487613 w 1830513"/>
                <a:gd name="connsiteY38" fmla="*/ 6032500 h 7823200"/>
                <a:gd name="connsiteX39" fmla="*/ 1411413 w 1830513"/>
                <a:gd name="connsiteY39" fmla="*/ 6159500 h 7823200"/>
                <a:gd name="connsiteX40" fmla="*/ 1259013 w 1830513"/>
                <a:gd name="connsiteY40" fmla="*/ 6184900 h 7823200"/>
                <a:gd name="connsiteX41" fmla="*/ 1106613 w 1830513"/>
                <a:gd name="connsiteY41" fmla="*/ 6184900 h 7823200"/>
                <a:gd name="connsiteX42" fmla="*/ 928813 w 1830513"/>
                <a:gd name="connsiteY42" fmla="*/ 6146800 h 7823200"/>
                <a:gd name="connsiteX43" fmla="*/ 789113 w 1830513"/>
                <a:gd name="connsiteY43" fmla="*/ 6159500 h 7823200"/>
                <a:gd name="connsiteX44" fmla="*/ 738313 w 1830513"/>
                <a:gd name="connsiteY44" fmla="*/ 6172200 h 7823200"/>
                <a:gd name="connsiteX45" fmla="*/ 674813 w 1830513"/>
                <a:gd name="connsiteY45" fmla="*/ 6223000 h 7823200"/>
                <a:gd name="connsiteX46" fmla="*/ 585913 w 1830513"/>
                <a:gd name="connsiteY46" fmla="*/ 6591300 h 7823200"/>
                <a:gd name="connsiteX47" fmla="*/ 395413 w 1830513"/>
                <a:gd name="connsiteY47" fmla="*/ 7810500 h 7823200"/>
                <a:gd name="connsiteX48" fmla="*/ 1713 w 1830513"/>
                <a:gd name="connsiteY48"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78565 w 1830513"/>
                <a:gd name="connsiteY5" fmla="*/ 231602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466079 w 1830513"/>
                <a:gd name="connsiteY15" fmla="*/ 2990811 h 7823200"/>
                <a:gd name="connsiteX16" fmla="*/ 1513013 w 1830513"/>
                <a:gd name="connsiteY16" fmla="*/ 3175000 h 7823200"/>
                <a:gd name="connsiteX17" fmla="*/ 1779713 w 1830513"/>
                <a:gd name="connsiteY17" fmla="*/ 3886200 h 7823200"/>
                <a:gd name="connsiteX18" fmla="*/ 1817813 w 1830513"/>
                <a:gd name="connsiteY18" fmla="*/ 4000500 h 7823200"/>
                <a:gd name="connsiteX19" fmla="*/ 1830513 w 1830513"/>
                <a:gd name="connsiteY19" fmla="*/ 4102100 h 7823200"/>
                <a:gd name="connsiteX20" fmla="*/ 1823888 w 1830513"/>
                <a:gd name="connsiteY20" fmla="*/ 4180455 h 7823200"/>
                <a:gd name="connsiteX21" fmla="*/ 1767013 w 1830513"/>
                <a:gd name="connsiteY21" fmla="*/ 4241800 h 7823200"/>
                <a:gd name="connsiteX22" fmla="*/ 1652713 w 1830513"/>
                <a:gd name="connsiteY22" fmla="*/ 4356100 h 7823200"/>
                <a:gd name="connsiteX23" fmla="*/ 1601913 w 1830513"/>
                <a:gd name="connsiteY23" fmla="*/ 4521200 h 7823200"/>
                <a:gd name="connsiteX24" fmla="*/ 1614613 w 1830513"/>
                <a:gd name="connsiteY24" fmla="*/ 4724400 h 7823200"/>
                <a:gd name="connsiteX25" fmla="*/ 1614613 w 1830513"/>
                <a:gd name="connsiteY25" fmla="*/ 4876800 h 7823200"/>
                <a:gd name="connsiteX26" fmla="*/ 1589213 w 1830513"/>
                <a:gd name="connsiteY26" fmla="*/ 4889500 h 7823200"/>
                <a:gd name="connsiteX27" fmla="*/ 1525713 w 1830513"/>
                <a:gd name="connsiteY27" fmla="*/ 4914900 h 7823200"/>
                <a:gd name="connsiteX28" fmla="*/ 1436813 w 1830513"/>
                <a:gd name="connsiteY28" fmla="*/ 4927600 h 7823200"/>
                <a:gd name="connsiteX29" fmla="*/ 1538413 w 1830513"/>
                <a:gd name="connsiteY29" fmla="*/ 4965700 h 7823200"/>
                <a:gd name="connsiteX30" fmla="*/ 1601913 w 1830513"/>
                <a:gd name="connsiteY30" fmla="*/ 5041900 h 7823200"/>
                <a:gd name="connsiteX31" fmla="*/ 1627313 w 1830513"/>
                <a:gd name="connsiteY31" fmla="*/ 5118100 h 7823200"/>
                <a:gd name="connsiteX32" fmla="*/ 1589213 w 1830513"/>
                <a:gd name="connsiteY32" fmla="*/ 5194300 h 7823200"/>
                <a:gd name="connsiteX33" fmla="*/ 1513013 w 1830513"/>
                <a:gd name="connsiteY33" fmla="*/ 5283200 h 7823200"/>
                <a:gd name="connsiteX34" fmla="*/ 1487613 w 1830513"/>
                <a:gd name="connsiteY34" fmla="*/ 5384800 h 7823200"/>
                <a:gd name="connsiteX35" fmla="*/ 1487613 w 1830513"/>
                <a:gd name="connsiteY35" fmla="*/ 5473700 h 7823200"/>
                <a:gd name="connsiteX36" fmla="*/ 1500313 w 1830513"/>
                <a:gd name="connsiteY36" fmla="*/ 5638800 h 7823200"/>
                <a:gd name="connsiteX37" fmla="*/ 1513013 w 1830513"/>
                <a:gd name="connsiteY37" fmla="*/ 5867400 h 7823200"/>
                <a:gd name="connsiteX38" fmla="*/ 1487613 w 1830513"/>
                <a:gd name="connsiteY38" fmla="*/ 6032500 h 7823200"/>
                <a:gd name="connsiteX39" fmla="*/ 1411413 w 1830513"/>
                <a:gd name="connsiteY39" fmla="*/ 6159500 h 7823200"/>
                <a:gd name="connsiteX40" fmla="*/ 1259013 w 1830513"/>
                <a:gd name="connsiteY40" fmla="*/ 6184900 h 7823200"/>
                <a:gd name="connsiteX41" fmla="*/ 1106613 w 1830513"/>
                <a:gd name="connsiteY41" fmla="*/ 6184900 h 7823200"/>
                <a:gd name="connsiteX42" fmla="*/ 928813 w 1830513"/>
                <a:gd name="connsiteY42" fmla="*/ 6146800 h 7823200"/>
                <a:gd name="connsiteX43" fmla="*/ 789113 w 1830513"/>
                <a:gd name="connsiteY43" fmla="*/ 6159500 h 7823200"/>
                <a:gd name="connsiteX44" fmla="*/ 738313 w 1830513"/>
                <a:gd name="connsiteY44" fmla="*/ 6172200 h 7823200"/>
                <a:gd name="connsiteX45" fmla="*/ 674813 w 1830513"/>
                <a:gd name="connsiteY45" fmla="*/ 6223000 h 7823200"/>
                <a:gd name="connsiteX46" fmla="*/ 585913 w 1830513"/>
                <a:gd name="connsiteY46" fmla="*/ 6591300 h 7823200"/>
                <a:gd name="connsiteX47" fmla="*/ 395413 w 1830513"/>
                <a:gd name="connsiteY47" fmla="*/ 7810500 h 7823200"/>
                <a:gd name="connsiteX48" fmla="*/ 1713 w 1830513"/>
                <a:gd name="connsiteY48" fmla="*/ 7823200 h 78232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Lst>
              <a:rect l="l" t="t" r="r" b="b"/>
              <a:pathLst>
                <a:path w="1830513" h="7823200">
                  <a:moveTo>
                    <a:pt x="1713" y="7823200"/>
                  </a:moveTo>
                  <a:cubicBezTo>
                    <a:pt x="5946" y="5215467"/>
                    <a:pt x="-3072" y="2607733"/>
                    <a:pt x="1161" y="0"/>
                  </a:cubicBezTo>
                  <a:lnTo>
                    <a:pt x="230313" y="0"/>
                  </a:lnTo>
                  <a:cubicBezTo>
                    <a:pt x="310838" y="4233"/>
                    <a:pt x="408113" y="6350"/>
                    <a:pt x="484313" y="25400"/>
                  </a:cubicBezTo>
                  <a:cubicBezTo>
                    <a:pt x="560513" y="44450"/>
                    <a:pt x="621804" y="79933"/>
                    <a:pt x="687513" y="114300"/>
                  </a:cubicBezTo>
                  <a:cubicBezTo>
                    <a:pt x="753222" y="148667"/>
                    <a:pt x="819298" y="185035"/>
                    <a:pt x="878565" y="231602"/>
                  </a:cubicBezTo>
                  <a:cubicBezTo>
                    <a:pt x="937832" y="278169"/>
                    <a:pt x="988172" y="320117"/>
                    <a:pt x="1043113" y="393700"/>
                  </a:cubicBezTo>
                  <a:cubicBezTo>
                    <a:pt x="1098054" y="467283"/>
                    <a:pt x="1165880" y="590550"/>
                    <a:pt x="1208213" y="673100"/>
                  </a:cubicBezTo>
                  <a:lnTo>
                    <a:pt x="1297113" y="889000"/>
                  </a:lnTo>
                  <a:cubicBezTo>
                    <a:pt x="1326746" y="960967"/>
                    <a:pt x="1424113" y="1303867"/>
                    <a:pt x="1462213" y="1473200"/>
                  </a:cubicBezTo>
                  <a:lnTo>
                    <a:pt x="1525713" y="1905000"/>
                  </a:lnTo>
                  <a:lnTo>
                    <a:pt x="1563813" y="2273300"/>
                  </a:lnTo>
                  <a:lnTo>
                    <a:pt x="1589213" y="2654300"/>
                  </a:lnTo>
                  <a:lnTo>
                    <a:pt x="1551113" y="2768600"/>
                  </a:lnTo>
                  <a:lnTo>
                    <a:pt x="1500313" y="2882900"/>
                  </a:lnTo>
                  <a:lnTo>
                    <a:pt x="1466079" y="2990811"/>
                  </a:lnTo>
                  <a:lnTo>
                    <a:pt x="1513013" y="3175000"/>
                  </a:lnTo>
                  <a:lnTo>
                    <a:pt x="1779713" y="3886200"/>
                  </a:lnTo>
                  <a:lnTo>
                    <a:pt x="1817813" y="4000500"/>
                  </a:lnTo>
                  <a:lnTo>
                    <a:pt x="1830513" y="4102100"/>
                  </a:lnTo>
                  <a:lnTo>
                    <a:pt x="1823888" y="4180455"/>
                  </a:lnTo>
                  <a:lnTo>
                    <a:pt x="1767013" y="4241800"/>
                  </a:lnTo>
                  <a:lnTo>
                    <a:pt x="1652713" y="4356100"/>
                  </a:lnTo>
                  <a:lnTo>
                    <a:pt x="1601913" y="4521200"/>
                  </a:lnTo>
                  <a:lnTo>
                    <a:pt x="1614613" y="4724400"/>
                  </a:lnTo>
                  <a:cubicBezTo>
                    <a:pt x="1616730" y="4783667"/>
                    <a:pt x="1618846" y="4849283"/>
                    <a:pt x="1614613" y="4876800"/>
                  </a:cubicBezTo>
                  <a:cubicBezTo>
                    <a:pt x="1610380" y="4904317"/>
                    <a:pt x="1604030" y="4883150"/>
                    <a:pt x="1589213" y="4889500"/>
                  </a:cubicBezTo>
                  <a:lnTo>
                    <a:pt x="1525713" y="4914900"/>
                  </a:lnTo>
                  <a:lnTo>
                    <a:pt x="1436813" y="4927600"/>
                  </a:lnTo>
                  <a:lnTo>
                    <a:pt x="1538413" y="4965700"/>
                  </a:lnTo>
                  <a:lnTo>
                    <a:pt x="1601913" y="5041900"/>
                  </a:lnTo>
                  <a:lnTo>
                    <a:pt x="1627313" y="5118100"/>
                  </a:lnTo>
                  <a:lnTo>
                    <a:pt x="1589213" y="5194300"/>
                  </a:lnTo>
                  <a:lnTo>
                    <a:pt x="1513013" y="5283200"/>
                  </a:lnTo>
                  <a:lnTo>
                    <a:pt x="1487613" y="5384800"/>
                  </a:lnTo>
                  <a:lnTo>
                    <a:pt x="1487613" y="5473700"/>
                  </a:lnTo>
                  <a:lnTo>
                    <a:pt x="1500313" y="5638800"/>
                  </a:lnTo>
                  <a:lnTo>
                    <a:pt x="1513013" y="5867400"/>
                  </a:lnTo>
                  <a:lnTo>
                    <a:pt x="1487613" y="6032500"/>
                  </a:lnTo>
                  <a:cubicBezTo>
                    <a:pt x="1470680" y="6081183"/>
                    <a:pt x="1449513" y="6134100"/>
                    <a:pt x="1411413" y="6159500"/>
                  </a:cubicBezTo>
                  <a:cubicBezTo>
                    <a:pt x="1373313" y="6184900"/>
                    <a:pt x="1309813" y="6180667"/>
                    <a:pt x="1259013" y="6184900"/>
                  </a:cubicBezTo>
                  <a:lnTo>
                    <a:pt x="1106613" y="6184900"/>
                  </a:lnTo>
                  <a:lnTo>
                    <a:pt x="928813" y="6146800"/>
                  </a:lnTo>
                  <a:lnTo>
                    <a:pt x="789113" y="6159500"/>
                  </a:lnTo>
                  <a:lnTo>
                    <a:pt x="738313" y="6172200"/>
                  </a:lnTo>
                  <a:lnTo>
                    <a:pt x="674813" y="6223000"/>
                  </a:lnTo>
                  <a:lnTo>
                    <a:pt x="585913" y="6591300"/>
                  </a:lnTo>
                  <a:lnTo>
                    <a:pt x="395413" y="7810500"/>
                  </a:lnTo>
                  <a:lnTo>
                    <a:pt x="1713" y="7823200"/>
                  </a:lnTo>
                  <a:close/>
                </a:path>
              </a:pathLst>
            </a:custGeom>
            <a:solidFill>
              <a:srgbClr val="FF7D7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81" name="Freeform: Shape 180">
              <a:extLst>
                <a:ext uri="{FF2B5EF4-FFF2-40B4-BE49-F238E27FC236}">
                  <a16:creationId xmlns:a16="http://schemas.microsoft.com/office/drawing/2014/main" id="{D53EB842-5642-EAA3-CFAE-5726A7D0E822}"/>
                </a:ext>
              </a:extLst>
            </xdr:cNvPr>
            <xdr:cNvSpPr/>
          </xdr:nvSpPr>
          <xdr:spPr>
            <a:xfrm flipH="1">
              <a:off x="8046000" y="60718700"/>
              <a:ext cx="1829519" cy="7823200"/>
            </a:xfrm>
            <a:custGeom>
              <a:avLst/>
              <a:gdLst>
                <a:gd name="connsiteX0" fmla="*/ 0 w 1828800"/>
                <a:gd name="connsiteY0" fmla="*/ 7823200 h 7823200"/>
                <a:gd name="connsiteX1" fmla="*/ 12700 w 1828800"/>
                <a:gd name="connsiteY1" fmla="*/ 0 h 7823200"/>
                <a:gd name="connsiteX2" fmla="*/ 228600 w 1828800"/>
                <a:gd name="connsiteY2" fmla="*/ 0 h 7823200"/>
                <a:gd name="connsiteX3" fmla="*/ 482600 w 1828800"/>
                <a:gd name="connsiteY3" fmla="*/ 25400 h 7823200"/>
                <a:gd name="connsiteX4" fmla="*/ 685800 w 1828800"/>
                <a:gd name="connsiteY4" fmla="*/ 114300 h 7823200"/>
                <a:gd name="connsiteX5" fmla="*/ 863600 w 1828800"/>
                <a:gd name="connsiteY5" fmla="*/ 241300 h 7823200"/>
                <a:gd name="connsiteX6" fmla="*/ 1041400 w 1828800"/>
                <a:gd name="connsiteY6" fmla="*/ 393700 h 7823200"/>
                <a:gd name="connsiteX7" fmla="*/ 1206500 w 1828800"/>
                <a:gd name="connsiteY7" fmla="*/ 673100 h 7823200"/>
                <a:gd name="connsiteX8" fmla="*/ 1295400 w 1828800"/>
                <a:gd name="connsiteY8" fmla="*/ 889000 h 7823200"/>
                <a:gd name="connsiteX9" fmla="*/ 1460500 w 1828800"/>
                <a:gd name="connsiteY9" fmla="*/ 1473200 h 7823200"/>
                <a:gd name="connsiteX10" fmla="*/ 1524000 w 1828800"/>
                <a:gd name="connsiteY10" fmla="*/ 1905000 h 7823200"/>
                <a:gd name="connsiteX11" fmla="*/ 1562100 w 1828800"/>
                <a:gd name="connsiteY11" fmla="*/ 2273300 h 7823200"/>
                <a:gd name="connsiteX12" fmla="*/ 1587500 w 1828800"/>
                <a:gd name="connsiteY12" fmla="*/ 2654300 h 7823200"/>
                <a:gd name="connsiteX13" fmla="*/ 1549400 w 1828800"/>
                <a:gd name="connsiteY13" fmla="*/ 2768600 h 7823200"/>
                <a:gd name="connsiteX14" fmla="*/ 1498600 w 1828800"/>
                <a:gd name="connsiteY14" fmla="*/ 2882900 h 7823200"/>
                <a:gd name="connsiteX15" fmla="*/ 1511300 w 1828800"/>
                <a:gd name="connsiteY15" fmla="*/ 3175000 h 7823200"/>
                <a:gd name="connsiteX16" fmla="*/ 1778000 w 1828800"/>
                <a:gd name="connsiteY16" fmla="*/ 3886200 h 7823200"/>
                <a:gd name="connsiteX17" fmla="*/ 1816100 w 1828800"/>
                <a:gd name="connsiteY17" fmla="*/ 4000500 h 7823200"/>
                <a:gd name="connsiteX18" fmla="*/ 1828800 w 1828800"/>
                <a:gd name="connsiteY18" fmla="*/ 4102100 h 7823200"/>
                <a:gd name="connsiteX19" fmla="*/ 1765300 w 1828800"/>
                <a:gd name="connsiteY19" fmla="*/ 4241800 h 7823200"/>
                <a:gd name="connsiteX20" fmla="*/ 1651000 w 1828800"/>
                <a:gd name="connsiteY20" fmla="*/ 4356100 h 7823200"/>
                <a:gd name="connsiteX21" fmla="*/ 1600200 w 1828800"/>
                <a:gd name="connsiteY21" fmla="*/ 4521200 h 7823200"/>
                <a:gd name="connsiteX22" fmla="*/ 1612900 w 1828800"/>
                <a:gd name="connsiteY22" fmla="*/ 4724400 h 7823200"/>
                <a:gd name="connsiteX23" fmla="*/ 1612900 w 1828800"/>
                <a:gd name="connsiteY23" fmla="*/ 4876800 h 7823200"/>
                <a:gd name="connsiteX24" fmla="*/ 1587500 w 1828800"/>
                <a:gd name="connsiteY24" fmla="*/ 4889500 h 7823200"/>
                <a:gd name="connsiteX25" fmla="*/ 1524000 w 1828800"/>
                <a:gd name="connsiteY25" fmla="*/ 4914900 h 7823200"/>
                <a:gd name="connsiteX26" fmla="*/ 1435100 w 1828800"/>
                <a:gd name="connsiteY26" fmla="*/ 4927600 h 7823200"/>
                <a:gd name="connsiteX27" fmla="*/ 1536700 w 1828800"/>
                <a:gd name="connsiteY27" fmla="*/ 4965700 h 7823200"/>
                <a:gd name="connsiteX28" fmla="*/ 1600200 w 1828800"/>
                <a:gd name="connsiteY28" fmla="*/ 5041900 h 7823200"/>
                <a:gd name="connsiteX29" fmla="*/ 1625600 w 1828800"/>
                <a:gd name="connsiteY29" fmla="*/ 5118100 h 7823200"/>
                <a:gd name="connsiteX30" fmla="*/ 1587500 w 1828800"/>
                <a:gd name="connsiteY30" fmla="*/ 5194300 h 7823200"/>
                <a:gd name="connsiteX31" fmla="*/ 1511300 w 1828800"/>
                <a:gd name="connsiteY31" fmla="*/ 5283200 h 7823200"/>
                <a:gd name="connsiteX32" fmla="*/ 1485900 w 1828800"/>
                <a:gd name="connsiteY32" fmla="*/ 5384800 h 7823200"/>
                <a:gd name="connsiteX33" fmla="*/ 1485900 w 1828800"/>
                <a:gd name="connsiteY33" fmla="*/ 5473700 h 7823200"/>
                <a:gd name="connsiteX34" fmla="*/ 1498600 w 1828800"/>
                <a:gd name="connsiteY34" fmla="*/ 5638800 h 7823200"/>
                <a:gd name="connsiteX35" fmla="*/ 1511300 w 1828800"/>
                <a:gd name="connsiteY35" fmla="*/ 5867400 h 7823200"/>
                <a:gd name="connsiteX36" fmla="*/ 1485900 w 1828800"/>
                <a:gd name="connsiteY36" fmla="*/ 6032500 h 7823200"/>
                <a:gd name="connsiteX37" fmla="*/ 1409700 w 1828800"/>
                <a:gd name="connsiteY37" fmla="*/ 6159500 h 7823200"/>
                <a:gd name="connsiteX38" fmla="*/ 1257300 w 1828800"/>
                <a:gd name="connsiteY38" fmla="*/ 6184900 h 7823200"/>
                <a:gd name="connsiteX39" fmla="*/ 1104900 w 1828800"/>
                <a:gd name="connsiteY39" fmla="*/ 6184900 h 7823200"/>
                <a:gd name="connsiteX40" fmla="*/ 927100 w 1828800"/>
                <a:gd name="connsiteY40" fmla="*/ 6146800 h 7823200"/>
                <a:gd name="connsiteX41" fmla="*/ 787400 w 1828800"/>
                <a:gd name="connsiteY41" fmla="*/ 6159500 h 7823200"/>
                <a:gd name="connsiteX42" fmla="*/ 736600 w 1828800"/>
                <a:gd name="connsiteY42" fmla="*/ 6172200 h 7823200"/>
                <a:gd name="connsiteX43" fmla="*/ 673100 w 1828800"/>
                <a:gd name="connsiteY43" fmla="*/ 6223000 h 7823200"/>
                <a:gd name="connsiteX44" fmla="*/ 584200 w 1828800"/>
                <a:gd name="connsiteY44" fmla="*/ 6591300 h 7823200"/>
                <a:gd name="connsiteX45" fmla="*/ 393700 w 1828800"/>
                <a:gd name="connsiteY45" fmla="*/ 7810500 h 7823200"/>
                <a:gd name="connsiteX46" fmla="*/ 0 w 1828800"/>
                <a:gd name="connsiteY46"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767013 w 1830513"/>
                <a:gd name="connsiteY19" fmla="*/ 4241800 h 7823200"/>
                <a:gd name="connsiteX20" fmla="*/ 1652713 w 1830513"/>
                <a:gd name="connsiteY20" fmla="*/ 4356100 h 7823200"/>
                <a:gd name="connsiteX21" fmla="*/ 1601913 w 1830513"/>
                <a:gd name="connsiteY21" fmla="*/ 4521200 h 7823200"/>
                <a:gd name="connsiteX22" fmla="*/ 1614613 w 1830513"/>
                <a:gd name="connsiteY22" fmla="*/ 4724400 h 7823200"/>
                <a:gd name="connsiteX23" fmla="*/ 1614613 w 1830513"/>
                <a:gd name="connsiteY23" fmla="*/ 4876800 h 7823200"/>
                <a:gd name="connsiteX24" fmla="*/ 1589213 w 1830513"/>
                <a:gd name="connsiteY24" fmla="*/ 4889500 h 7823200"/>
                <a:gd name="connsiteX25" fmla="*/ 1525713 w 1830513"/>
                <a:gd name="connsiteY25" fmla="*/ 4914900 h 7823200"/>
                <a:gd name="connsiteX26" fmla="*/ 1436813 w 1830513"/>
                <a:gd name="connsiteY26" fmla="*/ 4927600 h 7823200"/>
                <a:gd name="connsiteX27" fmla="*/ 1538413 w 1830513"/>
                <a:gd name="connsiteY27" fmla="*/ 4965700 h 7823200"/>
                <a:gd name="connsiteX28" fmla="*/ 1601913 w 1830513"/>
                <a:gd name="connsiteY28" fmla="*/ 5041900 h 7823200"/>
                <a:gd name="connsiteX29" fmla="*/ 1627313 w 1830513"/>
                <a:gd name="connsiteY29" fmla="*/ 5118100 h 7823200"/>
                <a:gd name="connsiteX30" fmla="*/ 1589213 w 1830513"/>
                <a:gd name="connsiteY30" fmla="*/ 5194300 h 7823200"/>
                <a:gd name="connsiteX31" fmla="*/ 1513013 w 1830513"/>
                <a:gd name="connsiteY31" fmla="*/ 5283200 h 7823200"/>
                <a:gd name="connsiteX32" fmla="*/ 1487613 w 1830513"/>
                <a:gd name="connsiteY32" fmla="*/ 5384800 h 7823200"/>
                <a:gd name="connsiteX33" fmla="*/ 1487613 w 1830513"/>
                <a:gd name="connsiteY33" fmla="*/ 5473700 h 7823200"/>
                <a:gd name="connsiteX34" fmla="*/ 1500313 w 1830513"/>
                <a:gd name="connsiteY34" fmla="*/ 5638800 h 7823200"/>
                <a:gd name="connsiteX35" fmla="*/ 1513013 w 1830513"/>
                <a:gd name="connsiteY35" fmla="*/ 5867400 h 7823200"/>
                <a:gd name="connsiteX36" fmla="*/ 1487613 w 1830513"/>
                <a:gd name="connsiteY36" fmla="*/ 6032500 h 7823200"/>
                <a:gd name="connsiteX37" fmla="*/ 1411413 w 1830513"/>
                <a:gd name="connsiteY37" fmla="*/ 6159500 h 7823200"/>
                <a:gd name="connsiteX38" fmla="*/ 1259013 w 1830513"/>
                <a:gd name="connsiteY38" fmla="*/ 6184900 h 7823200"/>
                <a:gd name="connsiteX39" fmla="*/ 1106613 w 1830513"/>
                <a:gd name="connsiteY39" fmla="*/ 6184900 h 7823200"/>
                <a:gd name="connsiteX40" fmla="*/ 928813 w 1830513"/>
                <a:gd name="connsiteY40" fmla="*/ 6146800 h 7823200"/>
                <a:gd name="connsiteX41" fmla="*/ 789113 w 1830513"/>
                <a:gd name="connsiteY41" fmla="*/ 6159500 h 7823200"/>
                <a:gd name="connsiteX42" fmla="*/ 738313 w 1830513"/>
                <a:gd name="connsiteY42" fmla="*/ 6172200 h 7823200"/>
                <a:gd name="connsiteX43" fmla="*/ 674813 w 1830513"/>
                <a:gd name="connsiteY43" fmla="*/ 6223000 h 7823200"/>
                <a:gd name="connsiteX44" fmla="*/ 585913 w 1830513"/>
                <a:gd name="connsiteY44" fmla="*/ 6591300 h 7823200"/>
                <a:gd name="connsiteX45" fmla="*/ 395413 w 1830513"/>
                <a:gd name="connsiteY45" fmla="*/ 7810500 h 7823200"/>
                <a:gd name="connsiteX46" fmla="*/ 1713 w 1830513"/>
                <a:gd name="connsiteY46"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767013 w 1830513"/>
                <a:gd name="connsiteY19" fmla="*/ 4241800 h 7823200"/>
                <a:gd name="connsiteX20" fmla="*/ 1652713 w 1830513"/>
                <a:gd name="connsiteY20" fmla="*/ 4356100 h 7823200"/>
                <a:gd name="connsiteX21" fmla="*/ 1601913 w 1830513"/>
                <a:gd name="connsiteY21" fmla="*/ 4521200 h 7823200"/>
                <a:gd name="connsiteX22" fmla="*/ 1614613 w 1830513"/>
                <a:gd name="connsiteY22" fmla="*/ 4724400 h 7823200"/>
                <a:gd name="connsiteX23" fmla="*/ 1614613 w 1830513"/>
                <a:gd name="connsiteY23" fmla="*/ 4876800 h 7823200"/>
                <a:gd name="connsiteX24" fmla="*/ 1589213 w 1830513"/>
                <a:gd name="connsiteY24" fmla="*/ 4889500 h 7823200"/>
                <a:gd name="connsiteX25" fmla="*/ 1525713 w 1830513"/>
                <a:gd name="connsiteY25" fmla="*/ 4914900 h 7823200"/>
                <a:gd name="connsiteX26" fmla="*/ 1436813 w 1830513"/>
                <a:gd name="connsiteY26" fmla="*/ 4927600 h 7823200"/>
                <a:gd name="connsiteX27" fmla="*/ 1538413 w 1830513"/>
                <a:gd name="connsiteY27" fmla="*/ 4965700 h 7823200"/>
                <a:gd name="connsiteX28" fmla="*/ 1601913 w 1830513"/>
                <a:gd name="connsiteY28" fmla="*/ 5041900 h 7823200"/>
                <a:gd name="connsiteX29" fmla="*/ 1627313 w 1830513"/>
                <a:gd name="connsiteY29" fmla="*/ 5118100 h 7823200"/>
                <a:gd name="connsiteX30" fmla="*/ 1589213 w 1830513"/>
                <a:gd name="connsiteY30" fmla="*/ 5194300 h 7823200"/>
                <a:gd name="connsiteX31" fmla="*/ 1513013 w 1830513"/>
                <a:gd name="connsiteY31" fmla="*/ 5283200 h 7823200"/>
                <a:gd name="connsiteX32" fmla="*/ 1487613 w 1830513"/>
                <a:gd name="connsiteY32" fmla="*/ 5384800 h 7823200"/>
                <a:gd name="connsiteX33" fmla="*/ 1487613 w 1830513"/>
                <a:gd name="connsiteY33" fmla="*/ 5473700 h 7823200"/>
                <a:gd name="connsiteX34" fmla="*/ 1500313 w 1830513"/>
                <a:gd name="connsiteY34" fmla="*/ 5638800 h 7823200"/>
                <a:gd name="connsiteX35" fmla="*/ 1513013 w 1830513"/>
                <a:gd name="connsiteY35" fmla="*/ 5867400 h 7823200"/>
                <a:gd name="connsiteX36" fmla="*/ 1487613 w 1830513"/>
                <a:gd name="connsiteY36" fmla="*/ 6032500 h 7823200"/>
                <a:gd name="connsiteX37" fmla="*/ 1411413 w 1830513"/>
                <a:gd name="connsiteY37" fmla="*/ 6159500 h 7823200"/>
                <a:gd name="connsiteX38" fmla="*/ 1259013 w 1830513"/>
                <a:gd name="connsiteY38" fmla="*/ 6184900 h 7823200"/>
                <a:gd name="connsiteX39" fmla="*/ 1106613 w 1830513"/>
                <a:gd name="connsiteY39" fmla="*/ 6184900 h 7823200"/>
                <a:gd name="connsiteX40" fmla="*/ 928813 w 1830513"/>
                <a:gd name="connsiteY40" fmla="*/ 6146800 h 7823200"/>
                <a:gd name="connsiteX41" fmla="*/ 789113 w 1830513"/>
                <a:gd name="connsiteY41" fmla="*/ 6159500 h 7823200"/>
                <a:gd name="connsiteX42" fmla="*/ 738313 w 1830513"/>
                <a:gd name="connsiteY42" fmla="*/ 6172200 h 7823200"/>
                <a:gd name="connsiteX43" fmla="*/ 674813 w 1830513"/>
                <a:gd name="connsiteY43" fmla="*/ 6223000 h 7823200"/>
                <a:gd name="connsiteX44" fmla="*/ 585913 w 1830513"/>
                <a:gd name="connsiteY44" fmla="*/ 6591300 h 7823200"/>
                <a:gd name="connsiteX45" fmla="*/ 395413 w 1830513"/>
                <a:gd name="connsiteY45" fmla="*/ 7810500 h 7823200"/>
                <a:gd name="connsiteX46" fmla="*/ 1713 w 1830513"/>
                <a:gd name="connsiteY46"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04010 w 1830513"/>
                <a:gd name="connsiteY19" fmla="*/ 4167524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78565 w 1830513"/>
                <a:gd name="connsiteY5" fmla="*/ 231602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78565 w 1830513"/>
                <a:gd name="connsiteY5" fmla="*/ 231602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78565 w 1830513"/>
                <a:gd name="connsiteY5" fmla="*/ 231602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09149 w 1830513"/>
                <a:gd name="connsiteY15" fmla="*/ 2984346 h 7823200"/>
                <a:gd name="connsiteX16" fmla="*/ 1513013 w 1830513"/>
                <a:gd name="connsiteY16" fmla="*/ 3175000 h 7823200"/>
                <a:gd name="connsiteX17" fmla="*/ 1779713 w 1830513"/>
                <a:gd name="connsiteY17" fmla="*/ 3886200 h 7823200"/>
                <a:gd name="connsiteX18" fmla="*/ 1817813 w 1830513"/>
                <a:gd name="connsiteY18" fmla="*/ 4000500 h 7823200"/>
                <a:gd name="connsiteX19" fmla="*/ 1830513 w 1830513"/>
                <a:gd name="connsiteY19" fmla="*/ 4102100 h 7823200"/>
                <a:gd name="connsiteX20" fmla="*/ 1823888 w 1830513"/>
                <a:gd name="connsiteY20" fmla="*/ 4180455 h 7823200"/>
                <a:gd name="connsiteX21" fmla="*/ 1767013 w 1830513"/>
                <a:gd name="connsiteY21" fmla="*/ 4241800 h 7823200"/>
                <a:gd name="connsiteX22" fmla="*/ 1652713 w 1830513"/>
                <a:gd name="connsiteY22" fmla="*/ 4356100 h 7823200"/>
                <a:gd name="connsiteX23" fmla="*/ 1601913 w 1830513"/>
                <a:gd name="connsiteY23" fmla="*/ 4521200 h 7823200"/>
                <a:gd name="connsiteX24" fmla="*/ 1614613 w 1830513"/>
                <a:gd name="connsiteY24" fmla="*/ 4724400 h 7823200"/>
                <a:gd name="connsiteX25" fmla="*/ 1614613 w 1830513"/>
                <a:gd name="connsiteY25" fmla="*/ 4876800 h 7823200"/>
                <a:gd name="connsiteX26" fmla="*/ 1589213 w 1830513"/>
                <a:gd name="connsiteY26" fmla="*/ 4889500 h 7823200"/>
                <a:gd name="connsiteX27" fmla="*/ 1525713 w 1830513"/>
                <a:gd name="connsiteY27" fmla="*/ 4914900 h 7823200"/>
                <a:gd name="connsiteX28" fmla="*/ 1436813 w 1830513"/>
                <a:gd name="connsiteY28" fmla="*/ 4927600 h 7823200"/>
                <a:gd name="connsiteX29" fmla="*/ 1538413 w 1830513"/>
                <a:gd name="connsiteY29" fmla="*/ 4965700 h 7823200"/>
                <a:gd name="connsiteX30" fmla="*/ 1601913 w 1830513"/>
                <a:gd name="connsiteY30" fmla="*/ 5041900 h 7823200"/>
                <a:gd name="connsiteX31" fmla="*/ 1627313 w 1830513"/>
                <a:gd name="connsiteY31" fmla="*/ 5118100 h 7823200"/>
                <a:gd name="connsiteX32" fmla="*/ 1589213 w 1830513"/>
                <a:gd name="connsiteY32" fmla="*/ 5194300 h 7823200"/>
                <a:gd name="connsiteX33" fmla="*/ 1513013 w 1830513"/>
                <a:gd name="connsiteY33" fmla="*/ 5283200 h 7823200"/>
                <a:gd name="connsiteX34" fmla="*/ 1487613 w 1830513"/>
                <a:gd name="connsiteY34" fmla="*/ 5384800 h 7823200"/>
                <a:gd name="connsiteX35" fmla="*/ 1487613 w 1830513"/>
                <a:gd name="connsiteY35" fmla="*/ 5473700 h 7823200"/>
                <a:gd name="connsiteX36" fmla="*/ 1500313 w 1830513"/>
                <a:gd name="connsiteY36" fmla="*/ 5638800 h 7823200"/>
                <a:gd name="connsiteX37" fmla="*/ 1513013 w 1830513"/>
                <a:gd name="connsiteY37" fmla="*/ 5867400 h 7823200"/>
                <a:gd name="connsiteX38" fmla="*/ 1487613 w 1830513"/>
                <a:gd name="connsiteY38" fmla="*/ 6032500 h 7823200"/>
                <a:gd name="connsiteX39" fmla="*/ 1411413 w 1830513"/>
                <a:gd name="connsiteY39" fmla="*/ 6159500 h 7823200"/>
                <a:gd name="connsiteX40" fmla="*/ 1259013 w 1830513"/>
                <a:gd name="connsiteY40" fmla="*/ 6184900 h 7823200"/>
                <a:gd name="connsiteX41" fmla="*/ 1106613 w 1830513"/>
                <a:gd name="connsiteY41" fmla="*/ 6184900 h 7823200"/>
                <a:gd name="connsiteX42" fmla="*/ 928813 w 1830513"/>
                <a:gd name="connsiteY42" fmla="*/ 6146800 h 7823200"/>
                <a:gd name="connsiteX43" fmla="*/ 789113 w 1830513"/>
                <a:gd name="connsiteY43" fmla="*/ 6159500 h 7823200"/>
                <a:gd name="connsiteX44" fmla="*/ 738313 w 1830513"/>
                <a:gd name="connsiteY44" fmla="*/ 6172200 h 7823200"/>
                <a:gd name="connsiteX45" fmla="*/ 674813 w 1830513"/>
                <a:gd name="connsiteY45" fmla="*/ 6223000 h 7823200"/>
                <a:gd name="connsiteX46" fmla="*/ 585913 w 1830513"/>
                <a:gd name="connsiteY46" fmla="*/ 6591300 h 7823200"/>
                <a:gd name="connsiteX47" fmla="*/ 395413 w 1830513"/>
                <a:gd name="connsiteY47" fmla="*/ 7810500 h 7823200"/>
                <a:gd name="connsiteX48" fmla="*/ 1713 w 1830513"/>
                <a:gd name="connsiteY48"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78565 w 1830513"/>
                <a:gd name="connsiteY5" fmla="*/ 231602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466079 w 1830513"/>
                <a:gd name="connsiteY15" fmla="*/ 2990811 h 7823200"/>
                <a:gd name="connsiteX16" fmla="*/ 1513013 w 1830513"/>
                <a:gd name="connsiteY16" fmla="*/ 3175000 h 7823200"/>
                <a:gd name="connsiteX17" fmla="*/ 1779713 w 1830513"/>
                <a:gd name="connsiteY17" fmla="*/ 3886200 h 7823200"/>
                <a:gd name="connsiteX18" fmla="*/ 1817813 w 1830513"/>
                <a:gd name="connsiteY18" fmla="*/ 4000500 h 7823200"/>
                <a:gd name="connsiteX19" fmla="*/ 1830513 w 1830513"/>
                <a:gd name="connsiteY19" fmla="*/ 4102100 h 7823200"/>
                <a:gd name="connsiteX20" fmla="*/ 1823888 w 1830513"/>
                <a:gd name="connsiteY20" fmla="*/ 4180455 h 7823200"/>
                <a:gd name="connsiteX21" fmla="*/ 1767013 w 1830513"/>
                <a:gd name="connsiteY21" fmla="*/ 4241800 h 7823200"/>
                <a:gd name="connsiteX22" fmla="*/ 1652713 w 1830513"/>
                <a:gd name="connsiteY22" fmla="*/ 4356100 h 7823200"/>
                <a:gd name="connsiteX23" fmla="*/ 1601913 w 1830513"/>
                <a:gd name="connsiteY23" fmla="*/ 4521200 h 7823200"/>
                <a:gd name="connsiteX24" fmla="*/ 1614613 w 1830513"/>
                <a:gd name="connsiteY24" fmla="*/ 4724400 h 7823200"/>
                <a:gd name="connsiteX25" fmla="*/ 1614613 w 1830513"/>
                <a:gd name="connsiteY25" fmla="*/ 4876800 h 7823200"/>
                <a:gd name="connsiteX26" fmla="*/ 1589213 w 1830513"/>
                <a:gd name="connsiteY26" fmla="*/ 4889500 h 7823200"/>
                <a:gd name="connsiteX27" fmla="*/ 1525713 w 1830513"/>
                <a:gd name="connsiteY27" fmla="*/ 4914900 h 7823200"/>
                <a:gd name="connsiteX28" fmla="*/ 1436813 w 1830513"/>
                <a:gd name="connsiteY28" fmla="*/ 4927600 h 7823200"/>
                <a:gd name="connsiteX29" fmla="*/ 1538413 w 1830513"/>
                <a:gd name="connsiteY29" fmla="*/ 4965700 h 7823200"/>
                <a:gd name="connsiteX30" fmla="*/ 1601913 w 1830513"/>
                <a:gd name="connsiteY30" fmla="*/ 5041900 h 7823200"/>
                <a:gd name="connsiteX31" fmla="*/ 1627313 w 1830513"/>
                <a:gd name="connsiteY31" fmla="*/ 5118100 h 7823200"/>
                <a:gd name="connsiteX32" fmla="*/ 1589213 w 1830513"/>
                <a:gd name="connsiteY32" fmla="*/ 5194300 h 7823200"/>
                <a:gd name="connsiteX33" fmla="*/ 1513013 w 1830513"/>
                <a:gd name="connsiteY33" fmla="*/ 5283200 h 7823200"/>
                <a:gd name="connsiteX34" fmla="*/ 1487613 w 1830513"/>
                <a:gd name="connsiteY34" fmla="*/ 5384800 h 7823200"/>
                <a:gd name="connsiteX35" fmla="*/ 1487613 w 1830513"/>
                <a:gd name="connsiteY35" fmla="*/ 5473700 h 7823200"/>
                <a:gd name="connsiteX36" fmla="*/ 1500313 w 1830513"/>
                <a:gd name="connsiteY36" fmla="*/ 5638800 h 7823200"/>
                <a:gd name="connsiteX37" fmla="*/ 1513013 w 1830513"/>
                <a:gd name="connsiteY37" fmla="*/ 5867400 h 7823200"/>
                <a:gd name="connsiteX38" fmla="*/ 1487613 w 1830513"/>
                <a:gd name="connsiteY38" fmla="*/ 6032500 h 7823200"/>
                <a:gd name="connsiteX39" fmla="*/ 1411413 w 1830513"/>
                <a:gd name="connsiteY39" fmla="*/ 6159500 h 7823200"/>
                <a:gd name="connsiteX40" fmla="*/ 1259013 w 1830513"/>
                <a:gd name="connsiteY40" fmla="*/ 6184900 h 7823200"/>
                <a:gd name="connsiteX41" fmla="*/ 1106613 w 1830513"/>
                <a:gd name="connsiteY41" fmla="*/ 6184900 h 7823200"/>
                <a:gd name="connsiteX42" fmla="*/ 928813 w 1830513"/>
                <a:gd name="connsiteY42" fmla="*/ 6146800 h 7823200"/>
                <a:gd name="connsiteX43" fmla="*/ 789113 w 1830513"/>
                <a:gd name="connsiteY43" fmla="*/ 6159500 h 7823200"/>
                <a:gd name="connsiteX44" fmla="*/ 738313 w 1830513"/>
                <a:gd name="connsiteY44" fmla="*/ 6172200 h 7823200"/>
                <a:gd name="connsiteX45" fmla="*/ 674813 w 1830513"/>
                <a:gd name="connsiteY45" fmla="*/ 6223000 h 7823200"/>
                <a:gd name="connsiteX46" fmla="*/ 585913 w 1830513"/>
                <a:gd name="connsiteY46" fmla="*/ 6591300 h 7823200"/>
                <a:gd name="connsiteX47" fmla="*/ 395413 w 1830513"/>
                <a:gd name="connsiteY47" fmla="*/ 7810500 h 7823200"/>
                <a:gd name="connsiteX48" fmla="*/ 1713 w 1830513"/>
                <a:gd name="connsiteY48" fmla="*/ 7823200 h 78232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Lst>
              <a:rect l="l" t="t" r="r" b="b"/>
              <a:pathLst>
                <a:path w="1830513" h="7823200">
                  <a:moveTo>
                    <a:pt x="1713" y="7823200"/>
                  </a:moveTo>
                  <a:cubicBezTo>
                    <a:pt x="5946" y="5215467"/>
                    <a:pt x="-3072" y="2607733"/>
                    <a:pt x="1161" y="0"/>
                  </a:cubicBezTo>
                  <a:lnTo>
                    <a:pt x="230313" y="0"/>
                  </a:lnTo>
                  <a:cubicBezTo>
                    <a:pt x="310838" y="4233"/>
                    <a:pt x="408113" y="6350"/>
                    <a:pt x="484313" y="25400"/>
                  </a:cubicBezTo>
                  <a:cubicBezTo>
                    <a:pt x="560513" y="44450"/>
                    <a:pt x="621804" y="79933"/>
                    <a:pt x="687513" y="114300"/>
                  </a:cubicBezTo>
                  <a:cubicBezTo>
                    <a:pt x="753222" y="148667"/>
                    <a:pt x="819298" y="185035"/>
                    <a:pt x="878565" y="231602"/>
                  </a:cubicBezTo>
                  <a:cubicBezTo>
                    <a:pt x="937832" y="278169"/>
                    <a:pt x="988172" y="320117"/>
                    <a:pt x="1043113" y="393700"/>
                  </a:cubicBezTo>
                  <a:cubicBezTo>
                    <a:pt x="1098054" y="467283"/>
                    <a:pt x="1165880" y="590550"/>
                    <a:pt x="1208213" y="673100"/>
                  </a:cubicBezTo>
                  <a:lnTo>
                    <a:pt x="1297113" y="889000"/>
                  </a:lnTo>
                  <a:cubicBezTo>
                    <a:pt x="1326746" y="960967"/>
                    <a:pt x="1424113" y="1303867"/>
                    <a:pt x="1462213" y="1473200"/>
                  </a:cubicBezTo>
                  <a:lnTo>
                    <a:pt x="1525713" y="1905000"/>
                  </a:lnTo>
                  <a:lnTo>
                    <a:pt x="1563813" y="2273300"/>
                  </a:lnTo>
                  <a:lnTo>
                    <a:pt x="1589213" y="2654300"/>
                  </a:lnTo>
                  <a:lnTo>
                    <a:pt x="1551113" y="2768600"/>
                  </a:lnTo>
                  <a:lnTo>
                    <a:pt x="1500313" y="2882900"/>
                  </a:lnTo>
                  <a:lnTo>
                    <a:pt x="1466079" y="2990811"/>
                  </a:lnTo>
                  <a:lnTo>
                    <a:pt x="1513013" y="3175000"/>
                  </a:lnTo>
                  <a:lnTo>
                    <a:pt x="1779713" y="3886200"/>
                  </a:lnTo>
                  <a:lnTo>
                    <a:pt x="1817813" y="4000500"/>
                  </a:lnTo>
                  <a:lnTo>
                    <a:pt x="1830513" y="4102100"/>
                  </a:lnTo>
                  <a:lnTo>
                    <a:pt x="1823888" y="4180455"/>
                  </a:lnTo>
                  <a:lnTo>
                    <a:pt x="1767013" y="4241800"/>
                  </a:lnTo>
                  <a:lnTo>
                    <a:pt x="1652713" y="4356100"/>
                  </a:lnTo>
                  <a:lnTo>
                    <a:pt x="1601913" y="4521200"/>
                  </a:lnTo>
                  <a:lnTo>
                    <a:pt x="1614613" y="4724400"/>
                  </a:lnTo>
                  <a:cubicBezTo>
                    <a:pt x="1616730" y="4783667"/>
                    <a:pt x="1618846" y="4849283"/>
                    <a:pt x="1614613" y="4876800"/>
                  </a:cubicBezTo>
                  <a:cubicBezTo>
                    <a:pt x="1610380" y="4904317"/>
                    <a:pt x="1604030" y="4883150"/>
                    <a:pt x="1589213" y="4889500"/>
                  </a:cubicBezTo>
                  <a:lnTo>
                    <a:pt x="1525713" y="4914900"/>
                  </a:lnTo>
                  <a:lnTo>
                    <a:pt x="1436813" y="4927600"/>
                  </a:lnTo>
                  <a:lnTo>
                    <a:pt x="1538413" y="4965700"/>
                  </a:lnTo>
                  <a:lnTo>
                    <a:pt x="1601913" y="5041900"/>
                  </a:lnTo>
                  <a:lnTo>
                    <a:pt x="1627313" y="5118100"/>
                  </a:lnTo>
                  <a:lnTo>
                    <a:pt x="1589213" y="5194300"/>
                  </a:lnTo>
                  <a:lnTo>
                    <a:pt x="1513013" y="5283200"/>
                  </a:lnTo>
                  <a:lnTo>
                    <a:pt x="1487613" y="5384800"/>
                  </a:lnTo>
                  <a:lnTo>
                    <a:pt x="1487613" y="5473700"/>
                  </a:lnTo>
                  <a:lnTo>
                    <a:pt x="1500313" y="5638800"/>
                  </a:lnTo>
                  <a:lnTo>
                    <a:pt x="1513013" y="5867400"/>
                  </a:lnTo>
                  <a:lnTo>
                    <a:pt x="1487613" y="6032500"/>
                  </a:lnTo>
                  <a:cubicBezTo>
                    <a:pt x="1470680" y="6081183"/>
                    <a:pt x="1449513" y="6134100"/>
                    <a:pt x="1411413" y="6159500"/>
                  </a:cubicBezTo>
                  <a:cubicBezTo>
                    <a:pt x="1373313" y="6184900"/>
                    <a:pt x="1309813" y="6180667"/>
                    <a:pt x="1259013" y="6184900"/>
                  </a:cubicBezTo>
                  <a:lnTo>
                    <a:pt x="1106613" y="6184900"/>
                  </a:lnTo>
                  <a:lnTo>
                    <a:pt x="928813" y="6146800"/>
                  </a:lnTo>
                  <a:lnTo>
                    <a:pt x="789113" y="6159500"/>
                  </a:lnTo>
                  <a:lnTo>
                    <a:pt x="738313" y="6172200"/>
                  </a:lnTo>
                  <a:lnTo>
                    <a:pt x="674813" y="6223000"/>
                  </a:lnTo>
                  <a:lnTo>
                    <a:pt x="585913" y="6591300"/>
                  </a:lnTo>
                  <a:lnTo>
                    <a:pt x="395413" y="7810500"/>
                  </a:lnTo>
                  <a:lnTo>
                    <a:pt x="1713" y="7823200"/>
                  </a:lnTo>
                  <a:close/>
                </a:path>
              </a:pathLst>
            </a:custGeom>
            <a:solidFill>
              <a:srgbClr val="FF3C3C"/>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82" name="Freeform: Shape 181">
              <a:extLst>
                <a:ext uri="{FF2B5EF4-FFF2-40B4-BE49-F238E27FC236}">
                  <a16:creationId xmlns:a16="http://schemas.microsoft.com/office/drawing/2014/main" id="{5ACF4698-0AA1-A1DA-348C-A518AAB47462}"/>
                </a:ext>
              </a:extLst>
            </xdr:cNvPr>
            <xdr:cNvSpPr/>
          </xdr:nvSpPr>
          <xdr:spPr>
            <a:xfrm flipH="1">
              <a:off x="8152680" y="60718700"/>
              <a:ext cx="1829519" cy="7823200"/>
            </a:xfrm>
            <a:custGeom>
              <a:avLst/>
              <a:gdLst>
                <a:gd name="connsiteX0" fmla="*/ 0 w 1828800"/>
                <a:gd name="connsiteY0" fmla="*/ 7823200 h 7823200"/>
                <a:gd name="connsiteX1" fmla="*/ 12700 w 1828800"/>
                <a:gd name="connsiteY1" fmla="*/ 0 h 7823200"/>
                <a:gd name="connsiteX2" fmla="*/ 228600 w 1828800"/>
                <a:gd name="connsiteY2" fmla="*/ 0 h 7823200"/>
                <a:gd name="connsiteX3" fmla="*/ 482600 w 1828800"/>
                <a:gd name="connsiteY3" fmla="*/ 25400 h 7823200"/>
                <a:gd name="connsiteX4" fmla="*/ 685800 w 1828800"/>
                <a:gd name="connsiteY4" fmla="*/ 114300 h 7823200"/>
                <a:gd name="connsiteX5" fmla="*/ 863600 w 1828800"/>
                <a:gd name="connsiteY5" fmla="*/ 241300 h 7823200"/>
                <a:gd name="connsiteX6" fmla="*/ 1041400 w 1828800"/>
                <a:gd name="connsiteY6" fmla="*/ 393700 h 7823200"/>
                <a:gd name="connsiteX7" fmla="*/ 1206500 w 1828800"/>
                <a:gd name="connsiteY7" fmla="*/ 673100 h 7823200"/>
                <a:gd name="connsiteX8" fmla="*/ 1295400 w 1828800"/>
                <a:gd name="connsiteY8" fmla="*/ 889000 h 7823200"/>
                <a:gd name="connsiteX9" fmla="*/ 1460500 w 1828800"/>
                <a:gd name="connsiteY9" fmla="*/ 1473200 h 7823200"/>
                <a:gd name="connsiteX10" fmla="*/ 1524000 w 1828800"/>
                <a:gd name="connsiteY10" fmla="*/ 1905000 h 7823200"/>
                <a:gd name="connsiteX11" fmla="*/ 1562100 w 1828800"/>
                <a:gd name="connsiteY11" fmla="*/ 2273300 h 7823200"/>
                <a:gd name="connsiteX12" fmla="*/ 1587500 w 1828800"/>
                <a:gd name="connsiteY12" fmla="*/ 2654300 h 7823200"/>
                <a:gd name="connsiteX13" fmla="*/ 1549400 w 1828800"/>
                <a:gd name="connsiteY13" fmla="*/ 2768600 h 7823200"/>
                <a:gd name="connsiteX14" fmla="*/ 1498600 w 1828800"/>
                <a:gd name="connsiteY14" fmla="*/ 2882900 h 7823200"/>
                <a:gd name="connsiteX15" fmla="*/ 1511300 w 1828800"/>
                <a:gd name="connsiteY15" fmla="*/ 3175000 h 7823200"/>
                <a:gd name="connsiteX16" fmla="*/ 1778000 w 1828800"/>
                <a:gd name="connsiteY16" fmla="*/ 3886200 h 7823200"/>
                <a:gd name="connsiteX17" fmla="*/ 1816100 w 1828800"/>
                <a:gd name="connsiteY17" fmla="*/ 4000500 h 7823200"/>
                <a:gd name="connsiteX18" fmla="*/ 1828800 w 1828800"/>
                <a:gd name="connsiteY18" fmla="*/ 4102100 h 7823200"/>
                <a:gd name="connsiteX19" fmla="*/ 1765300 w 1828800"/>
                <a:gd name="connsiteY19" fmla="*/ 4241800 h 7823200"/>
                <a:gd name="connsiteX20" fmla="*/ 1651000 w 1828800"/>
                <a:gd name="connsiteY20" fmla="*/ 4356100 h 7823200"/>
                <a:gd name="connsiteX21" fmla="*/ 1600200 w 1828800"/>
                <a:gd name="connsiteY21" fmla="*/ 4521200 h 7823200"/>
                <a:gd name="connsiteX22" fmla="*/ 1612900 w 1828800"/>
                <a:gd name="connsiteY22" fmla="*/ 4724400 h 7823200"/>
                <a:gd name="connsiteX23" fmla="*/ 1612900 w 1828800"/>
                <a:gd name="connsiteY23" fmla="*/ 4876800 h 7823200"/>
                <a:gd name="connsiteX24" fmla="*/ 1587500 w 1828800"/>
                <a:gd name="connsiteY24" fmla="*/ 4889500 h 7823200"/>
                <a:gd name="connsiteX25" fmla="*/ 1524000 w 1828800"/>
                <a:gd name="connsiteY25" fmla="*/ 4914900 h 7823200"/>
                <a:gd name="connsiteX26" fmla="*/ 1435100 w 1828800"/>
                <a:gd name="connsiteY26" fmla="*/ 4927600 h 7823200"/>
                <a:gd name="connsiteX27" fmla="*/ 1536700 w 1828800"/>
                <a:gd name="connsiteY27" fmla="*/ 4965700 h 7823200"/>
                <a:gd name="connsiteX28" fmla="*/ 1600200 w 1828800"/>
                <a:gd name="connsiteY28" fmla="*/ 5041900 h 7823200"/>
                <a:gd name="connsiteX29" fmla="*/ 1625600 w 1828800"/>
                <a:gd name="connsiteY29" fmla="*/ 5118100 h 7823200"/>
                <a:gd name="connsiteX30" fmla="*/ 1587500 w 1828800"/>
                <a:gd name="connsiteY30" fmla="*/ 5194300 h 7823200"/>
                <a:gd name="connsiteX31" fmla="*/ 1511300 w 1828800"/>
                <a:gd name="connsiteY31" fmla="*/ 5283200 h 7823200"/>
                <a:gd name="connsiteX32" fmla="*/ 1485900 w 1828800"/>
                <a:gd name="connsiteY32" fmla="*/ 5384800 h 7823200"/>
                <a:gd name="connsiteX33" fmla="*/ 1485900 w 1828800"/>
                <a:gd name="connsiteY33" fmla="*/ 5473700 h 7823200"/>
                <a:gd name="connsiteX34" fmla="*/ 1498600 w 1828800"/>
                <a:gd name="connsiteY34" fmla="*/ 5638800 h 7823200"/>
                <a:gd name="connsiteX35" fmla="*/ 1511300 w 1828800"/>
                <a:gd name="connsiteY35" fmla="*/ 5867400 h 7823200"/>
                <a:gd name="connsiteX36" fmla="*/ 1485900 w 1828800"/>
                <a:gd name="connsiteY36" fmla="*/ 6032500 h 7823200"/>
                <a:gd name="connsiteX37" fmla="*/ 1409700 w 1828800"/>
                <a:gd name="connsiteY37" fmla="*/ 6159500 h 7823200"/>
                <a:gd name="connsiteX38" fmla="*/ 1257300 w 1828800"/>
                <a:gd name="connsiteY38" fmla="*/ 6184900 h 7823200"/>
                <a:gd name="connsiteX39" fmla="*/ 1104900 w 1828800"/>
                <a:gd name="connsiteY39" fmla="*/ 6184900 h 7823200"/>
                <a:gd name="connsiteX40" fmla="*/ 927100 w 1828800"/>
                <a:gd name="connsiteY40" fmla="*/ 6146800 h 7823200"/>
                <a:gd name="connsiteX41" fmla="*/ 787400 w 1828800"/>
                <a:gd name="connsiteY41" fmla="*/ 6159500 h 7823200"/>
                <a:gd name="connsiteX42" fmla="*/ 736600 w 1828800"/>
                <a:gd name="connsiteY42" fmla="*/ 6172200 h 7823200"/>
                <a:gd name="connsiteX43" fmla="*/ 673100 w 1828800"/>
                <a:gd name="connsiteY43" fmla="*/ 6223000 h 7823200"/>
                <a:gd name="connsiteX44" fmla="*/ 584200 w 1828800"/>
                <a:gd name="connsiteY44" fmla="*/ 6591300 h 7823200"/>
                <a:gd name="connsiteX45" fmla="*/ 393700 w 1828800"/>
                <a:gd name="connsiteY45" fmla="*/ 7810500 h 7823200"/>
                <a:gd name="connsiteX46" fmla="*/ 0 w 1828800"/>
                <a:gd name="connsiteY46"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767013 w 1830513"/>
                <a:gd name="connsiteY19" fmla="*/ 4241800 h 7823200"/>
                <a:gd name="connsiteX20" fmla="*/ 1652713 w 1830513"/>
                <a:gd name="connsiteY20" fmla="*/ 4356100 h 7823200"/>
                <a:gd name="connsiteX21" fmla="*/ 1601913 w 1830513"/>
                <a:gd name="connsiteY21" fmla="*/ 4521200 h 7823200"/>
                <a:gd name="connsiteX22" fmla="*/ 1614613 w 1830513"/>
                <a:gd name="connsiteY22" fmla="*/ 4724400 h 7823200"/>
                <a:gd name="connsiteX23" fmla="*/ 1614613 w 1830513"/>
                <a:gd name="connsiteY23" fmla="*/ 4876800 h 7823200"/>
                <a:gd name="connsiteX24" fmla="*/ 1589213 w 1830513"/>
                <a:gd name="connsiteY24" fmla="*/ 4889500 h 7823200"/>
                <a:gd name="connsiteX25" fmla="*/ 1525713 w 1830513"/>
                <a:gd name="connsiteY25" fmla="*/ 4914900 h 7823200"/>
                <a:gd name="connsiteX26" fmla="*/ 1436813 w 1830513"/>
                <a:gd name="connsiteY26" fmla="*/ 4927600 h 7823200"/>
                <a:gd name="connsiteX27" fmla="*/ 1538413 w 1830513"/>
                <a:gd name="connsiteY27" fmla="*/ 4965700 h 7823200"/>
                <a:gd name="connsiteX28" fmla="*/ 1601913 w 1830513"/>
                <a:gd name="connsiteY28" fmla="*/ 5041900 h 7823200"/>
                <a:gd name="connsiteX29" fmla="*/ 1627313 w 1830513"/>
                <a:gd name="connsiteY29" fmla="*/ 5118100 h 7823200"/>
                <a:gd name="connsiteX30" fmla="*/ 1589213 w 1830513"/>
                <a:gd name="connsiteY30" fmla="*/ 5194300 h 7823200"/>
                <a:gd name="connsiteX31" fmla="*/ 1513013 w 1830513"/>
                <a:gd name="connsiteY31" fmla="*/ 5283200 h 7823200"/>
                <a:gd name="connsiteX32" fmla="*/ 1487613 w 1830513"/>
                <a:gd name="connsiteY32" fmla="*/ 5384800 h 7823200"/>
                <a:gd name="connsiteX33" fmla="*/ 1487613 w 1830513"/>
                <a:gd name="connsiteY33" fmla="*/ 5473700 h 7823200"/>
                <a:gd name="connsiteX34" fmla="*/ 1500313 w 1830513"/>
                <a:gd name="connsiteY34" fmla="*/ 5638800 h 7823200"/>
                <a:gd name="connsiteX35" fmla="*/ 1513013 w 1830513"/>
                <a:gd name="connsiteY35" fmla="*/ 5867400 h 7823200"/>
                <a:gd name="connsiteX36" fmla="*/ 1487613 w 1830513"/>
                <a:gd name="connsiteY36" fmla="*/ 6032500 h 7823200"/>
                <a:gd name="connsiteX37" fmla="*/ 1411413 w 1830513"/>
                <a:gd name="connsiteY37" fmla="*/ 6159500 h 7823200"/>
                <a:gd name="connsiteX38" fmla="*/ 1259013 w 1830513"/>
                <a:gd name="connsiteY38" fmla="*/ 6184900 h 7823200"/>
                <a:gd name="connsiteX39" fmla="*/ 1106613 w 1830513"/>
                <a:gd name="connsiteY39" fmla="*/ 6184900 h 7823200"/>
                <a:gd name="connsiteX40" fmla="*/ 928813 w 1830513"/>
                <a:gd name="connsiteY40" fmla="*/ 6146800 h 7823200"/>
                <a:gd name="connsiteX41" fmla="*/ 789113 w 1830513"/>
                <a:gd name="connsiteY41" fmla="*/ 6159500 h 7823200"/>
                <a:gd name="connsiteX42" fmla="*/ 738313 w 1830513"/>
                <a:gd name="connsiteY42" fmla="*/ 6172200 h 7823200"/>
                <a:gd name="connsiteX43" fmla="*/ 674813 w 1830513"/>
                <a:gd name="connsiteY43" fmla="*/ 6223000 h 7823200"/>
                <a:gd name="connsiteX44" fmla="*/ 585913 w 1830513"/>
                <a:gd name="connsiteY44" fmla="*/ 6591300 h 7823200"/>
                <a:gd name="connsiteX45" fmla="*/ 395413 w 1830513"/>
                <a:gd name="connsiteY45" fmla="*/ 7810500 h 7823200"/>
                <a:gd name="connsiteX46" fmla="*/ 1713 w 1830513"/>
                <a:gd name="connsiteY46"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767013 w 1830513"/>
                <a:gd name="connsiteY19" fmla="*/ 4241800 h 7823200"/>
                <a:gd name="connsiteX20" fmla="*/ 1652713 w 1830513"/>
                <a:gd name="connsiteY20" fmla="*/ 4356100 h 7823200"/>
                <a:gd name="connsiteX21" fmla="*/ 1601913 w 1830513"/>
                <a:gd name="connsiteY21" fmla="*/ 4521200 h 7823200"/>
                <a:gd name="connsiteX22" fmla="*/ 1614613 w 1830513"/>
                <a:gd name="connsiteY22" fmla="*/ 4724400 h 7823200"/>
                <a:gd name="connsiteX23" fmla="*/ 1614613 w 1830513"/>
                <a:gd name="connsiteY23" fmla="*/ 4876800 h 7823200"/>
                <a:gd name="connsiteX24" fmla="*/ 1589213 w 1830513"/>
                <a:gd name="connsiteY24" fmla="*/ 4889500 h 7823200"/>
                <a:gd name="connsiteX25" fmla="*/ 1525713 w 1830513"/>
                <a:gd name="connsiteY25" fmla="*/ 4914900 h 7823200"/>
                <a:gd name="connsiteX26" fmla="*/ 1436813 w 1830513"/>
                <a:gd name="connsiteY26" fmla="*/ 4927600 h 7823200"/>
                <a:gd name="connsiteX27" fmla="*/ 1538413 w 1830513"/>
                <a:gd name="connsiteY27" fmla="*/ 4965700 h 7823200"/>
                <a:gd name="connsiteX28" fmla="*/ 1601913 w 1830513"/>
                <a:gd name="connsiteY28" fmla="*/ 5041900 h 7823200"/>
                <a:gd name="connsiteX29" fmla="*/ 1627313 w 1830513"/>
                <a:gd name="connsiteY29" fmla="*/ 5118100 h 7823200"/>
                <a:gd name="connsiteX30" fmla="*/ 1589213 w 1830513"/>
                <a:gd name="connsiteY30" fmla="*/ 5194300 h 7823200"/>
                <a:gd name="connsiteX31" fmla="*/ 1513013 w 1830513"/>
                <a:gd name="connsiteY31" fmla="*/ 5283200 h 7823200"/>
                <a:gd name="connsiteX32" fmla="*/ 1487613 w 1830513"/>
                <a:gd name="connsiteY32" fmla="*/ 5384800 h 7823200"/>
                <a:gd name="connsiteX33" fmla="*/ 1487613 w 1830513"/>
                <a:gd name="connsiteY33" fmla="*/ 5473700 h 7823200"/>
                <a:gd name="connsiteX34" fmla="*/ 1500313 w 1830513"/>
                <a:gd name="connsiteY34" fmla="*/ 5638800 h 7823200"/>
                <a:gd name="connsiteX35" fmla="*/ 1513013 w 1830513"/>
                <a:gd name="connsiteY35" fmla="*/ 5867400 h 7823200"/>
                <a:gd name="connsiteX36" fmla="*/ 1487613 w 1830513"/>
                <a:gd name="connsiteY36" fmla="*/ 6032500 h 7823200"/>
                <a:gd name="connsiteX37" fmla="*/ 1411413 w 1830513"/>
                <a:gd name="connsiteY37" fmla="*/ 6159500 h 7823200"/>
                <a:gd name="connsiteX38" fmla="*/ 1259013 w 1830513"/>
                <a:gd name="connsiteY38" fmla="*/ 6184900 h 7823200"/>
                <a:gd name="connsiteX39" fmla="*/ 1106613 w 1830513"/>
                <a:gd name="connsiteY39" fmla="*/ 6184900 h 7823200"/>
                <a:gd name="connsiteX40" fmla="*/ 928813 w 1830513"/>
                <a:gd name="connsiteY40" fmla="*/ 6146800 h 7823200"/>
                <a:gd name="connsiteX41" fmla="*/ 789113 w 1830513"/>
                <a:gd name="connsiteY41" fmla="*/ 6159500 h 7823200"/>
                <a:gd name="connsiteX42" fmla="*/ 738313 w 1830513"/>
                <a:gd name="connsiteY42" fmla="*/ 6172200 h 7823200"/>
                <a:gd name="connsiteX43" fmla="*/ 674813 w 1830513"/>
                <a:gd name="connsiteY43" fmla="*/ 6223000 h 7823200"/>
                <a:gd name="connsiteX44" fmla="*/ 585913 w 1830513"/>
                <a:gd name="connsiteY44" fmla="*/ 6591300 h 7823200"/>
                <a:gd name="connsiteX45" fmla="*/ 395413 w 1830513"/>
                <a:gd name="connsiteY45" fmla="*/ 7810500 h 7823200"/>
                <a:gd name="connsiteX46" fmla="*/ 1713 w 1830513"/>
                <a:gd name="connsiteY46"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04010 w 1830513"/>
                <a:gd name="connsiteY19" fmla="*/ 4167524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78565 w 1830513"/>
                <a:gd name="connsiteY5" fmla="*/ 231602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78565 w 1830513"/>
                <a:gd name="connsiteY5" fmla="*/ 231602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78565 w 1830513"/>
                <a:gd name="connsiteY5" fmla="*/ 231602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09149 w 1830513"/>
                <a:gd name="connsiteY15" fmla="*/ 2984346 h 7823200"/>
                <a:gd name="connsiteX16" fmla="*/ 1513013 w 1830513"/>
                <a:gd name="connsiteY16" fmla="*/ 3175000 h 7823200"/>
                <a:gd name="connsiteX17" fmla="*/ 1779713 w 1830513"/>
                <a:gd name="connsiteY17" fmla="*/ 3886200 h 7823200"/>
                <a:gd name="connsiteX18" fmla="*/ 1817813 w 1830513"/>
                <a:gd name="connsiteY18" fmla="*/ 4000500 h 7823200"/>
                <a:gd name="connsiteX19" fmla="*/ 1830513 w 1830513"/>
                <a:gd name="connsiteY19" fmla="*/ 4102100 h 7823200"/>
                <a:gd name="connsiteX20" fmla="*/ 1823888 w 1830513"/>
                <a:gd name="connsiteY20" fmla="*/ 4180455 h 7823200"/>
                <a:gd name="connsiteX21" fmla="*/ 1767013 w 1830513"/>
                <a:gd name="connsiteY21" fmla="*/ 4241800 h 7823200"/>
                <a:gd name="connsiteX22" fmla="*/ 1652713 w 1830513"/>
                <a:gd name="connsiteY22" fmla="*/ 4356100 h 7823200"/>
                <a:gd name="connsiteX23" fmla="*/ 1601913 w 1830513"/>
                <a:gd name="connsiteY23" fmla="*/ 4521200 h 7823200"/>
                <a:gd name="connsiteX24" fmla="*/ 1614613 w 1830513"/>
                <a:gd name="connsiteY24" fmla="*/ 4724400 h 7823200"/>
                <a:gd name="connsiteX25" fmla="*/ 1614613 w 1830513"/>
                <a:gd name="connsiteY25" fmla="*/ 4876800 h 7823200"/>
                <a:gd name="connsiteX26" fmla="*/ 1589213 w 1830513"/>
                <a:gd name="connsiteY26" fmla="*/ 4889500 h 7823200"/>
                <a:gd name="connsiteX27" fmla="*/ 1525713 w 1830513"/>
                <a:gd name="connsiteY27" fmla="*/ 4914900 h 7823200"/>
                <a:gd name="connsiteX28" fmla="*/ 1436813 w 1830513"/>
                <a:gd name="connsiteY28" fmla="*/ 4927600 h 7823200"/>
                <a:gd name="connsiteX29" fmla="*/ 1538413 w 1830513"/>
                <a:gd name="connsiteY29" fmla="*/ 4965700 h 7823200"/>
                <a:gd name="connsiteX30" fmla="*/ 1601913 w 1830513"/>
                <a:gd name="connsiteY30" fmla="*/ 5041900 h 7823200"/>
                <a:gd name="connsiteX31" fmla="*/ 1627313 w 1830513"/>
                <a:gd name="connsiteY31" fmla="*/ 5118100 h 7823200"/>
                <a:gd name="connsiteX32" fmla="*/ 1589213 w 1830513"/>
                <a:gd name="connsiteY32" fmla="*/ 5194300 h 7823200"/>
                <a:gd name="connsiteX33" fmla="*/ 1513013 w 1830513"/>
                <a:gd name="connsiteY33" fmla="*/ 5283200 h 7823200"/>
                <a:gd name="connsiteX34" fmla="*/ 1487613 w 1830513"/>
                <a:gd name="connsiteY34" fmla="*/ 5384800 h 7823200"/>
                <a:gd name="connsiteX35" fmla="*/ 1487613 w 1830513"/>
                <a:gd name="connsiteY35" fmla="*/ 5473700 h 7823200"/>
                <a:gd name="connsiteX36" fmla="*/ 1500313 w 1830513"/>
                <a:gd name="connsiteY36" fmla="*/ 5638800 h 7823200"/>
                <a:gd name="connsiteX37" fmla="*/ 1513013 w 1830513"/>
                <a:gd name="connsiteY37" fmla="*/ 5867400 h 7823200"/>
                <a:gd name="connsiteX38" fmla="*/ 1487613 w 1830513"/>
                <a:gd name="connsiteY38" fmla="*/ 6032500 h 7823200"/>
                <a:gd name="connsiteX39" fmla="*/ 1411413 w 1830513"/>
                <a:gd name="connsiteY39" fmla="*/ 6159500 h 7823200"/>
                <a:gd name="connsiteX40" fmla="*/ 1259013 w 1830513"/>
                <a:gd name="connsiteY40" fmla="*/ 6184900 h 7823200"/>
                <a:gd name="connsiteX41" fmla="*/ 1106613 w 1830513"/>
                <a:gd name="connsiteY41" fmla="*/ 6184900 h 7823200"/>
                <a:gd name="connsiteX42" fmla="*/ 928813 w 1830513"/>
                <a:gd name="connsiteY42" fmla="*/ 6146800 h 7823200"/>
                <a:gd name="connsiteX43" fmla="*/ 789113 w 1830513"/>
                <a:gd name="connsiteY43" fmla="*/ 6159500 h 7823200"/>
                <a:gd name="connsiteX44" fmla="*/ 738313 w 1830513"/>
                <a:gd name="connsiteY44" fmla="*/ 6172200 h 7823200"/>
                <a:gd name="connsiteX45" fmla="*/ 674813 w 1830513"/>
                <a:gd name="connsiteY45" fmla="*/ 6223000 h 7823200"/>
                <a:gd name="connsiteX46" fmla="*/ 585913 w 1830513"/>
                <a:gd name="connsiteY46" fmla="*/ 6591300 h 7823200"/>
                <a:gd name="connsiteX47" fmla="*/ 395413 w 1830513"/>
                <a:gd name="connsiteY47" fmla="*/ 7810500 h 7823200"/>
                <a:gd name="connsiteX48" fmla="*/ 1713 w 1830513"/>
                <a:gd name="connsiteY48"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78565 w 1830513"/>
                <a:gd name="connsiteY5" fmla="*/ 231602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466079 w 1830513"/>
                <a:gd name="connsiteY15" fmla="*/ 2990811 h 7823200"/>
                <a:gd name="connsiteX16" fmla="*/ 1513013 w 1830513"/>
                <a:gd name="connsiteY16" fmla="*/ 3175000 h 7823200"/>
                <a:gd name="connsiteX17" fmla="*/ 1779713 w 1830513"/>
                <a:gd name="connsiteY17" fmla="*/ 3886200 h 7823200"/>
                <a:gd name="connsiteX18" fmla="*/ 1817813 w 1830513"/>
                <a:gd name="connsiteY18" fmla="*/ 4000500 h 7823200"/>
                <a:gd name="connsiteX19" fmla="*/ 1830513 w 1830513"/>
                <a:gd name="connsiteY19" fmla="*/ 4102100 h 7823200"/>
                <a:gd name="connsiteX20" fmla="*/ 1823888 w 1830513"/>
                <a:gd name="connsiteY20" fmla="*/ 4180455 h 7823200"/>
                <a:gd name="connsiteX21" fmla="*/ 1767013 w 1830513"/>
                <a:gd name="connsiteY21" fmla="*/ 4241800 h 7823200"/>
                <a:gd name="connsiteX22" fmla="*/ 1652713 w 1830513"/>
                <a:gd name="connsiteY22" fmla="*/ 4356100 h 7823200"/>
                <a:gd name="connsiteX23" fmla="*/ 1601913 w 1830513"/>
                <a:gd name="connsiteY23" fmla="*/ 4521200 h 7823200"/>
                <a:gd name="connsiteX24" fmla="*/ 1614613 w 1830513"/>
                <a:gd name="connsiteY24" fmla="*/ 4724400 h 7823200"/>
                <a:gd name="connsiteX25" fmla="*/ 1614613 w 1830513"/>
                <a:gd name="connsiteY25" fmla="*/ 4876800 h 7823200"/>
                <a:gd name="connsiteX26" fmla="*/ 1589213 w 1830513"/>
                <a:gd name="connsiteY26" fmla="*/ 4889500 h 7823200"/>
                <a:gd name="connsiteX27" fmla="*/ 1525713 w 1830513"/>
                <a:gd name="connsiteY27" fmla="*/ 4914900 h 7823200"/>
                <a:gd name="connsiteX28" fmla="*/ 1436813 w 1830513"/>
                <a:gd name="connsiteY28" fmla="*/ 4927600 h 7823200"/>
                <a:gd name="connsiteX29" fmla="*/ 1538413 w 1830513"/>
                <a:gd name="connsiteY29" fmla="*/ 4965700 h 7823200"/>
                <a:gd name="connsiteX30" fmla="*/ 1601913 w 1830513"/>
                <a:gd name="connsiteY30" fmla="*/ 5041900 h 7823200"/>
                <a:gd name="connsiteX31" fmla="*/ 1627313 w 1830513"/>
                <a:gd name="connsiteY31" fmla="*/ 5118100 h 7823200"/>
                <a:gd name="connsiteX32" fmla="*/ 1589213 w 1830513"/>
                <a:gd name="connsiteY32" fmla="*/ 5194300 h 7823200"/>
                <a:gd name="connsiteX33" fmla="*/ 1513013 w 1830513"/>
                <a:gd name="connsiteY33" fmla="*/ 5283200 h 7823200"/>
                <a:gd name="connsiteX34" fmla="*/ 1487613 w 1830513"/>
                <a:gd name="connsiteY34" fmla="*/ 5384800 h 7823200"/>
                <a:gd name="connsiteX35" fmla="*/ 1487613 w 1830513"/>
                <a:gd name="connsiteY35" fmla="*/ 5473700 h 7823200"/>
                <a:gd name="connsiteX36" fmla="*/ 1500313 w 1830513"/>
                <a:gd name="connsiteY36" fmla="*/ 5638800 h 7823200"/>
                <a:gd name="connsiteX37" fmla="*/ 1513013 w 1830513"/>
                <a:gd name="connsiteY37" fmla="*/ 5867400 h 7823200"/>
                <a:gd name="connsiteX38" fmla="*/ 1487613 w 1830513"/>
                <a:gd name="connsiteY38" fmla="*/ 6032500 h 7823200"/>
                <a:gd name="connsiteX39" fmla="*/ 1411413 w 1830513"/>
                <a:gd name="connsiteY39" fmla="*/ 6159500 h 7823200"/>
                <a:gd name="connsiteX40" fmla="*/ 1259013 w 1830513"/>
                <a:gd name="connsiteY40" fmla="*/ 6184900 h 7823200"/>
                <a:gd name="connsiteX41" fmla="*/ 1106613 w 1830513"/>
                <a:gd name="connsiteY41" fmla="*/ 6184900 h 7823200"/>
                <a:gd name="connsiteX42" fmla="*/ 928813 w 1830513"/>
                <a:gd name="connsiteY42" fmla="*/ 6146800 h 7823200"/>
                <a:gd name="connsiteX43" fmla="*/ 789113 w 1830513"/>
                <a:gd name="connsiteY43" fmla="*/ 6159500 h 7823200"/>
                <a:gd name="connsiteX44" fmla="*/ 738313 w 1830513"/>
                <a:gd name="connsiteY44" fmla="*/ 6172200 h 7823200"/>
                <a:gd name="connsiteX45" fmla="*/ 674813 w 1830513"/>
                <a:gd name="connsiteY45" fmla="*/ 6223000 h 7823200"/>
                <a:gd name="connsiteX46" fmla="*/ 585913 w 1830513"/>
                <a:gd name="connsiteY46" fmla="*/ 6591300 h 7823200"/>
                <a:gd name="connsiteX47" fmla="*/ 395413 w 1830513"/>
                <a:gd name="connsiteY47" fmla="*/ 7810500 h 7823200"/>
                <a:gd name="connsiteX48" fmla="*/ 1713 w 1830513"/>
                <a:gd name="connsiteY48" fmla="*/ 7823200 h 78232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Lst>
              <a:rect l="l" t="t" r="r" b="b"/>
              <a:pathLst>
                <a:path w="1830513" h="7823200">
                  <a:moveTo>
                    <a:pt x="1713" y="7823200"/>
                  </a:moveTo>
                  <a:cubicBezTo>
                    <a:pt x="5946" y="5215467"/>
                    <a:pt x="-3072" y="2607733"/>
                    <a:pt x="1161" y="0"/>
                  </a:cubicBezTo>
                  <a:lnTo>
                    <a:pt x="230313" y="0"/>
                  </a:lnTo>
                  <a:cubicBezTo>
                    <a:pt x="310838" y="4233"/>
                    <a:pt x="408113" y="6350"/>
                    <a:pt x="484313" y="25400"/>
                  </a:cubicBezTo>
                  <a:cubicBezTo>
                    <a:pt x="560513" y="44450"/>
                    <a:pt x="621804" y="79933"/>
                    <a:pt x="687513" y="114300"/>
                  </a:cubicBezTo>
                  <a:cubicBezTo>
                    <a:pt x="753222" y="148667"/>
                    <a:pt x="819298" y="185035"/>
                    <a:pt x="878565" y="231602"/>
                  </a:cubicBezTo>
                  <a:cubicBezTo>
                    <a:pt x="937832" y="278169"/>
                    <a:pt x="988172" y="320117"/>
                    <a:pt x="1043113" y="393700"/>
                  </a:cubicBezTo>
                  <a:cubicBezTo>
                    <a:pt x="1098054" y="467283"/>
                    <a:pt x="1165880" y="590550"/>
                    <a:pt x="1208213" y="673100"/>
                  </a:cubicBezTo>
                  <a:lnTo>
                    <a:pt x="1297113" y="889000"/>
                  </a:lnTo>
                  <a:cubicBezTo>
                    <a:pt x="1326746" y="960967"/>
                    <a:pt x="1424113" y="1303867"/>
                    <a:pt x="1462213" y="1473200"/>
                  </a:cubicBezTo>
                  <a:lnTo>
                    <a:pt x="1525713" y="1905000"/>
                  </a:lnTo>
                  <a:lnTo>
                    <a:pt x="1563813" y="2273300"/>
                  </a:lnTo>
                  <a:lnTo>
                    <a:pt x="1589213" y="2654300"/>
                  </a:lnTo>
                  <a:lnTo>
                    <a:pt x="1551113" y="2768600"/>
                  </a:lnTo>
                  <a:lnTo>
                    <a:pt x="1500313" y="2882900"/>
                  </a:lnTo>
                  <a:lnTo>
                    <a:pt x="1466079" y="2990811"/>
                  </a:lnTo>
                  <a:lnTo>
                    <a:pt x="1513013" y="3175000"/>
                  </a:lnTo>
                  <a:lnTo>
                    <a:pt x="1779713" y="3886200"/>
                  </a:lnTo>
                  <a:lnTo>
                    <a:pt x="1817813" y="4000500"/>
                  </a:lnTo>
                  <a:lnTo>
                    <a:pt x="1830513" y="4102100"/>
                  </a:lnTo>
                  <a:lnTo>
                    <a:pt x="1823888" y="4180455"/>
                  </a:lnTo>
                  <a:lnTo>
                    <a:pt x="1767013" y="4241800"/>
                  </a:lnTo>
                  <a:lnTo>
                    <a:pt x="1652713" y="4356100"/>
                  </a:lnTo>
                  <a:lnTo>
                    <a:pt x="1601913" y="4521200"/>
                  </a:lnTo>
                  <a:lnTo>
                    <a:pt x="1614613" y="4724400"/>
                  </a:lnTo>
                  <a:cubicBezTo>
                    <a:pt x="1616730" y="4783667"/>
                    <a:pt x="1618846" y="4849283"/>
                    <a:pt x="1614613" y="4876800"/>
                  </a:cubicBezTo>
                  <a:cubicBezTo>
                    <a:pt x="1610380" y="4904317"/>
                    <a:pt x="1604030" y="4883150"/>
                    <a:pt x="1589213" y="4889500"/>
                  </a:cubicBezTo>
                  <a:lnTo>
                    <a:pt x="1525713" y="4914900"/>
                  </a:lnTo>
                  <a:lnTo>
                    <a:pt x="1436813" y="4927600"/>
                  </a:lnTo>
                  <a:lnTo>
                    <a:pt x="1538413" y="4965700"/>
                  </a:lnTo>
                  <a:lnTo>
                    <a:pt x="1601913" y="5041900"/>
                  </a:lnTo>
                  <a:lnTo>
                    <a:pt x="1627313" y="5118100"/>
                  </a:lnTo>
                  <a:lnTo>
                    <a:pt x="1589213" y="5194300"/>
                  </a:lnTo>
                  <a:lnTo>
                    <a:pt x="1513013" y="5283200"/>
                  </a:lnTo>
                  <a:lnTo>
                    <a:pt x="1487613" y="5384800"/>
                  </a:lnTo>
                  <a:lnTo>
                    <a:pt x="1487613" y="5473700"/>
                  </a:lnTo>
                  <a:lnTo>
                    <a:pt x="1500313" y="5638800"/>
                  </a:lnTo>
                  <a:lnTo>
                    <a:pt x="1513013" y="5867400"/>
                  </a:lnTo>
                  <a:lnTo>
                    <a:pt x="1487613" y="6032500"/>
                  </a:lnTo>
                  <a:cubicBezTo>
                    <a:pt x="1470680" y="6081183"/>
                    <a:pt x="1449513" y="6134100"/>
                    <a:pt x="1411413" y="6159500"/>
                  </a:cubicBezTo>
                  <a:cubicBezTo>
                    <a:pt x="1373313" y="6184900"/>
                    <a:pt x="1309813" y="6180667"/>
                    <a:pt x="1259013" y="6184900"/>
                  </a:cubicBezTo>
                  <a:lnTo>
                    <a:pt x="1106613" y="6184900"/>
                  </a:lnTo>
                  <a:lnTo>
                    <a:pt x="928813" y="6146800"/>
                  </a:lnTo>
                  <a:lnTo>
                    <a:pt x="789113" y="6159500"/>
                  </a:lnTo>
                  <a:lnTo>
                    <a:pt x="738313" y="6172200"/>
                  </a:lnTo>
                  <a:lnTo>
                    <a:pt x="674813" y="6223000"/>
                  </a:lnTo>
                  <a:lnTo>
                    <a:pt x="585913" y="6591300"/>
                  </a:lnTo>
                  <a:lnTo>
                    <a:pt x="395413" y="7810500"/>
                  </a:lnTo>
                  <a:lnTo>
                    <a:pt x="1713" y="7823200"/>
                  </a:lnTo>
                  <a:close/>
                </a:path>
              </a:pathLst>
            </a:custGeom>
            <a:solidFill>
              <a:srgbClr val="C8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83" name="Freeform: Shape 182">
              <a:extLst>
                <a:ext uri="{FF2B5EF4-FFF2-40B4-BE49-F238E27FC236}">
                  <a16:creationId xmlns:a16="http://schemas.microsoft.com/office/drawing/2014/main" id="{079052B6-44EC-DBF6-F666-6D29CC9D19B1}"/>
                </a:ext>
              </a:extLst>
            </xdr:cNvPr>
            <xdr:cNvSpPr/>
          </xdr:nvSpPr>
          <xdr:spPr>
            <a:xfrm flipH="1">
              <a:off x="8272060" y="60718700"/>
              <a:ext cx="1829519" cy="7823200"/>
            </a:xfrm>
            <a:custGeom>
              <a:avLst/>
              <a:gdLst>
                <a:gd name="connsiteX0" fmla="*/ 0 w 1828800"/>
                <a:gd name="connsiteY0" fmla="*/ 7823200 h 7823200"/>
                <a:gd name="connsiteX1" fmla="*/ 12700 w 1828800"/>
                <a:gd name="connsiteY1" fmla="*/ 0 h 7823200"/>
                <a:gd name="connsiteX2" fmla="*/ 228600 w 1828800"/>
                <a:gd name="connsiteY2" fmla="*/ 0 h 7823200"/>
                <a:gd name="connsiteX3" fmla="*/ 482600 w 1828800"/>
                <a:gd name="connsiteY3" fmla="*/ 25400 h 7823200"/>
                <a:gd name="connsiteX4" fmla="*/ 685800 w 1828800"/>
                <a:gd name="connsiteY4" fmla="*/ 114300 h 7823200"/>
                <a:gd name="connsiteX5" fmla="*/ 863600 w 1828800"/>
                <a:gd name="connsiteY5" fmla="*/ 241300 h 7823200"/>
                <a:gd name="connsiteX6" fmla="*/ 1041400 w 1828800"/>
                <a:gd name="connsiteY6" fmla="*/ 393700 h 7823200"/>
                <a:gd name="connsiteX7" fmla="*/ 1206500 w 1828800"/>
                <a:gd name="connsiteY7" fmla="*/ 673100 h 7823200"/>
                <a:gd name="connsiteX8" fmla="*/ 1295400 w 1828800"/>
                <a:gd name="connsiteY8" fmla="*/ 889000 h 7823200"/>
                <a:gd name="connsiteX9" fmla="*/ 1460500 w 1828800"/>
                <a:gd name="connsiteY9" fmla="*/ 1473200 h 7823200"/>
                <a:gd name="connsiteX10" fmla="*/ 1524000 w 1828800"/>
                <a:gd name="connsiteY10" fmla="*/ 1905000 h 7823200"/>
                <a:gd name="connsiteX11" fmla="*/ 1562100 w 1828800"/>
                <a:gd name="connsiteY11" fmla="*/ 2273300 h 7823200"/>
                <a:gd name="connsiteX12" fmla="*/ 1587500 w 1828800"/>
                <a:gd name="connsiteY12" fmla="*/ 2654300 h 7823200"/>
                <a:gd name="connsiteX13" fmla="*/ 1549400 w 1828800"/>
                <a:gd name="connsiteY13" fmla="*/ 2768600 h 7823200"/>
                <a:gd name="connsiteX14" fmla="*/ 1498600 w 1828800"/>
                <a:gd name="connsiteY14" fmla="*/ 2882900 h 7823200"/>
                <a:gd name="connsiteX15" fmla="*/ 1511300 w 1828800"/>
                <a:gd name="connsiteY15" fmla="*/ 3175000 h 7823200"/>
                <a:gd name="connsiteX16" fmla="*/ 1778000 w 1828800"/>
                <a:gd name="connsiteY16" fmla="*/ 3886200 h 7823200"/>
                <a:gd name="connsiteX17" fmla="*/ 1816100 w 1828800"/>
                <a:gd name="connsiteY17" fmla="*/ 4000500 h 7823200"/>
                <a:gd name="connsiteX18" fmla="*/ 1828800 w 1828800"/>
                <a:gd name="connsiteY18" fmla="*/ 4102100 h 7823200"/>
                <a:gd name="connsiteX19" fmla="*/ 1765300 w 1828800"/>
                <a:gd name="connsiteY19" fmla="*/ 4241800 h 7823200"/>
                <a:gd name="connsiteX20" fmla="*/ 1651000 w 1828800"/>
                <a:gd name="connsiteY20" fmla="*/ 4356100 h 7823200"/>
                <a:gd name="connsiteX21" fmla="*/ 1600200 w 1828800"/>
                <a:gd name="connsiteY21" fmla="*/ 4521200 h 7823200"/>
                <a:gd name="connsiteX22" fmla="*/ 1612900 w 1828800"/>
                <a:gd name="connsiteY22" fmla="*/ 4724400 h 7823200"/>
                <a:gd name="connsiteX23" fmla="*/ 1612900 w 1828800"/>
                <a:gd name="connsiteY23" fmla="*/ 4876800 h 7823200"/>
                <a:gd name="connsiteX24" fmla="*/ 1587500 w 1828800"/>
                <a:gd name="connsiteY24" fmla="*/ 4889500 h 7823200"/>
                <a:gd name="connsiteX25" fmla="*/ 1524000 w 1828800"/>
                <a:gd name="connsiteY25" fmla="*/ 4914900 h 7823200"/>
                <a:gd name="connsiteX26" fmla="*/ 1435100 w 1828800"/>
                <a:gd name="connsiteY26" fmla="*/ 4927600 h 7823200"/>
                <a:gd name="connsiteX27" fmla="*/ 1536700 w 1828800"/>
                <a:gd name="connsiteY27" fmla="*/ 4965700 h 7823200"/>
                <a:gd name="connsiteX28" fmla="*/ 1600200 w 1828800"/>
                <a:gd name="connsiteY28" fmla="*/ 5041900 h 7823200"/>
                <a:gd name="connsiteX29" fmla="*/ 1625600 w 1828800"/>
                <a:gd name="connsiteY29" fmla="*/ 5118100 h 7823200"/>
                <a:gd name="connsiteX30" fmla="*/ 1587500 w 1828800"/>
                <a:gd name="connsiteY30" fmla="*/ 5194300 h 7823200"/>
                <a:gd name="connsiteX31" fmla="*/ 1511300 w 1828800"/>
                <a:gd name="connsiteY31" fmla="*/ 5283200 h 7823200"/>
                <a:gd name="connsiteX32" fmla="*/ 1485900 w 1828800"/>
                <a:gd name="connsiteY32" fmla="*/ 5384800 h 7823200"/>
                <a:gd name="connsiteX33" fmla="*/ 1485900 w 1828800"/>
                <a:gd name="connsiteY33" fmla="*/ 5473700 h 7823200"/>
                <a:gd name="connsiteX34" fmla="*/ 1498600 w 1828800"/>
                <a:gd name="connsiteY34" fmla="*/ 5638800 h 7823200"/>
                <a:gd name="connsiteX35" fmla="*/ 1511300 w 1828800"/>
                <a:gd name="connsiteY35" fmla="*/ 5867400 h 7823200"/>
                <a:gd name="connsiteX36" fmla="*/ 1485900 w 1828800"/>
                <a:gd name="connsiteY36" fmla="*/ 6032500 h 7823200"/>
                <a:gd name="connsiteX37" fmla="*/ 1409700 w 1828800"/>
                <a:gd name="connsiteY37" fmla="*/ 6159500 h 7823200"/>
                <a:gd name="connsiteX38" fmla="*/ 1257300 w 1828800"/>
                <a:gd name="connsiteY38" fmla="*/ 6184900 h 7823200"/>
                <a:gd name="connsiteX39" fmla="*/ 1104900 w 1828800"/>
                <a:gd name="connsiteY39" fmla="*/ 6184900 h 7823200"/>
                <a:gd name="connsiteX40" fmla="*/ 927100 w 1828800"/>
                <a:gd name="connsiteY40" fmla="*/ 6146800 h 7823200"/>
                <a:gd name="connsiteX41" fmla="*/ 787400 w 1828800"/>
                <a:gd name="connsiteY41" fmla="*/ 6159500 h 7823200"/>
                <a:gd name="connsiteX42" fmla="*/ 736600 w 1828800"/>
                <a:gd name="connsiteY42" fmla="*/ 6172200 h 7823200"/>
                <a:gd name="connsiteX43" fmla="*/ 673100 w 1828800"/>
                <a:gd name="connsiteY43" fmla="*/ 6223000 h 7823200"/>
                <a:gd name="connsiteX44" fmla="*/ 584200 w 1828800"/>
                <a:gd name="connsiteY44" fmla="*/ 6591300 h 7823200"/>
                <a:gd name="connsiteX45" fmla="*/ 393700 w 1828800"/>
                <a:gd name="connsiteY45" fmla="*/ 7810500 h 7823200"/>
                <a:gd name="connsiteX46" fmla="*/ 0 w 1828800"/>
                <a:gd name="connsiteY46"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767013 w 1830513"/>
                <a:gd name="connsiteY19" fmla="*/ 4241800 h 7823200"/>
                <a:gd name="connsiteX20" fmla="*/ 1652713 w 1830513"/>
                <a:gd name="connsiteY20" fmla="*/ 4356100 h 7823200"/>
                <a:gd name="connsiteX21" fmla="*/ 1601913 w 1830513"/>
                <a:gd name="connsiteY21" fmla="*/ 4521200 h 7823200"/>
                <a:gd name="connsiteX22" fmla="*/ 1614613 w 1830513"/>
                <a:gd name="connsiteY22" fmla="*/ 4724400 h 7823200"/>
                <a:gd name="connsiteX23" fmla="*/ 1614613 w 1830513"/>
                <a:gd name="connsiteY23" fmla="*/ 4876800 h 7823200"/>
                <a:gd name="connsiteX24" fmla="*/ 1589213 w 1830513"/>
                <a:gd name="connsiteY24" fmla="*/ 4889500 h 7823200"/>
                <a:gd name="connsiteX25" fmla="*/ 1525713 w 1830513"/>
                <a:gd name="connsiteY25" fmla="*/ 4914900 h 7823200"/>
                <a:gd name="connsiteX26" fmla="*/ 1436813 w 1830513"/>
                <a:gd name="connsiteY26" fmla="*/ 4927600 h 7823200"/>
                <a:gd name="connsiteX27" fmla="*/ 1538413 w 1830513"/>
                <a:gd name="connsiteY27" fmla="*/ 4965700 h 7823200"/>
                <a:gd name="connsiteX28" fmla="*/ 1601913 w 1830513"/>
                <a:gd name="connsiteY28" fmla="*/ 5041900 h 7823200"/>
                <a:gd name="connsiteX29" fmla="*/ 1627313 w 1830513"/>
                <a:gd name="connsiteY29" fmla="*/ 5118100 h 7823200"/>
                <a:gd name="connsiteX30" fmla="*/ 1589213 w 1830513"/>
                <a:gd name="connsiteY30" fmla="*/ 5194300 h 7823200"/>
                <a:gd name="connsiteX31" fmla="*/ 1513013 w 1830513"/>
                <a:gd name="connsiteY31" fmla="*/ 5283200 h 7823200"/>
                <a:gd name="connsiteX32" fmla="*/ 1487613 w 1830513"/>
                <a:gd name="connsiteY32" fmla="*/ 5384800 h 7823200"/>
                <a:gd name="connsiteX33" fmla="*/ 1487613 w 1830513"/>
                <a:gd name="connsiteY33" fmla="*/ 5473700 h 7823200"/>
                <a:gd name="connsiteX34" fmla="*/ 1500313 w 1830513"/>
                <a:gd name="connsiteY34" fmla="*/ 5638800 h 7823200"/>
                <a:gd name="connsiteX35" fmla="*/ 1513013 w 1830513"/>
                <a:gd name="connsiteY35" fmla="*/ 5867400 h 7823200"/>
                <a:gd name="connsiteX36" fmla="*/ 1487613 w 1830513"/>
                <a:gd name="connsiteY36" fmla="*/ 6032500 h 7823200"/>
                <a:gd name="connsiteX37" fmla="*/ 1411413 w 1830513"/>
                <a:gd name="connsiteY37" fmla="*/ 6159500 h 7823200"/>
                <a:gd name="connsiteX38" fmla="*/ 1259013 w 1830513"/>
                <a:gd name="connsiteY38" fmla="*/ 6184900 h 7823200"/>
                <a:gd name="connsiteX39" fmla="*/ 1106613 w 1830513"/>
                <a:gd name="connsiteY39" fmla="*/ 6184900 h 7823200"/>
                <a:gd name="connsiteX40" fmla="*/ 928813 w 1830513"/>
                <a:gd name="connsiteY40" fmla="*/ 6146800 h 7823200"/>
                <a:gd name="connsiteX41" fmla="*/ 789113 w 1830513"/>
                <a:gd name="connsiteY41" fmla="*/ 6159500 h 7823200"/>
                <a:gd name="connsiteX42" fmla="*/ 738313 w 1830513"/>
                <a:gd name="connsiteY42" fmla="*/ 6172200 h 7823200"/>
                <a:gd name="connsiteX43" fmla="*/ 674813 w 1830513"/>
                <a:gd name="connsiteY43" fmla="*/ 6223000 h 7823200"/>
                <a:gd name="connsiteX44" fmla="*/ 585913 w 1830513"/>
                <a:gd name="connsiteY44" fmla="*/ 6591300 h 7823200"/>
                <a:gd name="connsiteX45" fmla="*/ 395413 w 1830513"/>
                <a:gd name="connsiteY45" fmla="*/ 7810500 h 7823200"/>
                <a:gd name="connsiteX46" fmla="*/ 1713 w 1830513"/>
                <a:gd name="connsiteY46"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767013 w 1830513"/>
                <a:gd name="connsiteY19" fmla="*/ 4241800 h 7823200"/>
                <a:gd name="connsiteX20" fmla="*/ 1652713 w 1830513"/>
                <a:gd name="connsiteY20" fmla="*/ 4356100 h 7823200"/>
                <a:gd name="connsiteX21" fmla="*/ 1601913 w 1830513"/>
                <a:gd name="connsiteY21" fmla="*/ 4521200 h 7823200"/>
                <a:gd name="connsiteX22" fmla="*/ 1614613 w 1830513"/>
                <a:gd name="connsiteY22" fmla="*/ 4724400 h 7823200"/>
                <a:gd name="connsiteX23" fmla="*/ 1614613 w 1830513"/>
                <a:gd name="connsiteY23" fmla="*/ 4876800 h 7823200"/>
                <a:gd name="connsiteX24" fmla="*/ 1589213 w 1830513"/>
                <a:gd name="connsiteY24" fmla="*/ 4889500 h 7823200"/>
                <a:gd name="connsiteX25" fmla="*/ 1525713 w 1830513"/>
                <a:gd name="connsiteY25" fmla="*/ 4914900 h 7823200"/>
                <a:gd name="connsiteX26" fmla="*/ 1436813 w 1830513"/>
                <a:gd name="connsiteY26" fmla="*/ 4927600 h 7823200"/>
                <a:gd name="connsiteX27" fmla="*/ 1538413 w 1830513"/>
                <a:gd name="connsiteY27" fmla="*/ 4965700 h 7823200"/>
                <a:gd name="connsiteX28" fmla="*/ 1601913 w 1830513"/>
                <a:gd name="connsiteY28" fmla="*/ 5041900 h 7823200"/>
                <a:gd name="connsiteX29" fmla="*/ 1627313 w 1830513"/>
                <a:gd name="connsiteY29" fmla="*/ 5118100 h 7823200"/>
                <a:gd name="connsiteX30" fmla="*/ 1589213 w 1830513"/>
                <a:gd name="connsiteY30" fmla="*/ 5194300 h 7823200"/>
                <a:gd name="connsiteX31" fmla="*/ 1513013 w 1830513"/>
                <a:gd name="connsiteY31" fmla="*/ 5283200 h 7823200"/>
                <a:gd name="connsiteX32" fmla="*/ 1487613 w 1830513"/>
                <a:gd name="connsiteY32" fmla="*/ 5384800 h 7823200"/>
                <a:gd name="connsiteX33" fmla="*/ 1487613 w 1830513"/>
                <a:gd name="connsiteY33" fmla="*/ 5473700 h 7823200"/>
                <a:gd name="connsiteX34" fmla="*/ 1500313 w 1830513"/>
                <a:gd name="connsiteY34" fmla="*/ 5638800 h 7823200"/>
                <a:gd name="connsiteX35" fmla="*/ 1513013 w 1830513"/>
                <a:gd name="connsiteY35" fmla="*/ 5867400 h 7823200"/>
                <a:gd name="connsiteX36" fmla="*/ 1487613 w 1830513"/>
                <a:gd name="connsiteY36" fmla="*/ 6032500 h 7823200"/>
                <a:gd name="connsiteX37" fmla="*/ 1411413 w 1830513"/>
                <a:gd name="connsiteY37" fmla="*/ 6159500 h 7823200"/>
                <a:gd name="connsiteX38" fmla="*/ 1259013 w 1830513"/>
                <a:gd name="connsiteY38" fmla="*/ 6184900 h 7823200"/>
                <a:gd name="connsiteX39" fmla="*/ 1106613 w 1830513"/>
                <a:gd name="connsiteY39" fmla="*/ 6184900 h 7823200"/>
                <a:gd name="connsiteX40" fmla="*/ 928813 w 1830513"/>
                <a:gd name="connsiteY40" fmla="*/ 6146800 h 7823200"/>
                <a:gd name="connsiteX41" fmla="*/ 789113 w 1830513"/>
                <a:gd name="connsiteY41" fmla="*/ 6159500 h 7823200"/>
                <a:gd name="connsiteX42" fmla="*/ 738313 w 1830513"/>
                <a:gd name="connsiteY42" fmla="*/ 6172200 h 7823200"/>
                <a:gd name="connsiteX43" fmla="*/ 674813 w 1830513"/>
                <a:gd name="connsiteY43" fmla="*/ 6223000 h 7823200"/>
                <a:gd name="connsiteX44" fmla="*/ 585913 w 1830513"/>
                <a:gd name="connsiteY44" fmla="*/ 6591300 h 7823200"/>
                <a:gd name="connsiteX45" fmla="*/ 395413 w 1830513"/>
                <a:gd name="connsiteY45" fmla="*/ 7810500 h 7823200"/>
                <a:gd name="connsiteX46" fmla="*/ 1713 w 1830513"/>
                <a:gd name="connsiteY46"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04010 w 1830513"/>
                <a:gd name="connsiteY19" fmla="*/ 4167524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78565 w 1830513"/>
                <a:gd name="connsiteY5" fmla="*/ 231602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78565 w 1830513"/>
                <a:gd name="connsiteY5" fmla="*/ 231602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78565 w 1830513"/>
                <a:gd name="connsiteY5" fmla="*/ 231602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09149 w 1830513"/>
                <a:gd name="connsiteY15" fmla="*/ 2984346 h 7823200"/>
                <a:gd name="connsiteX16" fmla="*/ 1513013 w 1830513"/>
                <a:gd name="connsiteY16" fmla="*/ 3175000 h 7823200"/>
                <a:gd name="connsiteX17" fmla="*/ 1779713 w 1830513"/>
                <a:gd name="connsiteY17" fmla="*/ 3886200 h 7823200"/>
                <a:gd name="connsiteX18" fmla="*/ 1817813 w 1830513"/>
                <a:gd name="connsiteY18" fmla="*/ 4000500 h 7823200"/>
                <a:gd name="connsiteX19" fmla="*/ 1830513 w 1830513"/>
                <a:gd name="connsiteY19" fmla="*/ 4102100 h 7823200"/>
                <a:gd name="connsiteX20" fmla="*/ 1823888 w 1830513"/>
                <a:gd name="connsiteY20" fmla="*/ 4180455 h 7823200"/>
                <a:gd name="connsiteX21" fmla="*/ 1767013 w 1830513"/>
                <a:gd name="connsiteY21" fmla="*/ 4241800 h 7823200"/>
                <a:gd name="connsiteX22" fmla="*/ 1652713 w 1830513"/>
                <a:gd name="connsiteY22" fmla="*/ 4356100 h 7823200"/>
                <a:gd name="connsiteX23" fmla="*/ 1601913 w 1830513"/>
                <a:gd name="connsiteY23" fmla="*/ 4521200 h 7823200"/>
                <a:gd name="connsiteX24" fmla="*/ 1614613 w 1830513"/>
                <a:gd name="connsiteY24" fmla="*/ 4724400 h 7823200"/>
                <a:gd name="connsiteX25" fmla="*/ 1614613 w 1830513"/>
                <a:gd name="connsiteY25" fmla="*/ 4876800 h 7823200"/>
                <a:gd name="connsiteX26" fmla="*/ 1589213 w 1830513"/>
                <a:gd name="connsiteY26" fmla="*/ 4889500 h 7823200"/>
                <a:gd name="connsiteX27" fmla="*/ 1525713 w 1830513"/>
                <a:gd name="connsiteY27" fmla="*/ 4914900 h 7823200"/>
                <a:gd name="connsiteX28" fmla="*/ 1436813 w 1830513"/>
                <a:gd name="connsiteY28" fmla="*/ 4927600 h 7823200"/>
                <a:gd name="connsiteX29" fmla="*/ 1538413 w 1830513"/>
                <a:gd name="connsiteY29" fmla="*/ 4965700 h 7823200"/>
                <a:gd name="connsiteX30" fmla="*/ 1601913 w 1830513"/>
                <a:gd name="connsiteY30" fmla="*/ 5041900 h 7823200"/>
                <a:gd name="connsiteX31" fmla="*/ 1627313 w 1830513"/>
                <a:gd name="connsiteY31" fmla="*/ 5118100 h 7823200"/>
                <a:gd name="connsiteX32" fmla="*/ 1589213 w 1830513"/>
                <a:gd name="connsiteY32" fmla="*/ 5194300 h 7823200"/>
                <a:gd name="connsiteX33" fmla="*/ 1513013 w 1830513"/>
                <a:gd name="connsiteY33" fmla="*/ 5283200 h 7823200"/>
                <a:gd name="connsiteX34" fmla="*/ 1487613 w 1830513"/>
                <a:gd name="connsiteY34" fmla="*/ 5384800 h 7823200"/>
                <a:gd name="connsiteX35" fmla="*/ 1487613 w 1830513"/>
                <a:gd name="connsiteY35" fmla="*/ 5473700 h 7823200"/>
                <a:gd name="connsiteX36" fmla="*/ 1500313 w 1830513"/>
                <a:gd name="connsiteY36" fmla="*/ 5638800 h 7823200"/>
                <a:gd name="connsiteX37" fmla="*/ 1513013 w 1830513"/>
                <a:gd name="connsiteY37" fmla="*/ 5867400 h 7823200"/>
                <a:gd name="connsiteX38" fmla="*/ 1487613 w 1830513"/>
                <a:gd name="connsiteY38" fmla="*/ 6032500 h 7823200"/>
                <a:gd name="connsiteX39" fmla="*/ 1411413 w 1830513"/>
                <a:gd name="connsiteY39" fmla="*/ 6159500 h 7823200"/>
                <a:gd name="connsiteX40" fmla="*/ 1259013 w 1830513"/>
                <a:gd name="connsiteY40" fmla="*/ 6184900 h 7823200"/>
                <a:gd name="connsiteX41" fmla="*/ 1106613 w 1830513"/>
                <a:gd name="connsiteY41" fmla="*/ 6184900 h 7823200"/>
                <a:gd name="connsiteX42" fmla="*/ 928813 w 1830513"/>
                <a:gd name="connsiteY42" fmla="*/ 6146800 h 7823200"/>
                <a:gd name="connsiteX43" fmla="*/ 789113 w 1830513"/>
                <a:gd name="connsiteY43" fmla="*/ 6159500 h 7823200"/>
                <a:gd name="connsiteX44" fmla="*/ 738313 w 1830513"/>
                <a:gd name="connsiteY44" fmla="*/ 6172200 h 7823200"/>
                <a:gd name="connsiteX45" fmla="*/ 674813 w 1830513"/>
                <a:gd name="connsiteY45" fmla="*/ 6223000 h 7823200"/>
                <a:gd name="connsiteX46" fmla="*/ 585913 w 1830513"/>
                <a:gd name="connsiteY46" fmla="*/ 6591300 h 7823200"/>
                <a:gd name="connsiteX47" fmla="*/ 395413 w 1830513"/>
                <a:gd name="connsiteY47" fmla="*/ 7810500 h 7823200"/>
                <a:gd name="connsiteX48" fmla="*/ 1713 w 1830513"/>
                <a:gd name="connsiteY48"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78565 w 1830513"/>
                <a:gd name="connsiteY5" fmla="*/ 231602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466079 w 1830513"/>
                <a:gd name="connsiteY15" fmla="*/ 2990811 h 7823200"/>
                <a:gd name="connsiteX16" fmla="*/ 1513013 w 1830513"/>
                <a:gd name="connsiteY16" fmla="*/ 3175000 h 7823200"/>
                <a:gd name="connsiteX17" fmla="*/ 1779713 w 1830513"/>
                <a:gd name="connsiteY17" fmla="*/ 3886200 h 7823200"/>
                <a:gd name="connsiteX18" fmla="*/ 1817813 w 1830513"/>
                <a:gd name="connsiteY18" fmla="*/ 4000500 h 7823200"/>
                <a:gd name="connsiteX19" fmla="*/ 1830513 w 1830513"/>
                <a:gd name="connsiteY19" fmla="*/ 4102100 h 7823200"/>
                <a:gd name="connsiteX20" fmla="*/ 1823888 w 1830513"/>
                <a:gd name="connsiteY20" fmla="*/ 4180455 h 7823200"/>
                <a:gd name="connsiteX21" fmla="*/ 1767013 w 1830513"/>
                <a:gd name="connsiteY21" fmla="*/ 4241800 h 7823200"/>
                <a:gd name="connsiteX22" fmla="*/ 1652713 w 1830513"/>
                <a:gd name="connsiteY22" fmla="*/ 4356100 h 7823200"/>
                <a:gd name="connsiteX23" fmla="*/ 1601913 w 1830513"/>
                <a:gd name="connsiteY23" fmla="*/ 4521200 h 7823200"/>
                <a:gd name="connsiteX24" fmla="*/ 1614613 w 1830513"/>
                <a:gd name="connsiteY24" fmla="*/ 4724400 h 7823200"/>
                <a:gd name="connsiteX25" fmla="*/ 1614613 w 1830513"/>
                <a:gd name="connsiteY25" fmla="*/ 4876800 h 7823200"/>
                <a:gd name="connsiteX26" fmla="*/ 1589213 w 1830513"/>
                <a:gd name="connsiteY26" fmla="*/ 4889500 h 7823200"/>
                <a:gd name="connsiteX27" fmla="*/ 1525713 w 1830513"/>
                <a:gd name="connsiteY27" fmla="*/ 4914900 h 7823200"/>
                <a:gd name="connsiteX28" fmla="*/ 1436813 w 1830513"/>
                <a:gd name="connsiteY28" fmla="*/ 4927600 h 7823200"/>
                <a:gd name="connsiteX29" fmla="*/ 1538413 w 1830513"/>
                <a:gd name="connsiteY29" fmla="*/ 4965700 h 7823200"/>
                <a:gd name="connsiteX30" fmla="*/ 1601913 w 1830513"/>
                <a:gd name="connsiteY30" fmla="*/ 5041900 h 7823200"/>
                <a:gd name="connsiteX31" fmla="*/ 1627313 w 1830513"/>
                <a:gd name="connsiteY31" fmla="*/ 5118100 h 7823200"/>
                <a:gd name="connsiteX32" fmla="*/ 1589213 w 1830513"/>
                <a:gd name="connsiteY32" fmla="*/ 5194300 h 7823200"/>
                <a:gd name="connsiteX33" fmla="*/ 1513013 w 1830513"/>
                <a:gd name="connsiteY33" fmla="*/ 5283200 h 7823200"/>
                <a:gd name="connsiteX34" fmla="*/ 1487613 w 1830513"/>
                <a:gd name="connsiteY34" fmla="*/ 5384800 h 7823200"/>
                <a:gd name="connsiteX35" fmla="*/ 1487613 w 1830513"/>
                <a:gd name="connsiteY35" fmla="*/ 5473700 h 7823200"/>
                <a:gd name="connsiteX36" fmla="*/ 1500313 w 1830513"/>
                <a:gd name="connsiteY36" fmla="*/ 5638800 h 7823200"/>
                <a:gd name="connsiteX37" fmla="*/ 1513013 w 1830513"/>
                <a:gd name="connsiteY37" fmla="*/ 5867400 h 7823200"/>
                <a:gd name="connsiteX38" fmla="*/ 1487613 w 1830513"/>
                <a:gd name="connsiteY38" fmla="*/ 6032500 h 7823200"/>
                <a:gd name="connsiteX39" fmla="*/ 1411413 w 1830513"/>
                <a:gd name="connsiteY39" fmla="*/ 6159500 h 7823200"/>
                <a:gd name="connsiteX40" fmla="*/ 1259013 w 1830513"/>
                <a:gd name="connsiteY40" fmla="*/ 6184900 h 7823200"/>
                <a:gd name="connsiteX41" fmla="*/ 1106613 w 1830513"/>
                <a:gd name="connsiteY41" fmla="*/ 6184900 h 7823200"/>
                <a:gd name="connsiteX42" fmla="*/ 928813 w 1830513"/>
                <a:gd name="connsiteY42" fmla="*/ 6146800 h 7823200"/>
                <a:gd name="connsiteX43" fmla="*/ 789113 w 1830513"/>
                <a:gd name="connsiteY43" fmla="*/ 6159500 h 7823200"/>
                <a:gd name="connsiteX44" fmla="*/ 738313 w 1830513"/>
                <a:gd name="connsiteY44" fmla="*/ 6172200 h 7823200"/>
                <a:gd name="connsiteX45" fmla="*/ 674813 w 1830513"/>
                <a:gd name="connsiteY45" fmla="*/ 6223000 h 7823200"/>
                <a:gd name="connsiteX46" fmla="*/ 585913 w 1830513"/>
                <a:gd name="connsiteY46" fmla="*/ 6591300 h 7823200"/>
                <a:gd name="connsiteX47" fmla="*/ 395413 w 1830513"/>
                <a:gd name="connsiteY47" fmla="*/ 7810500 h 7823200"/>
                <a:gd name="connsiteX48" fmla="*/ 1713 w 1830513"/>
                <a:gd name="connsiteY48" fmla="*/ 7823200 h 78232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Lst>
              <a:rect l="l" t="t" r="r" b="b"/>
              <a:pathLst>
                <a:path w="1830513" h="7823200">
                  <a:moveTo>
                    <a:pt x="1713" y="7823200"/>
                  </a:moveTo>
                  <a:cubicBezTo>
                    <a:pt x="5946" y="5215467"/>
                    <a:pt x="-3072" y="2607733"/>
                    <a:pt x="1161" y="0"/>
                  </a:cubicBezTo>
                  <a:lnTo>
                    <a:pt x="230313" y="0"/>
                  </a:lnTo>
                  <a:cubicBezTo>
                    <a:pt x="310838" y="4233"/>
                    <a:pt x="408113" y="6350"/>
                    <a:pt x="484313" y="25400"/>
                  </a:cubicBezTo>
                  <a:cubicBezTo>
                    <a:pt x="560513" y="44450"/>
                    <a:pt x="621804" y="79933"/>
                    <a:pt x="687513" y="114300"/>
                  </a:cubicBezTo>
                  <a:cubicBezTo>
                    <a:pt x="753222" y="148667"/>
                    <a:pt x="819298" y="185035"/>
                    <a:pt x="878565" y="231602"/>
                  </a:cubicBezTo>
                  <a:cubicBezTo>
                    <a:pt x="937832" y="278169"/>
                    <a:pt x="988172" y="320117"/>
                    <a:pt x="1043113" y="393700"/>
                  </a:cubicBezTo>
                  <a:cubicBezTo>
                    <a:pt x="1098054" y="467283"/>
                    <a:pt x="1165880" y="590550"/>
                    <a:pt x="1208213" y="673100"/>
                  </a:cubicBezTo>
                  <a:lnTo>
                    <a:pt x="1297113" y="889000"/>
                  </a:lnTo>
                  <a:cubicBezTo>
                    <a:pt x="1326746" y="960967"/>
                    <a:pt x="1424113" y="1303867"/>
                    <a:pt x="1462213" y="1473200"/>
                  </a:cubicBezTo>
                  <a:lnTo>
                    <a:pt x="1525713" y="1905000"/>
                  </a:lnTo>
                  <a:lnTo>
                    <a:pt x="1563813" y="2273300"/>
                  </a:lnTo>
                  <a:lnTo>
                    <a:pt x="1589213" y="2654300"/>
                  </a:lnTo>
                  <a:lnTo>
                    <a:pt x="1551113" y="2768600"/>
                  </a:lnTo>
                  <a:lnTo>
                    <a:pt x="1500313" y="2882900"/>
                  </a:lnTo>
                  <a:lnTo>
                    <a:pt x="1466079" y="2990811"/>
                  </a:lnTo>
                  <a:lnTo>
                    <a:pt x="1513013" y="3175000"/>
                  </a:lnTo>
                  <a:lnTo>
                    <a:pt x="1779713" y="3886200"/>
                  </a:lnTo>
                  <a:lnTo>
                    <a:pt x="1817813" y="4000500"/>
                  </a:lnTo>
                  <a:lnTo>
                    <a:pt x="1830513" y="4102100"/>
                  </a:lnTo>
                  <a:lnTo>
                    <a:pt x="1823888" y="4180455"/>
                  </a:lnTo>
                  <a:lnTo>
                    <a:pt x="1767013" y="4241800"/>
                  </a:lnTo>
                  <a:lnTo>
                    <a:pt x="1652713" y="4356100"/>
                  </a:lnTo>
                  <a:lnTo>
                    <a:pt x="1601913" y="4521200"/>
                  </a:lnTo>
                  <a:lnTo>
                    <a:pt x="1614613" y="4724400"/>
                  </a:lnTo>
                  <a:cubicBezTo>
                    <a:pt x="1616730" y="4783667"/>
                    <a:pt x="1618846" y="4849283"/>
                    <a:pt x="1614613" y="4876800"/>
                  </a:cubicBezTo>
                  <a:cubicBezTo>
                    <a:pt x="1610380" y="4904317"/>
                    <a:pt x="1604030" y="4883150"/>
                    <a:pt x="1589213" y="4889500"/>
                  </a:cubicBezTo>
                  <a:lnTo>
                    <a:pt x="1525713" y="4914900"/>
                  </a:lnTo>
                  <a:lnTo>
                    <a:pt x="1436813" y="4927600"/>
                  </a:lnTo>
                  <a:lnTo>
                    <a:pt x="1538413" y="4965700"/>
                  </a:lnTo>
                  <a:lnTo>
                    <a:pt x="1601913" y="5041900"/>
                  </a:lnTo>
                  <a:lnTo>
                    <a:pt x="1627313" y="5118100"/>
                  </a:lnTo>
                  <a:lnTo>
                    <a:pt x="1589213" y="5194300"/>
                  </a:lnTo>
                  <a:lnTo>
                    <a:pt x="1513013" y="5283200"/>
                  </a:lnTo>
                  <a:lnTo>
                    <a:pt x="1487613" y="5384800"/>
                  </a:lnTo>
                  <a:lnTo>
                    <a:pt x="1487613" y="5473700"/>
                  </a:lnTo>
                  <a:lnTo>
                    <a:pt x="1500313" y="5638800"/>
                  </a:lnTo>
                  <a:lnTo>
                    <a:pt x="1513013" y="5867400"/>
                  </a:lnTo>
                  <a:lnTo>
                    <a:pt x="1487613" y="6032500"/>
                  </a:lnTo>
                  <a:cubicBezTo>
                    <a:pt x="1470680" y="6081183"/>
                    <a:pt x="1449513" y="6134100"/>
                    <a:pt x="1411413" y="6159500"/>
                  </a:cubicBezTo>
                  <a:cubicBezTo>
                    <a:pt x="1373313" y="6184900"/>
                    <a:pt x="1309813" y="6180667"/>
                    <a:pt x="1259013" y="6184900"/>
                  </a:cubicBezTo>
                  <a:lnTo>
                    <a:pt x="1106613" y="6184900"/>
                  </a:lnTo>
                  <a:lnTo>
                    <a:pt x="928813" y="6146800"/>
                  </a:lnTo>
                  <a:lnTo>
                    <a:pt x="789113" y="6159500"/>
                  </a:lnTo>
                  <a:lnTo>
                    <a:pt x="738313" y="6172200"/>
                  </a:lnTo>
                  <a:lnTo>
                    <a:pt x="674813" y="6223000"/>
                  </a:lnTo>
                  <a:lnTo>
                    <a:pt x="585913" y="6591300"/>
                  </a:lnTo>
                  <a:lnTo>
                    <a:pt x="395413" y="7810500"/>
                  </a:lnTo>
                  <a:lnTo>
                    <a:pt x="1713" y="7823200"/>
                  </a:lnTo>
                  <a:close/>
                </a:path>
              </a:pathLst>
            </a:custGeom>
            <a:solidFill>
              <a:srgbClr val="9C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grpSp>
    <xdr:clientData/>
  </xdr:twoCellAnchor>
  <xdr:twoCellAnchor>
    <xdr:from>
      <xdr:col>0</xdr:col>
      <xdr:colOff>15240</xdr:colOff>
      <xdr:row>366</xdr:row>
      <xdr:rowOff>30488</xdr:rowOff>
    </xdr:from>
    <xdr:to>
      <xdr:col>14</xdr:col>
      <xdr:colOff>0</xdr:colOff>
      <xdr:row>411</xdr:row>
      <xdr:rowOff>142249</xdr:rowOff>
    </xdr:to>
    <xdr:grpSp>
      <xdr:nvGrpSpPr>
        <xdr:cNvPr id="189" name="Group 188">
          <a:extLst>
            <a:ext uri="{FF2B5EF4-FFF2-40B4-BE49-F238E27FC236}">
              <a16:creationId xmlns:a16="http://schemas.microsoft.com/office/drawing/2014/main" id="{CD52E3E9-5F75-4DB8-A9DD-842C95225D59}"/>
            </a:ext>
          </a:extLst>
        </xdr:cNvPr>
        <xdr:cNvGrpSpPr/>
      </xdr:nvGrpSpPr>
      <xdr:grpSpPr>
        <a:xfrm>
          <a:off x="15240" y="75347838"/>
          <a:ext cx="6385560" cy="7922261"/>
          <a:chOff x="15455900" y="60706000"/>
          <a:chExt cx="6375400" cy="7823200"/>
        </a:xfrm>
      </xdr:grpSpPr>
      <xdr:sp macro="" textlink="">
        <xdr:nvSpPr>
          <xdr:cNvPr id="190" name="Rectangle 189">
            <a:extLst>
              <a:ext uri="{FF2B5EF4-FFF2-40B4-BE49-F238E27FC236}">
                <a16:creationId xmlns:a16="http://schemas.microsoft.com/office/drawing/2014/main" id="{D3F8E9A0-A67F-31C2-0791-30CB94DD167D}"/>
              </a:ext>
            </a:extLst>
          </xdr:cNvPr>
          <xdr:cNvSpPr/>
        </xdr:nvSpPr>
        <xdr:spPr>
          <a:xfrm>
            <a:off x="20421600" y="60706000"/>
            <a:ext cx="1409700" cy="7818120"/>
          </a:xfrm>
          <a:prstGeom prst="rect">
            <a:avLst/>
          </a:prstGeom>
          <a:solidFill>
            <a:srgbClr val="9C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91" name="Rectangle 190">
            <a:extLst>
              <a:ext uri="{FF2B5EF4-FFF2-40B4-BE49-F238E27FC236}">
                <a16:creationId xmlns:a16="http://schemas.microsoft.com/office/drawing/2014/main" id="{EB931499-CF98-8EAA-979C-A4F816960428}"/>
              </a:ext>
            </a:extLst>
          </xdr:cNvPr>
          <xdr:cNvSpPr/>
        </xdr:nvSpPr>
        <xdr:spPr>
          <a:xfrm>
            <a:off x="15455900" y="60706000"/>
            <a:ext cx="1409700" cy="7818120"/>
          </a:xfrm>
          <a:prstGeom prst="rect">
            <a:avLst/>
          </a:prstGeom>
          <a:solidFill>
            <a:schemeClr val="accent5">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nvGrpSpPr>
          <xdr:cNvPr id="192" name="Group 191">
            <a:extLst>
              <a:ext uri="{FF2B5EF4-FFF2-40B4-BE49-F238E27FC236}">
                <a16:creationId xmlns:a16="http://schemas.microsoft.com/office/drawing/2014/main" id="{1E446551-B229-873A-ADA4-59211196DC86}"/>
              </a:ext>
            </a:extLst>
          </xdr:cNvPr>
          <xdr:cNvGrpSpPr/>
        </xdr:nvGrpSpPr>
        <xdr:grpSpPr>
          <a:xfrm>
            <a:off x="16306800" y="60706000"/>
            <a:ext cx="2296879" cy="7823200"/>
            <a:chOff x="3796580" y="60718700"/>
            <a:chExt cx="2296879" cy="7823200"/>
          </a:xfrm>
        </xdr:grpSpPr>
        <xdr:sp macro="" textlink="">
          <xdr:nvSpPr>
            <xdr:cNvPr id="199" name="Freeform: Shape 198">
              <a:extLst>
                <a:ext uri="{FF2B5EF4-FFF2-40B4-BE49-F238E27FC236}">
                  <a16:creationId xmlns:a16="http://schemas.microsoft.com/office/drawing/2014/main" id="{A346CE70-4ABC-69AC-85E7-DCF3CA9A448E}"/>
                </a:ext>
              </a:extLst>
            </xdr:cNvPr>
            <xdr:cNvSpPr/>
          </xdr:nvSpPr>
          <xdr:spPr>
            <a:xfrm>
              <a:off x="4269020" y="60718700"/>
              <a:ext cx="1824439" cy="7823200"/>
            </a:xfrm>
            <a:custGeom>
              <a:avLst/>
              <a:gdLst>
                <a:gd name="connsiteX0" fmla="*/ 0 w 1828800"/>
                <a:gd name="connsiteY0" fmla="*/ 7823200 h 7823200"/>
                <a:gd name="connsiteX1" fmla="*/ 12700 w 1828800"/>
                <a:gd name="connsiteY1" fmla="*/ 0 h 7823200"/>
                <a:gd name="connsiteX2" fmla="*/ 228600 w 1828800"/>
                <a:gd name="connsiteY2" fmla="*/ 0 h 7823200"/>
                <a:gd name="connsiteX3" fmla="*/ 482600 w 1828800"/>
                <a:gd name="connsiteY3" fmla="*/ 25400 h 7823200"/>
                <a:gd name="connsiteX4" fmla="*/ 685800 w 1828800"/>
                <a:gd name="connsiteY4" fmla="*/ 114300 h 7823200"/>
                <a:gd name="connsiteX5" fmla="*/ 863600 w 1828800"/>
                <a:gd name="connsiteY5" fmla="*/ 241300 h 7823200"/>
                <a:gd name="connsiteX6" fmla="*/ 1041400 w 1828800"/>
                <a:gd name="connsiteY6" fmla="*/ 393700 h 7823200"/>
                <a:gd name="connsiteX7" fmla="*/ 1206500 w 1828800"/>
                <a:gd name="connsiteY7" fmla="*/ 673100 h 7823200"/>
                <a:gd name="connsiteX8" fmla="*/ 1295400 w 1828800"/>
                <a:gd name="connsiteY8" fmla="*/ 889000 h 7823200"/>
                <a:gd name="connsiteX9" fmla="*/ 1460500 w 1828800"/>
                <a:gd name="connsiteY9" fmla="*/ 1473200 h 7823200"/>
                <a:gd name="connsiteX10" fmla="*/ 1524000 w 1828800"/>
                <a:gd name="connsiteY10" fmla="*/ 1905000 h 7823200"/>
                <a:gd name="connsiteX11" fmla="*/ 1562100 w 1828800"/>
                <a:gd name="connsiteY11" fmla="*/ 2273300 h 7823200"/>
                <a:gd name="connsiteX12" fmla="*/ 1587500 w 1828800"/>
                <a:gd name="connsiteY12" fmla="*/ 2654300 h 7823200"/>
                <a:gd name="connsiteX13" fmla="*/ 1549400 w 1828800"/>
                <a:gd name="connsiteY13" fmla="*/ 2768600 h 7823200"/>
                <a:gd name="connsiteX14" fmla="*/ 1498600 w 1828800"/>
                <a:gd name="connsiteY14" fmla="*/ 2882900 h 7823200"/>
                <a:gd name="connsiteX15" fmla="*/ 1511300 w 1828800"/>
                <a:gd name="connsiteY15" fmla="*/ 3175000 h 7823200"/>
                <a:gd name="connsiteX16" fmla="*/ 1778000 w 1828800"/>
                <a:gd name="connsiteY16" fmla="*/ 3886200 h 7823200"/>
                <a:gd name="connsiteX17" fmla="*/ 1816100 w 1828800"/>
                <a:gd name="connsiteY17" fmla="*/ 4000500 h 7823200"/>
                <a:gd name="connsiteX18" fmla="*/ 1828800 w 1828800"/>
                <a:gd name="connsiteY18" fmla="*/ 4102100 h 7823200"/>
                <a:gd name="connsiteX19" fmla="*/ 1765300 w 1828800"/>
                <a:gd name="connsiteY19" fmla="*/ 4241800 h 7823200"/>
                <a:gd name="connsiteX20" fmla="*/ 1651000 w 1828800"/>
                <a:gd name="connsiteY20" fmla="*/ 4356100 h 7823200"/>
                <a:gd name="connsiteX21" fmla="*/ 1600200 w 1828800"/>
                <a:gd name="connsiteY21" fmla="*/ 4521200 h 7823200"/>
                <a:gd name="connsiteX22" fmla="*/ 1612900 w 1828800"/>
                <a:gd name="connsiteY22" fmla="*/ 4724400 h 7823200"/>
                <a:gd name="connsiteX23" fmla="*/ 1612900 w 1828800"/>
                <a:gd name="connsiteY23" fmla="*/ 4876800 h 7823200"/>
                <a:gd name="connsiteX24" fmla="*/ 1587500 w 1828800"/>
                <a:gd name="connsiteY24" fmla="*/ 4889500 h 7823200"/>
                <a:gd name="connsiteX25" fmla="*/ 1524000 w 1828800"/>
                <a:gd name="connsiteY25" fmla="*/ 4914900 h 7823200"/>
                <a:gd name="connsiteX26" fmla="*/ 1435100 w 1828800"/>
                <a:gd name="connsiteY26" fmla="*/ 4927600 h 7823200"/>
                <a:gd name="connsiteX27" fmla="*/ 1536700 w 1828800"/>
                <a:gd name="connsiteY27" fmla="*/ 4965700 h 7823200"/>
                <a:gd name="connsiteX28" fmla="*/ 1600200 w 1828800"/>
                <a:gd name="connsiteY28" fmla="*/ 5041900 h 7823200"/>
                <a:gd name="connsiteX29" fmla="*/ 1625600 w 1828800"/>
                <a:gd name="connsiteY29" fmla="*/ 5118100 h 7823200"/>
                <a:gd name="connsiteX30" fmla="*/ 1587500 w 1828800"/>
                <a:gd name="connsiteY30" fmla="*/ 5194300 h 7823200"/>
                <a:gd name="connsiteX31" fmla="*/ 1511300 w 1828800"/>
                <a:gd name="connsiteY31" fmla="*/ 5283200 h 7823200"/>
                <a:gd name="connsiteX32" fmla="*/ 1485900 w 1828800"/>
                <a:gd name="connsiteY32" fmla="*/ 5384800 h 7823200"/>
                <a:gd name="connsiteX33" fmla="*/ 1485900 w 1828800"/>
                <a:gd name="connsiteY33" fmla="*/ 5473700 h 7823200"/>
                <a:gd name="connsiteX34" fmla="*/ 1498600 w 1828800"/>
                <a:gd name="connsiteY34" fmla="*/ 5638800 h 7823200"/>
                <a:gd name="connsiteX35" fmla="*/ 1511300 w 1828800"/>
                <a:gd name="connsiteY35" fmla="*/ 5867400 h 7823200"/>
                <a:gd name="connsiteX36" fmla="*/ 1485900 w 1828800"/>
                <a:gd name="connsiteY36" fmla="*/ 6032500 h 7823200"/>
                <a:gd name="connsiteX37" fmla="*/ 1409700 w 1828800"/>
                <a:gd name="connsiteY37" fmla="*/ 6159500 h 7823200"/>
                <a:gd name="connsiteX38" fmla="*/ 1257300 w 1828800"/>
                <a:gd name="connsiteY38" fmla="*/ 6184900 h 7823200"/>
                <a:gd name="connsiteX39" fmla="*/ 1104900 w 1828800"/>
                <a:gd name="connsiteY39" fmla="*/ 6184900 h 7823200"/>
                <a:gd name="connsiteX40" fmla="*/ 927100 w 1828800"/>
                <a:gd name="connsiteY40" fmla="*/ 6146800 h 7823200"/>
                <a:gd name="connsiteX41" fmla="*/ 787400 w 1828800"/>
                <a:gd name="connsiteY41" fmla="*/ 6159500 h 7823200"/>
                <a:gd name="connsiteX42" fmla="*/ 736600 w 1828800"/>
                <a:gd name="connsiteY42" fmla="*/ 6172200 h 7823200"/>
                <a:gd name="connsiteX43" fmla="*/ 673100 w 1828800"/>
                <a:gd name="connsiteY43" fmla="*/ 6223000 h 7823200"/>
                <a:gd name="connsiteX44" fmla="*/ 584200 w 1828800"/>
                <a:gd name="connsiteY44" fmla="*/ 6591300 h 7823200"/>
                <a:gd name="connsiteX45" fmla="*/ 393700 w 1828800"/>
                <a:gd name="connsiteY45" fmla="*/ 7810500 h 7823200"/>
                <a:gd name="connsiteX46" fmla="*/ 0 w 1828800"/>
                <a:gd name="connsiteY46"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767013 w 1830513"/>
                <a:gd name="connsiteY19" fmla="*/ 4241800 h 7823200"/>
                <a:gd name="connsiteX20" fmla="*/ 1652713 w 1830513"/>
                <a:gd name="connsiteY20" fmla="*/ 4356100 h 7823200"/>
                <a:gd name="connsiteX21" fmla="*/ 1601913 w 1830513"/>
                <a:gd name="connsiteY21" fmla="*/ 4521200 h 7823200"/>
                <a:gd name="connsiteX22" fmla="*/ 1614613 w 1830513"/>
                <a:gd name="connsiteY22" fmla="*/ 4724400 h 7823200"/>
                <a:gd name="connsiteX23" fmla="*/ 1614613 w 1830513"/>
                <a:gd name="connsiteY23" fmla="*/ 4876800 h 7823200"/>
                <a:gd name="connsiteX24" fmla="*/ 1589213 w 1830513"/>
                <a:gd name="connsiteY24" fmla="*/ 4889500 h 7823200"/>
                <a:gd name="connsiteX25" fmla="*/ 1525713 w 1830513"/>
                <a:gd name="connsiteY25" fmla="*/ 4914900 h 7823200"/>
                <a:gd name="connsiteX26" fmla="*/ 1436813 w 1830513"/>
                <a:gd name="connsiteY26" fmla="*/ 4927600 h 7823200"/>
                <a:gd name="connsiteX27" fmla="*/ 1538413 w 1830513"/>
                <a:gd name="connsiteY27" fmla="*/ 4965700 h 7823200"/>
                <a:gd name="connsiteX28" fmla="*/ 1601913 w 1830513"/>
                <a:gd name="connsiteY28" fmla="*/ 5041900 h 7823200"/>
                <a:gd name="connsiteX29" fmla="*/ 1627313 w 1830513"/>
                <a:gd name="connsiteY29" fmla="*/ 5118100 h 7823200"/>
                <a:gd name="connsiteX30" fmla="*/ 1589213 w 1830513"/>
                <a:gd name="connsiteY30" fmla="*/ 5194300 h 7823200"/>
                <a:gd name="connsiteX31" fmla="*/ 1513013 w 1830513"/>
                <a:gd name="connsiteY31" fmla="*/ 5283200 h 7823200"/>
                <a:gd name="connsiteX32" fmla="*/ 1487613 w 1830513"/>
                <a:gd name="connsiteY32" fmla="*/ 5384800 h 7823200"/>
                <a:gd name="connsiteX33" fmla="*/ 1487613 w 1830513"/>
                <a:gd name="connsiteY33" fmla="*/ 5473700 h 7823200"/>
                <a:gd name="connsiteX34" fmla="*/ 1500313 w 1830513"/>
                <a:gd name="connsiteY34" fmla="*/ 5638800 h 7823200"/>
                <a:gd name="connsiteX35" fmla="*/ 1513013 w 1830513"/>
                <a:gd name="connsiteY35" fmla="*/ 5867400 h 7823200"/>
                <a:gd name="connsiteX36" fmla="*/ 1487613 w 1830513"/>
                <a:gd name="connsiteY36" fmla="*/ 6032500 h 7823200"/>
                <a:gd name="connsiteX37" fmla="*/ 1411413 w 1830513"/>
                <a:gd name="connsiteY37" fmla="*/ 6159500 h 7823200"/>
                <a:gd name="connsiteX38" fmla="*/ 1259013 w 1830513"/>
                <a:gd name="connsiteY38" fmla="*/ 6184900 h 7823200"/>
                <a:gd name="connsiteX39" fmla="*/ 1106613 w 1830513"/>
                <a:gd name="connsiteY39" fmla="*/ 6184900 h 7823200"/>
                <a:gd name="connsiteX40" fmla="*/ 928813 w 1830513"/>
                <a:gd name="connsiteY40" fmla="*/ 6146800 h 7823200"/>
                <a:gd name="connsiteX41" fmla="*/ 789113 w 1830513"/>
                <a:gd name="connsiteY41" fmla="*/ 6159500 h 7823200"/>
                <a:gd name="connsiteX42" fmla="*/ 738313 w 1830513"/>
                <a:gd name="connsiteY42" fmla="*/ 6172200 h 7823200"/>
                <a:gd name="connsiteX43" fmla="*/ 674813 w 1830513"/>
                <a:gd name="connsiteY43" fmla="*/ 6223000 h 7823200"/>
                <a:gd name="connsiteX44" fmla="*/ 585913 w 1830513"/>
                <a:gd name="connsiteY44" fmla="*/ 6591300 h 7823200"/>
                <a:gd name="connsiteX45" fmla="*/ 395413 w 1830513"/>
                <a:gd name="connsiteY45" fmla="*/ 7810500 h 7823200"/>
                <a:gd name="connsiteX46" fmla="*/ 1713 w 1830513"/>
                <a:gd name="connsiteY46"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767013 w 1830513"/>
                <a:gd name="connsiteY19" fmla="*/ 4241800 h 7823200"/>
                <a:gd name="connsiteX20" fmla="*/ 1652713 w 1830513"/>
                <a:gd name="connsiteY20" fmla="*/ 4356100 h 7823200"/>
                <a:gd name="connsiteX21" fmla="*/ 1601913 w 1830513"/>
                <a:gd name="connsiteY21" fmla="*/ 4521200 h 7823200"/>
                <a:gd name="connsiteX22" fmla="*/ 1614613 w 1830513"/>
                <a:gd name="connsiteY22" fmla="*/ 4724400 h 7823200"/>
                <a:gd name="connsiteX23" fmla="*/ 1614613 w 1830513"/>
                <a:gd name="connsiteY23" fmla="*/ 4876800 h 7823200"/>
                <a:gd name="connsiteX24" fmla="*/ 1589213 w 1830513"/>
                <a:gd name="connsiteY24" fmla="*/ 4889500 h 7823200"/>
                <a:gd name="connsiteX25" fmla="*/ 1525713 w 1830513"/>
                <a:gd name="connsiteY25" fmla="*/ 4914900 h 7823200"/>
                <a:gd name="connsiteX26" fmla="*/ 1436813 w 1830513"/>
                <a:gd name="connsiteY26" fmla="*/ 4927600 h 7823200"/>
                <a:gd name="connsiteX27" fmla="*/ 1538413 w 1830513"/>
                <a:gd name="connsiteY27" fmla="*/ 4965700 h 7823200"/>
                <a:gd name="connsiteX28" fmla="*/ 1601913 w 1830513"/>
                <a:gd name="connsiteY28" fmla="*/ 5041900 h 7823200"/>
                <a:gd name="connsiteX29" fmla="*/ 1627313 w 1830513"/>
                <a:gd name="connsiteY29" fmla="*/ 5118100 h 7823200"/>
                <a:gd name="connsiteX30" fmla="*/ 1589213 w 1830513"/>
                <a:gd name="connsiteY30" fmla="*/ 5194300 h 7823200"/>
                <a:gd name="connsiteX31" fmla="*/ 1513013 w 1830513"/>
                <a:gd name="connsiteY31" fmla="*/ 5283200 h 7823200"/>
                <a:gd name="connsiteX32" fmla="*/ 1487613 w 1830513"/>
                <a:gd name="connsiteY32" fmla="*/ 5384800 h 7823200"/>
                <a:gd name="connsiteX33" fmla="*/ 1487613 w 1830513"/>
                <a:gd name="connsiteY33" fmla="*/ 5473700 h 7823200"/>
                <a:gd name="connsiteX34" fmla="*/ 1500313 w 1830513"/>
                <a:gd name="connsiteY34" fmla="*/ 5638800 h 7823200"/>
                <a:gd name="connsiteX35" fmla="*/ 1513013 w 1830513"/>
                <a:gd name="connsiteY35" fmla="*/ 5867400 h 7823200"/>
                <a:gd name="connsiteX36" fmla="*/ 1487613 w 1830513"/>
                <a:gd name="connsiteY36" fmla="*/ 6032500 h 7823200"/>
                <a:gd name="connsiteX37" fmla="*/ 1411413 w 1830513"/>
                <a:gd name="connsiteY37" fmla="*/ 6159500 h 7823200"/>
                <a:gd name="connsiteX38" fmla="*/ 1259013 w 1830513"/>
                <a:gd name="connsiteY38" fmla="*/ 6184900 h 7823200"/>
                <a:gd name="connsiteX39" fmla="*/ 1106613 w 1830513"/>
                <a:gd name="connsiteY39" fmla="*/ 6184900 h 7823200"/>
                <a:gd name="connsiteX40" fmla="*/ 928813 w 1830513"/>
                <a:gd name="connsiteY40" fmla="*/ 6146800 h 7823200"/>
                <a:gd name="connsiteX41" fmla="*/ 789113 w 1830513"/>
                <a:gd name="connsiteY41" fmla="*/ 6159500 h 7823200"/>
                <a:gd name="connsiteX42" fmla="*/ 738313 w 1830513"/>
                <a:gd name="connsiteY42" fmla="*/ 6172200 h 7823200"/>
                <a:gd name="connsiteX43" fmla="*/ 674813 w 1830513"/>
                <a:gd name="connsiteY43" fmla="*/ 6223000 h 7823200"/>
                <a:gd name="connsiteX44" fmla="*/ 585913 w 1830513"/>
                <a:gd name="connsiteY44" fmla="*/ 6591300 h 7823200"/>
                <a:gd name="connsiteX45" fmla="*/ 395413 w 1830513"/>
                <a:gd name="connsiteY45" fmla="*/ 7810500 h 7823200"/>
                <a:gd name="connsiteX46" fmla="*/ 1713 w 1830513"/>
                <a:gd name="connsiteY46"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04010 w 1830513"/>
                <a:gd name="connsiteY19" fmla="*/ 4167524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78565 w 1830513"/>
                <a:gd name="connsiteY5" fmla="*/ 231602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78565 w 1830513"/>
                <a:gd name="connsiteY5" fmla="*/ 231602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78565 w 1830513"/>
                <a:gd name="connsiteY5" fmla="*/ 231602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09149 w 1830513"/>
                <a:gd name="connsiteY15" fmla="*/ 2984346 h 7823200"/>
                <a:gd name="connsiteX16" fmla="*/ 1513013 w 1830513"/>
                <a:gd name="connsiteY16" fmla="*/ 3175000 h 7823200"/>
                <a:gd name="connsiteX17" fmla="*/ 1779713 w 1830513"/>
                <a:gd name="connsiteY17" fmla="*/ 3886200 h 7823200"/>
                <a:gd name="connsiteX18" fmla="*/ 1817813 w 1830513"/>
                <a:gd name="connsiteY18" fmla="*/ 4000500 h 7823200"/>
                <a:gd name="connsiteX19" fmla="*/ 1830513 w 1830513"/>
                <a:gd name="connsiteY19" fmla="*/ 4102100 h 7823200"/>
                <a:gd name="connsiteX20" fmla="*/ 1823888 w 1830513"/>
                <a:gd name="connsiteY20" fmla="*/ 4180455 h 7823200"/>
                <a:gd name="connsiteX21" fmla="*/ 1767013 w 1830513"/>
                <a:gd name="connsiteY21" fmla="*/ 4241800 h 7823200"/>
                <a:gd name="connsiteX22" fmla="*/ 1652713 w 1830513"/>
                <a:gd name="connsiteY22" fmla="*/ 4356100 h 7823200"/>
                <a:gd name="connsiteX23" fmla="*/ 1601913 w 1830513"/>
                <a:gd name="connsiteY23" fmla="*/ 4521200 h 7823200"/>
                <a:gd name="connsiteX24" fmla="*/ 1614613 w 1830513"/>
                <a:gd name="connsiteY24" fmla="*/ 4724400 h 7823200"/>
                <a:gd name="connsiteX25" fmla="*/ 1614613 w 1830513"/>
                <a:gd name="connsiteY25" fmla="*/ 4876800 h 7823200"/>
                <a:gd name="connsiteX26" fmla="*/ 1589213 w 1830513"/>
                <a:gd name="connsiteY26" fmla="*/ 4889500 h 7823200"/>
                <a:gd name="connsiteX27" fmla="*/ 1525713 w 1830513"/>
                <a:gd name="connsiteY27" fmla="*/ 4914900 h 7823200"/>
                <a:gd name="connsiteX28" fmla="*/ 1436813 w 1830513"/>
                <a:gd name="connsiteY28" fmla="*/ 4927600 h 7823200"/>
                <a:gd name="connsiteX29" fmla="*/ 1538413 w 1830513"/>
                <a:gd name="connsiteY29" fmla="*/ 4965700 h 7823200"/>
                <a:gd name="connsiteX30" fmla="*/ 1601913 w 1830513"/>
                <a:gd name="connsiteY30" fmla="*/ 5041900 h 7823200"/>
                <a:gd name="connsiteX31" fmla="*/ 1627313 w 1830513"/>
                <a:gd name="connsiteY31" fmla="*/ 5118100 h 7823200"/>
                <a:gd name="connsiteX32" fmla="*/ 1589213 w 1830513"/>
                <a:gd name="connsiteY32" fmla="*/ 5194300 h 7823200"/>
                <a:gd name="connsiteX33" fmla="*/ 1513013 w 1830513"/>
                <a:gd name="connsiteY33" fmla="*/ 5283200 h 7823200"/>
                <a:gd name="connsiteX34" fmla="*/ 1487613 w 1830513"/>
                <a:gd name="connsiteY34" fmla="*/ 5384800 h 7823200"/>
                <a:gd name="connsiteX35" fmla="*/ 1487613 w 1830513"/>
                <a:gd name="connsiteY35" fmla="*/ 5473700 h 7823200"/>
                <a:gd name="connsiteX36" fmla="*/ 1500313 w 1830513"/>
                <a:gd name="connsiteY36" fmla="*/ 5638800 h 7823200"/>
                <a:gd name="connsiteX37" fmla="*/ 1513013 w 1830513"/>
                <a:gd name="connsiteY37" fmla="*/ 5867400 h 7823200"/>
                <a:gd name="connsiteX38" fmla="*/ 1487613 w 1830513"/>
                <a:gd name="connsiteY38" fmla="*/ 6032500 h 7823200"/>
                <a:gd name="connsiteX39" fmla="*/ 1411413 w 1830513"/>
                <a:gd name="connsiteY39" fmla="*/ 6159500 h 7823200"/>
                <a:gd name="connsiteX40" fmla="*/ 1259013 w 1830513"/>
                <a:gd name="connsiteY40" fmla="*/ 6184900 h 7823200"/>
                <a:gd name="connsiteX41" fmla="*/ 1106613 w 1830513"/>
                <a:gd name="connsiteY41" fmla="*/ 6184900 h 7823200"/>
                <a:gd name="connsiteX42" fmla="*/ 928813 w 1830513"/>
                <a:gd name="connsiteY42" fmla="*/ 6146800 h 7823200"/>
                <a:gd name="connsiteX43" fmla="*/ 789113 w 1830513"/>
                <a:gd name="connsiteY43" fmla="*/ 6159500 h 7823200"/>
                <a:gd name="connsiteX44" fmla="*/ 738313 w 1830513"/>
                <a:gd name="connsiteY44" fmla="*/ 6172200 h 7823200"/>
                <a:gd name="connsiteX45" fmla="*/ 674813 w 1830513"/>
                <a:gd name="connsiteY45" fmla="*/ 6223000 h 7823200"/>
                <a:gd name="connsiteX46" fmla="*/ 585913 w 1830513"/>
                <a:gd name="connsiteY46" fmla="*/ 6591300 h 7823200"/>
                <a:gd name="connsiteX47" fmla="*/ 395413 w 1830513"/>
                <a:gd name="connsiteY47" fmla="*/ 7810500 h 7823200"/>
                <a:gd name="connsiteX48" fmla="*/ 1713 w 1830513"/>
                <a:gd name="connsiteY48"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78565 w 1830513"/>
                <a:gd name="connsiteY5" fmla="*/ 231602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466079 w 1830513"/>
                <a:gd name="connsiteY15" fmla="*/ 2990811 h 7823200"/>
                <a:gd name="connsiteX16" fmla="*/ 1513013 w 1830513"/>
                <a:gd name="connsiteY16" fmla="*/ 3175000 h 7823200"/>
                <a:gd name="connsiteX17" fmla="*/ 1779713 w 1830513"/>
                <a:gd name="connsiteY17" fmla="*/ 3886200 h 7823200"/>
                <a:gd name="connsiteX18" fmla="*/ 1817813 w 1830513"/>
                <a:gd name="connsiteY18" fmla="*/ 4000500 h 7823200"/>
                <a:gd name="connsiteX19" fmla="*/ 1830513 w 1830513"/>
                <a:gd name="connsiteY19" fmla="*/ 4102100 h 7823200"/>
                <a:gd name="connsiteX20" fmla="*/ 1823888 w 1830513"/>
                <a:gd name="connsiteY20" fmla="*/ 4180455 h 7823200"/>
                <a:gd name="connsiteX21" fmla="*/ 1767013 w 1830513"/>
                <a:gd name="connsiteY21" fmla="*/ 4241800 h 7823200"/>
                <a:gd name="connsiteX22" fmla="*/ 1652713 w 1830513"/>
                <a:gd name="connsiteY22" fmla="*/ 4356100 h 7823200"/>
                <a:gd name="connsiteX23" fmla="*/ 1601913 w 1830513"/>
                <a:gd name="connsiteY23" fmla="*/ 4521200 h 7823200"/>
                <a:gd name="connsiteX24" fmla="*/ 1614613 w 1830513"/>
                <a:gd name="connsiteY24" fmla="*/ 4724400 h 7823200"/>
                <a:gd name="connsiteX25" fmla="*/ 1614613 w 1830513"/>
                <a:gd name="connsiteY25" fmla="*/ 4876800 h 7823200"/>
                <a:gd name="connsiteX26" fmla="*/ 1589213 w 1830513"/>
                <a:gd name="connsiteY26" fmla="*/ 4889500 h 7823200"/>
                <a:gd name="connsiteX27" fmla="*/ 1525713 w 1830513"/>
                <a:gd name="connsiteY27" fmla="*/ 4914900 h 7823200"/>
                <a:gd name="connsiteX28" fmla="*/ 1436813 w 1830513"/>
                <a:gd name="connsiteY28" fmla="*/ 4927600 h 7823200"/>
                <a:gd name="connsiteX29" fmla="*/ 1538413 w 1830513"/>
                <a:gd name="connsiteY29" fmla="*/ 4965700 h 7823200"/>
                <a:gd name="connsiteX30" fmla="*/ 1601913 w 1830513"/>
                <a:gd name="connsiteY30" fmla="*/ 5041900 h 7823200"/>
                <a:gd name="connsiteX31" fmla="*/ 1627313 w 1830513"/>
                <a:gd name="connsiteY31" fmla="*/ 5118100 h 7823200"/>
                <a:gd name="connsiteX32" fmla="*/ 1589213 w 1830513"/>
                <a:gd name="connsiteY32" fmla="*/ 5194300 h 7823200"/>
                <a:gd name="connsiteX33" fmla="*/ 1513013 w 1830513"/>
                <a:gd name="connsiteY33" fmla="*/ 5283200 h 7823200"/>
                <a:gd name="connsiteX34" fmla="*/ 1487613 w 1830513"/>
                <a:gd name="connsiteY34" fmla="*/ 5384800 h 7823200"/>
                <a:gd name="connsiteX35" fmla="*/ 1487613 w 1830513"/>
                <a:gd name="connsiteY35" fmla="*/ 5473700 h 7823200"/>
                <a:gd name="connsiteX36" fmla="*/ 1500313 w 1830513"/>
                <a:gd name="connsiteY36" fmla="*/ 5638800 h 7823200"/>
                <a:gd name="connsiteX37" fmla="*/ 1513013 w 1830513"/>
                <a:gd name="connsiteY37" fmla="*/ 5867400 h 7823200"/>
                <a:gd name="connsiteX38" fmla="*/ 1487613 w 1830513"/>
                <a:gd name="connsiteY38" fmla="*/ 6032500 h 7823200"/>
                <a:gd name="connsiteX39" fmla="*/ 1411413 w 1830513"/>
                <a:gd name="connsiteY39" fmla="*/ 6159500 h 7823200"/>
                <a:gd name="connsiteX40" fmla="*/ 1259013 w 1830513"/>
                <a:gd name="connsiteY40" fmla="*/ 6184900 h 7823200"/>
                <a:gd name="connsiteX41" fmla="*/ 1106613 w 1830513"/>
                <a:gd name="connsiteY41" fmla="*/ 6184900 h 7823200"/>
                <a:gd name="connsiteX42" fmla="*/ 928813 w 1830513"/>
                <a:gd name="connsiteY42" fmla="*/ 6146800 h 7823200"/>
                <a:gd name="connsiteX43" fmla="*/ 789113 w 1830513"/>
                <a:gd name="connsiteY43" fmla="*/ 6159500 h 7823200"/>
                <a:gd name="connsiteX44" fmla="*/ 738313 w 1830513"/>
                <a:gd name="connsiteY44" fmla="*/ 6172200 h 7823200"/>
                <a:gd name="connsiteX45" fmla="*/ 674813 w 1830513"/>
                <a:gd name="connsiteY45" fmla="*/ 6223000 h 7823200"/>
                <a:gd name="connsiteX46" fmla="*/ 585913 w 1830513"/>
                <a:gd name="connsiteY46" fmla="*/ 6591300 h 7823200"/>
                <a:gd name="connsiteX47" fmla="*/ 395413 w 1830513"/>
                <a:gd name="connsiteY47" fmla="*/ 7810500 h 7823200"/>
                <a:gd name="connsiteX48" fmla="*/ 1713 w 1830513"/>
                <a:gd name="connsiteY48" fmla="*/ 7823200 h 78232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Lst>
              <a:rect l="l" t="t" r="r" b="b"/>
              <a:pathLst>
                <a:path w="1830513" h="7823200">
                  <a:moveTo>
                    <a:pt x="1713" y="7823200"/>
                  </a:moveTo>
                  <a:cubicBezTo>
                    <a:pt x="5946" y="5215467"/>
                    <a:pt x="-3072" y="2607733"/>
                    <a:pt x="1161" y="0"/>
                  </a:cubicBezTo>
                  <a:lnTo>
                    <a:pt x="230313" y="0"/>
                  </a:lnTo>
                  <a:cubicBezTo>
                    <a:pt x="310838" y="4233"/>
                    <a:pt x="408113" y="6350"/>
                    <a:pt x="484313" y="25400"/>
                  </a:cubicBezTo>
                  <a:cubicBezTo>
                    <a:pt x="560513" y="44450"/>
                    <a:pt x="621804" y="79933"/>
                    <a:pt x="687513" y="114300"/>
                  </a:cubicBezTo>
                  <a:cubicBezTo>
                    <a:pt x="753222" y="148667"/>
                    <a:pt x="819298" y="185035"/>
                    <a:pt x="878565" y="231602"/>
                  </a:cubicBezTo>
                  <a:cubicBezTo>
                    <a:pt x="937832" y="278169"/>
                    <a:pt x="988172" y="320117"/>
                    <a:pt x="1043113" y="393700"/>
                  </a:cubicBezTo>
                  <a:cubicBezTo>
                    <a:pt x="1098054" y="467283"/>
                    <a:pt x="1165880" y="590550"/>
                    <a:pt x="1208213" y="673100"/>
                  </a:cubicBezTo>
                  <a:lnTo>
                    <a:pt x="1297113" y="889000"/>
                  </a:lnTo>
                  <a:cubicBezTo>
                    <a:pt x="1326746" y="960967"/>
                    <a:pt x="1424113" y="1303867"/>
                    <a:pt x="1462213" y="1473200"/>
                  </a:cubicBezTo>
                  <a:lnTo>
                    <a:pt x="1525713" y="1905000"/>
                  </a:lnTo>
                  <a:lnTo>
                    <a:pt x="1563813" y="2273300"/>
                  </a:lnTo>
                  <a:lnTo>
                    <a:pt x="1589213" y="2654300"/>
                  </a:lnTo>
                  <a:lnTo>
                    <a:pt x="1551113" y="2768600"/>
                  </a:lnTo>
                  <a:lnTo>
                    <a:pt x="1500313" y="2882900"/>
                  </a:lnTo>
                  <a:lnTo>
                    <a:pt x="1466079" y="2990811"/>
                  </a:lnTo>
                  <a:lnTo>
                    <a:pt x="1513013" y="3175000"/>
                  </a:lnTo>
                  <a:lnTo>
                    <a:pt x="1779713" y="3886200"/>
                  </a:lnTo>
                  <a:lnTo>
                    <a:pt x="1817813" y="4000500"/>
                  </a:lnTo>
                  <a:lnTo>
                    <a:pt x="1830513" y="4102100"/>
                  </a:lnTo>
                  <a:lnTo>
                    <a:pt x="1823888" y="4180455"/>
                  </a:lnTo>
                  <a:lnTo>
                    <a:pt x="1767013" y="4241800"/>
                  </a:lnTo>
                  <a:lnTo>
                    <a:pt x="1652713" y="4356100"/>
                  </a:lnTo>
                  <a:lnTo>
                    <a:pt x="1601913" y="4521200"/>
                  </a:lnTo>
                  <a:lnTo>
                    <a:pt x="1614613" y="4724400"/>
                  </a:lnTo>
                  <a:cubicBezTo>
                    <a:pt x="1616730" y="4783667"/>
                    <a:pt x="1618846" y="4849283"/>
                    <a:pt x="1614613" y="4876800"/>
                  </a:cubicBezTo>
                  <a:cubicBezTo>
                    <a:pt x="1610380" y="4904317"/>
                    <a:pt x="1604030" y="4883150"/>
                    <a:pt x="1589213" y="4889500"/>
                  </a:cubicBezTo>
                  <a:lnTo>
                    <a:pt x="1525713" y="4914900"/>
                  </a:lnTo>
                  <a:lnTo>
                    <a:pt x="1436813" y="4927600"/>
                  </a:lnTo>
                  <a:lnTo>
                    <a:pt x="1538413" y="4965700"/>
                  </a:lnTo>
                  <a:lnTo>
                    <a:pt x="1601913" y="5041900"/>
                  </a:lnTo>
                  <a:lnTo>
                    <a:pt x="1627313" y="5118100"/>
                  </a:lnTo>
                  <a:lnTo>
                    <a:pt x="1589213" y="5194300"/>
                  </a:lnTo>
                  <a:lnTo>
                    <a:pt x="1513013" y="5283200"/>
                  </a:lnTo>
                  <a:lnTo>
                    <a:pt x="1487613" y="5384800"/>
                  </a:lnTo>
                  <a:lnTo>
                    <a:pt x="1487613" y="5473700"/>
                  </a:lnTo>
                  <a:lnTo>
                    <a:pt x="1500313" y="5638800"/>
                  </a:lnTo>
                  <a:lnTo>
                    <a:pt x="1513013" y="5867400"/>
                  </a:lnTo>
                  <a:lnTo>
                    <a:pt x="1487613" y="6032500"/>
                  </a:lnTo>
                  <a:cubicBezTo>
                    <a:pt x="1470680" y="6081183"/>
                    <a:pt x="1449513" y="6134100"/>
                    <a:pt x="1411413" y="6159500"/>
                  </a:cubicBezTo>
                  <a:cubicBezTo>
                    <a:pt x="1373313" y="6184900"/>
                    <a:pt x="1309813" y="6180667"/>
                    <a:pt x="1259013" y="6184900"/>
                  </a:cubicBezTo>
                  <a:lnTo>
                    <a:pt x="1106613" y="6184900"/>
                  </a:lnTo>
                  <a:lnTo>
                    <a:pt x="928813" y="6146800"/>
                  </a:lnTo>
                  <a:lnTo>
                    <a:pt x="789113" y="6159500"/>
                  </a:lnTo>
                  <a:lnTo>
                    <a:pt x="738313" y="6172200"/>
                  </a:lnTo>
                  <a:lnTo>
                    <a:pt x="674813" y="6223000"/>
                  </a:lnTo>
                  <a:lnTo>
                    <a:pt x="585913" y="6591300"/>
                  </a:lnTo>
                  <a:lnTo>
                    <a:pt x="395413" y="7810500"/>
                  </a:lnTo>
                  <a:lnTo>
                    <a:pt x="1713" y="7823200"/>
                  </a:lnTo>
                  <a:close/>
                </a:path>
              </a:pathLst>
            </a:custGeom>
            <a:solidFill>
              <a:schemeClr val="accent5">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00" name="Freeform: Shape 199">
              <a:extLst>
                <a:ext uri="{FF2B5EF4-FFF2-40B4-BE49-F238E27FC236}">
                  <a16:creationId xmlns:a16="http://schemas.microsoft.com/office/drawing/2014/main" id="{3298D9AF-18F9-8BE3-96CD-811B109165EC}"/>
                </a:ext>
              </a:extLst>
            </xdr:cNvPr>
            <xdr:cNvSpPr/>
          </xdr:nvSpPr>
          <xdr:spPr>
            <a:xfrm>
              <a:off x="4167420" y="60718700"/>
              <a:ext cx="1824439" cy="7823200"/>
            </a:xfrm>
            <a:custGeom>
              <a:avLst/>
              <a:gdLst>
                <a:gd name="connsiteX0" fmla="*/ 0 w 1828800"/>
                <a:gd name="connsiteY0" fmla="*/ 7823200 h 7823200"/>
                <a:gd name="connsiteX1" fmla="*/ 12700 w 1828800"/>
                <a:gd name="connsiteY1" fmla="*/ 0 h 7823200"/>
                <a:gd name="connsiteX2" fmla="*/ 228600 w 1828800"/>
                <a:gd name="connsiteY2" fmla="*/ 0 h 7823200"/>
                <a:gd name="connsiteX3" fmla="*/ 482600 w 1828800"/>
                <a:gd name="connsiteY3" fmla="*/ 25400 h 7823200"/>
                <a:gd name="connsiteX4" fmla="*/ 685800 w 1828800"/>
                <a:gd name="connsiteY4" fmla="*/ 114300 h 7823200"/>
                <a:gd name="connsiteX5" fmla="*/ 863600 w 1828800"/>
                <a:gd name="connsiteY5" fmla="*/ 241300 h 7823200"/>
                <a:gd name="connsiteX6" fmla="*/ 1041400 w 1828800"/>
                <a:gd name="connsiteY6" fmla="*/ 393700 h 7823200"/>
                <a:gd name="connsiteX7" fmla="*/ 1206500 w 1828800"/>
                <a:gd name="connsiteY7" fmla="*/ 673100 h 7823200"/>
                <a:gd name="connsiteX8" fmla="*/ 1295400 w 1828800"/>
                <a:gd name="connsiteY8" fmla="*/ 889000 h 7823200"/>
                <a:gd name="connsiteX9" fmla="*/ 1460500 w 1828800"/>
                <a:gd name="connsiteY9" fmla="*/ 1473200 h 7823200"/>
                <a:gd name="connsiteX10" fmla="*/ 1524000 w 1828800"/>
                <a:gd name="connsiteY10" fmla="*/ 1905000 h 7823200"/>
                <a:gd name="connsiteX11" fmla="*/ 1562100 w 1828800"/>
                <a:gd name="connsiteY11" fmla="*/ 2273300 h 7823200"/>
                <a:gd name="connsiteX12" fmla="*/ 1587500 w 1828800"/>
                <a:gd name="connsiteY12" fmla="*/ 2654300 h 7823200"/>
                <a:gd name="connsiteX13" fmla="*/ 1549400 w 1828800"/>
                <a:gd name="connsiteY13" fmla="*/ 2768600 h 7823200"/>
                <a:gd name="connsiteX14" fmla="*/ 1498600 w 1828800"/>
                <a:gd name="connsiteY14" fmla="*/ 2882900 h 7823200"/>
                <a:gd name="connsiteX15" fmla="*/ 1511300 w 1828800"/>
                <a:gd name="connsiteY15" fmla="*/ 3175000 h 7823200"/>
                <a:gd name="connsiteX16" fmla="*/ 1778000 w 1828800"/>
                <a:gd name="connsiteY16" fmla="*/ 3886200 h 7823200"/>
                <a:gd name="connsiteX17" fmla="*/ 1816100 w 1828800"/>
                <a:gd name="connsiteY17" fmla="*/ 4000500 h 7823200"/>
                <a:gd name="connsiteX18" fmla="*/ 1828800 w 1828800"/>
                <a:gd name="connsiteY18" fmla="*/ 4102100 h 7823200"/>
                <a:gd name="connsiteX19" fmla="*/ 1765300 w 1828800"/>
                <a:gd name="connsiteY19" fmla="*/ 4241800 h 7823200"/>
                <a:gd name="connsiteX20" fmla="*/ 1651000 w 1828800"/>
                <a:gd name="connsiteY20" fmla="*/ 4356100 h 7823200"/>
                <a:gd name="connsiteX21" fmla="*/ 1600200 w 1828800"/>
                <a:gd name="connsiteY21" fmla="*/ 4521200 h 7823200"/>
                <a:gd name="connsiteX22" fmla="*/ 1612900 w 1828800"/>
                <a:gd name="connsiteY22" fmla="*/ 4724400 h 7823200"/>
                <a:gd name="connsiteX23" fmla="*/ 1612900 w 1828800"/>
                <a:gd name="connsiteY23" fmla="*/ 4876800 h 7823200"/>
                <a:gd name="connsiteX24" fmla="*/ 1587500 w 1828800"/>
                <a:gd name="connsiteY24" fmla="*/ 4889500 h 7823200"/>
                <a:gd name="connsiteX25" fmla="*/ 1524000 w 1828800"/>
                <a:gd name="connsiteY25" fmla="*/ 4914900 h 7823200"/>
                <a:gd name="connsiteX26" fmla="*/ 1435100 w 1828800"/>
                <a:gd name="connsiteY26" fmla="*/ 4927600 h 7823200"/>
                <a:gd name="connsiteX27" fmla="*/ 1536700 w 1828800"/>
                <a:gd name="connsiteY27" fmla="*/ 4965700 h 7823200"/>
                <a:gd name="connsiteX28" fmla="*/ 1600200 w 1828800"/>
                <a:gd name="connsiteY28" fmla="*/ 5041900 h 7823200"/>
                <a:gd name="connsiteX29" fmla="*/ 1625600 w 1828800"/>
                <a:gd name="connsiteY29" fmla="*/ 5118100 h 7823200"/>
                <a:gd name="connsiteX30" fmla="*/ 1587500 w 1828800"/>
                <a:gd name="connsiteY30" fmla="*/ 5194300 h 7823200"/>
                <a:gd name="connsiteX31" fmla="*/ 1511300 w 1828800"/>
                <a:gd name="connsiteY31" fmla="*/ 5283200 h 7823200"/>
                <a:gd name="connsiteX32" fmla="*/ 1485900 w 1828800"/>
                <a:gd name="connsiteY32" fmla="*/ 5384800 h 7823200"/>
                <a:gd name="connsiteX33" fmla="*/ 1485900 w 1828800"/>
                <a:gd name="connsiteY33" fmla="*/ 5473700 h 7823200"/>
                <a:gd name="connsiteX34" fmla="*/ 1498600 w 1828800"/>
                <a:gd name="connsiteY34" fmla="*/ 5638800 h 7823200"/>
                <a:gd name="connsiteX35" fmla="*/ 1511300 w 1828800"/>
                <a:gd name="connsiteY35" fmla="*/ 5867400 h 7823200"/>
                <a:gd name="connsiteX36" fmla="*/ 1485900 w 1828800"/>
                <a:gd name="connsiteY36" fmla="*/ 6032500 h 7823200"/>
                <a:gd name="connsiteX37" fmla="*/ 1409700 w 1828800"/>
                <a:gd name="connsiteY37" fmla="*/ 6159500 h 7823200"/>
                <a:gd name="connsiteX38" fmla="*/ 1257300 w 1828800"/>
                <a:gd name="connsiteY38" fmla="*/ 6184900 h 7823200"/>
                <a:gd name="connsiteX39" fmla="*/ 1104900 w 1828800"/>
                <a:gd name="connsiteY39" fmla="*/ 6184900 h 7823200"/>
                <a:gd name="connsiteX40" fmla="*/ 927100 w 1828800"/>
                <a:gd name="connsiteY40" fmla="*/ 6146800 h 7823200"/>
                <a:gd name="connsiteX41" fmla="*/ 787400 w 1828800"/>
                <a:gd name="connsiteY41" fmla="*/ 6159500 h 7823200"/>
                <a:gd name="connsiteX42" fmla="*/ 736600 w 1828800"/>
                <a:gd name="connsiteY42" fmla="*/ 6172200 h 7823200"/>
                <a:gd name="connsiteX43" fmla="*/ 673100 w 1828800"/>
                <a:gd name="connsiteY43" fmla="*/ 6223000 h 7823200"/>
                <a:gd name="connsiteX44" fmla="*/ 584200 w 1828800"/>
                <a:gd name="connsiteY44" fmla="*/ 6591300 h 7823200"/>
                <a:gd name="connsiteX45" fmla="*/ 393700 w 1828800"/>
                <a:gd name="connsiteY45" fmla="*/ 7810500 h 7823200"/>
                <a:gd name="connsiteX46" fmla="*/ 0 w 1828800"/>
                <a:gd name="connsiteY46"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767013 w 1830513"/>
                <a:gd name="connsiteY19" fmla="*/ 4241800 h 7823200"/>
                <a:gd name="connsiteX20" fmla="*/ 1652713 w 1830513"/>
                <a:gd name="connsiteY20" fmla="*/ 4356100 h 7823200"/>
                <a:gd name="connsiteX21" fmla="*/ 1601913 w 1830513"/>
                <a:gd name="connsiteY21" fmla="*/ 4521200 h 7823200"/>
                <a:gd name="connsiteX22" fmla="*/ 1614613 w 1830513"/>
                <a:gd name="connsiteY22" fmla="*/ 4724400 h 7823200"/>
                <a:gd name="connsiteX23" fmla="*/ 1614613 w 1830513"/>
                <a:gd name="connsiteY23" fmla="*/ 4876800 h 7823200"/>
                <a:gd name="connsiteX24" fmla="*/ 1589213 w 1830513"/>
                <a:gd name="connsiteY24" fmla="*/ 4889500 h 7823200"/>
                <a:gd name="connsiteX25" fmla="*/ 1525713 w 1830513"/>
                <a:gd name="connsiteY25" fmla="*/ 4914900 h 7823200"/>
                <a:gd name="connsiteX26" fmla="*/ 1436813 w 1830513"/>
                <a:gd name="connsiteY26" fmla="*/ 4927600 h 7823200"/>
                <a:gd name="connsiteX27" fmla="*/ 1538413 w 1830513"/>
                <a:gd name="connsiteY27" fmla="*/ 4965700 h 7823200"/>
                <a:gd name="connsiteX28" fmla="*/ 1601913 w 1830513"/>
                <a:gd name="connsiteY28" fmla="*/ 5041900 h 7823200"/>
                <a:gd name="connsiteX29" fmla="*/ 1627313 w 1830513"/>
                <a:gd name="connsiteY29" fmla="*/ 5118100 h 7823200"/>
                <a:gd name="connsiteX30" fmla="*/ 1589213 w 1830513"/>
                <a:gd name="connsiteY30" fmla="*/ 5194300 h 7823200"/>
                <a:gd name="connsiteX31" fmla="*/ 1513013 w 1830513"/>
                <a:gd name="connsiteY31" fmla="*/ 5283200 h 7823200"/>
                <a:gd name="connsiteX32" fmla="*/ 1487613 w 1830513"/>
                <a:gd name="connsiteY32" fmla="*/ 5384800 h 7823200"/>
                <a:gd name="connsiteX33" fmla="*/ 1487613 w 1830513"/>
                <a:gd name="connsiteY33" fmla="*/ 5473700 h 7823200"/>
                <a:gd name="connsiteX34" fmla="*/ 1500313 w 1830513"/>
                <a:gd name="connsiteY34" fmla="*/ 5638800 h 7823200"/>
                <a:gd name="connsiteX35" fmla="*/ 1513013 w 1830513"/>
                <a:gd name="connsiteY35" fmla="*/ 5867400 h 7823200"/>
                <a:gd name="connsiteX36" fmla="*/ 1487613 w 1830513"/>
                <a:gd name="connsiteY36" fmla="*/ 6032500 h 7823200"/>
                <a:gd name="connsiteX37" fmla="*/ 1411413 w 1830513"/>
                <a:gd name="connsiteY37" fmla="*/ 6159500 h 7823200"/>
                <a:gd name="connsiteX38" fmla="*/ 1259013 w 1830513"/>
                <a:gd name="connsiteY38" fmla="*/ 6184900 h 7823200"/>
                <a:gd name="connsiteX39" fmla="*/ 1106613 w 1830513"/>
                <a:gd name="connsiteY39" fmla="*/ 6184900 h 7823200"/>
                <a:gd name="connsiteX40" fmla="*/ 928813 w 1830513"/>
                <a:gd name="connsiteY40" fmla="*/ 6146800 h 7823200"/>
                <a:gd name="connsiteX41" fmla="*/ 789113 w 1830513"/>
                <a:gd name="connsiteY41" fmla="*/ 6159500 h 7823200"/>
                <a:gd name="connsiteX42" fmla="*/ 738313 w 1830513"/>
                <a:gd name="connsiteY42" fmla="*/ 6172200 h 7823200"/>
                <a:gd name="connsiteX43" fmla="*/ 674813 w 1830513"/>
                <a:gd name="connsiteY43" fmla="*/ 6223000 h 7823200"/>
                <a:gd name="connsiteX44" fmla="*/ 585913 w 1830513"/>
                <a:gd name="connsiteY44" fmla="*/ 6591300 h 7823200"/>
                <a:gd name="connsiteX45" fmla="*/ 395413 w 1830513"/>
                <a:gd name="connsiteY45" fmla="*/ 7810500 h 7823200"/>
                <a:gd name="connsiteX46" fmla="*/ 1713 w 1830513"/>
                <a:gd name="connsiteY46"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767013 w 1830513"/>
                <a:gd name="connsiteY19" fmla="*/ 4241800 h 7823200"/>
                <a:gd name="connsiteX20" fmla="*/ 1652713 w 1830513"/>
                <a:gd name="connsiteY20" fmla="*/ 4356100 h 7823200"/>
                <a:gd name="connsiteX21" fmla="*/ 1601913 w 1830513"/>
                <a:gd name="connsiteY21" fmla="*/ 4521200 h 7823200"/>
                <a:gd name="connsiteX22" fmla="*/ 1614613 w 1830513"/>
                <a:gd name="connsiteY22" fmla="*/ 4724400 h 7823200"/>
                <a:gd name="connsiteX23" fmla="*/ 1614613 w 1830513"/>
                <a:gd name="connsiteY23" fmla="*/ 4876800 h 7823200"/>
                <a:gd name="connsiteX24" fmla="*/ 1589213 w 1830513"/>
                <a:gd name="connsiteY24" fmla="*/ 4889500 h 7823200"/>
                <a:gd name="connsiteX25" fmla="*/ 1525713 w 1830513"/>
                <a:gd name="connsiteY25" fmla="*/ 4914900 h 7823200"/>
                <a:gd name="connsiteX26" fmla="*/ 1436813 w 1830513"/>
                <a:gd name="connsiteY26" fmla="*/ 4927600 h 7823200"/>
                <a:gd name="connsiteX27" fmla="*/ 1538413 w 1830513"/>
                <a:gd name="connsiteY27" fmla="*/ 4965700 h 7823200"/>
                <a:gd name="connsiteX28" fmla="*/ 1601913 w 1830513"/>
                <a:gd name="connsiteY28" fmla="*/ 5041900 h 7823200"/>
                <a:gd name="connsiteX29" fmla="*/ 1627313 w 1830513"/>
                <a:gd name="connsiteY29" fmla="*/ 5118100 h 7823200"/>
                <a:gd name="connsiteX30" fmla="*/ 1589213 w 1830513"/>
                <a:gd name="connsiteY30" fmla="*/ 5194300 h 7823200"/>
                <a:gd name="connsiteX31" fmla="*/ 1513013 w 1830513"/>
                <a:gd name="connsiteY31" fmla="*/ 5283200 h 7823200"/>
                <a:gd name="connsiteX32" fmla="*/ 1487613 w 1830513"/>
                <a:gd name="connsiteY32" fmla="*/ 5384800 h 7823200"/>
                <a:gd name="connsiteX33" fmla="*/ 1487613 w 1830513"/>
                <a:gd name="connsiteY33" fmla="*/ 5473700 h 7823200"/>
                <a:gd name="connsiteX34" fmla="*/ 1500313 w 1830513"/>
                <a:gd name="connsiteY34" fmla="*/ 5638800 h 7823200"/>
                <a:gd name="connsiteX35" fmla="*/ 1513013 w 1830513"/>
                <a:gd name="connsiteY35" fmla="*/ 5867400 h 7823200"/>
                <a:gd name="connsiteX36" fmla="*/ 1487613 w 1830513"/>
                <a:gd name="connsiteY36" fmla="*/ 6032500 h 7823200"/>
                <a:gd name="connsiteX37" fmla="*/ 1411413 w 1830513"/>
                <a:gd name="connsiteY37" fmla="*/ 6159500 h 7823200"/>
                <a:gd name="connsiteX38" fmla="*/ 1259013 w 1830513"/>
                <a:gd name="connsiteY38" fmla="*/ 6184900 h 7823200"/>
                <a:gd name="connsiteX39" fmla="*/ 1106613 w 1830513"/>
                <a:gd name="connsiteY39" fmla="*/ 6184900 h 7823200"/>
                <a:gd name="connsiteX40" fmla="*/ 928813 w 1830513"/>
                <a:gd name="connsiteY40" fmla="*/ 6146800 h 7823200"/>
                <a:gd name="connsiteX41" fmla="*/ 789113 w 1830513"/>
                <a:gd name="connsiteY41" fmla="*/ 6159500 h 7823200"/>
                <a:gd name="connsiteX42" fmla="*/ 738313 w 1830513"/>
                <a:gd name="connsiteY42" fmla="*/ 6172200 h 7823200"/>
                <a:gd name="connsiteX43" fmla="*/ 674813 w 1830513"/>
                <a:gd name="connsiteY43" fmla="*/ 6223000 h 7823200"/>
                <a:gd name="connsiteX44" fmla="*/ 585913 w 1830513"/>
                <a:gd name="connsiteY44" fmla="*/ 6591300 h 7823200"/>
                <a:gd name="connsiteX45" fmla="*/ 395413 w 1830513"/>
                <a:gd name="connsiteY45" fmla="*/ 7810500 h 7823200"/>
                <a:gd name="connsiteX46" fmla="*/ 1713 w 1830513"/>
                <a:gd name="connsiteY46"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04010 w 1830513"/>
                <a:gd name="connsiteY19" fmla="*/ 4167524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78565 w 1830513"/>
                <a:gd name="connsiteY5" fmla="*/ 231602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78565 w 1830513"/>
                <a:gd name="connsiteY5" fmla="*/ 231602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78565 w 1830513"/>
                <a:gd name="connsiteY5" fmla="*/ 231602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09149 w 1830513"/>
                <a:gd name="connsiteY15" fmla="*/ 2984346 h 7823200"/>
                <a:gd name="connsiteX16" fmla="*/ 1513013 w 1830513"/>
                <a:gd name="connsiteY16" fmla="*/ 3175000 h 7823200"/>
                <a:gd name="connsiteX17" fmla="*/ 1779713 w 1830513"/>
                <a:gd name="connsiteY17" fmla="*/ 3886200 h 7823200"/>
                <a:gd name="connsiteX18" fmla="*/ 1817813 w 1830513"/>
                <a:gd name="connsiteY18" fmla="*/ 4000500 h 7823200"/>
                <a:gd name="connsiteX19" fmla="*/ 1830513 w 1830513"/>
                <a:gd name="connsiteY19" fmla="*/ 4102100 h 7823200"/>
                <a:gd name="connsiteX20" fmla="*/ 1823888 w 1830513"/>
                <a:gd name="connsiteY20" fmla="*/ 4180455 h 7823200"/>
                <a:gd name="connsiteX21" fmla="*/ 1767013 w 1830513"/>
                <a:gd name="connsiteY21" fmla="*/ 4241800 h 7823200"/>
                <a:gd name="connsiteX22" fmla="*/ 1652713 w 1830513"/>
                <a:gd name="connsiteY22" fmla="*/ 4356100 h 7823200"/>
                <a:gd name="connsiteX23" fmla="*/ 1601913 w 1830513"/>
                <a:gd name="connsiteY23" fmla="*/ 4521200 h 7823200"/>
                <a:gd name="connsiteX24" fmla="*/ 1614613 w 1830513"/>
                <a:gd name="connsiteY24" fmla="*/ 4724400 h 7823200"/>
                <a:gd name="connsiteX25" fmla="*/ 1614613 w 1830513"/>
                <a:gd name="connsiteY25" fmla="*/ 4876800 h 7823200"/>
                <a:gd name="connsiteX26" fmla="*/ 1589213 w 1830513"/>
                <a:gd name="connsiteY26" fmla="*/ 4889500 h 7823200"/>
                <a:gd name="connsiteX27" fmla="*/ 1525713 w 1830513"/>
                <a:gd name="connsiteY27" fmla="*/ 4914900 h 7823200"/>
                <a:gd name="connsiteX28" fmla="*/ 1436813 w 1830513"/>
                <a:gd name="connsiteY28" fmla="*/ 4927600 h 7823200"/>
                <a:gd name="connsiteX29" fmla="*/ 1538413 w 1830513"/>
                <a:gd name="connsiteY29" fmla="*/ 4965700 h 7823200"/>
                <a:gd name="connsiteX30" fmla="*/ 1601913 w 1830513"/>
                <a:gd name="connsiteY30" fmla="*/ 5041900 h 7823200"/>
                <a:gd name="connsiteX31" fmla="*/ 1627313 w 1830513"/>
                <a:gd name="connsiteY31" fmla="*/ 5118100 h 7823200"/>
                <a:gd name="connsiteX32" fmla="*/ 1589213 w 1830513"/>
                <a:gd name="connsiteY32" fmla="*/ 5194300 h 7823200"/>
                <a:gd name="connsiteX33" fmla="*/ 1513013 w 1830513"/>
                <a:gd name="connsiteY33" fmla="*/ 5283200 h 7823200"/>
                <a:gd name="connsiteX34" fmla="*/ 1487613 w 1830513"/>
                <a:gd name="connsiteY34" fmla="*/ 5384800 h 7823200"/>
                <a:gd name="connsiteX35" fmla="*/ 1487613 w 1830513"/>
                <a:gd name="connsiteY35" fmla="*/ 5473700 h 7823200"/>
                <a:gd name="connsiteX36" fmla="*/ 1500313 w 1830513"/>
                <a:gd name="connsiteY36" fmla="*/ 5638800 h 7823200"/>
                <a:gd name="connsiteX37" fmla="*/ 1513013 w 1830513"/>
                <a:gd name="connsiteY37" fmla="*/ 5867400 h 7823200"/>
                <a:gd name="connsiteX38" fmla="*/ 1487613 w 1830513"/>
                <a:gd name="connsiteY38" fmla="*/ 6032500 h 7823200"/>
                <a:gd name="connsiteX39" fmla="*/ 1411413 w 1830513"/>
                <a:gd name="connsiteY39" fmla="*/ 6159500 h 7823200"/>
                <a:gd name="connsiteX40" fmla="*/ 1259013 w 1830513"/>
                <a:gd name="connsiteY40" fmla="*/ 6184900 h 7823200"/>
                <a:gd name="connsiteX41" fmla="*/ 1106613 w 1830513"/>
                <a:gd name="connsiteY41" fmla="*/ 6184900 h 7823200"/>
                <a:gd name="connsiteX42" fmla="*/ 928813 w 1830513"/>
                <a:gd name="connsiteY42" fmla="*/ 6146800 h 7823200"/>
                <a:gd name="connsiteX43" fmla="*/ 789113 w 1830513"/>
                <a:gd name="connsiteY43" fmla="*/ 6159500 h 7823200"/>
                <a:gd name="connsiteX44" fmla="*/ 738313 w 1830513"/>
                <a:gd name="connsiteY44" fmla="*/ 6172200 h 7823200"/>
                <a:gd name="connsiteX45" fmla="*/ 674813 w 1830513"/>
                <a:gd name="connsiteY45" fmla="*/ 6223000 h 7823200"/>
                <a:gd name="connsiteX46" fmla="*/ 585913 w 1830513"/>
                <a:gd name="connsiteY46" fmla="*/ 6591300 h 7823200"/>
                <a:gd name="connsiteX47" fmla="*/ 395413 w 1830513"/>
                <a:gd name="connsiteY47" fmla="*/ 7810500 h 7823200"/>
                <a:gd name="connsiteX48" fmla="*/ 1713 w 1830513"/>
                <a:gd name="connsiteY48"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78565 w 1830513"/>
                <a:gd name="connsiteY5" fmla="*/ 231602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466079 w 1830513"/>
                <a:gd name="connsiteY15" fmla="*/ 2990811 h 7823200"/>
                <a:gd name="connsiteX16" fmla="*/ 1513013 w 1830513"/>
                <a:gd name="connsiteY16" fmla="*/ 3175000 h 7823200"/>
                <a:gd name="connsiteX17" fmla="*/ 1779713 w 1830513"/>
                <a:gd name="connsiteY17" fmla="*/ 3886200 h 7823200"/>
                <a:gd name="connsiteX18" fmla="*/ 1817813 w 1830513"/>
                <a:gd name="connsiteY18" fmla="*/ 4000500 h 7823200"/>
                <a:gd name="connsiteX19" fmla="*/ 1830513 w 1830513"/>
                <a:gd name="connsiteY19" fmla="*/ 4102100 h 7823200"/>
                <a:gd name="connsiteX20" fmla="*/ 1823888 w 1830513"/>
                <a:gd name="connsiteY20" fmla="*/ 4180455 h 7823200"/>
                <a:gd name="connsiteX21" fmla="*/ 1767013 w 1830513"/>
                <a:gd name="connsiteY21" fmla="*/ 4241800 h 7823200"/>
                <a:gd name="connsiteX22" fmla="*/ 1652713 w 1830513"/>
                <a:gd name="connsiteY22" fmla="*/ 4356100 h 7823200"/>
                <a:gd name="connsiteX23" fmla="*/ 1601913 w 1830513"/>
                <a:gd name="connsiteY23" fmla="*/ 4521200 h 7823200"/>
                <a:gd name="connsiteX24" fmla="*/ 1614613 w 1830513"/>
                <a:gd name="connsiteY24" fmla="*/ 4724400 h 7823200"/>
                <a:gd name="connsiteX25" fmla="*/ 1614613 w 1830513"/>
                <a:gd name="connsiteY25" fmla="*/ 4876800 h 7823200"/>
                <a:gd name="connsiteX26" fmla="*/ 1589213 w 1830513"/>
                <a:gd name="connsiteY26" fmla="*/ 4889500 h 7823200"/>
                <a:gd name="connsiteX27" fmla="*/ 1525713 w 1830513"/>
                <a:gd name="connsiteY27" fmla="*/ 4914900 h 7823200"/>
                <a:gd name="connsiteX28" fmla="*/ 1436813 w 1830513"/>
                <a:gd name="connsiteY28" fmla="*/ 4927600 h 7823200"/>
                <a:gd name="connsiteX29" fmla="*/ 1538413 w 1830513"/>
                <a:gd name="connsiteY29" fmla="*/ 4965700 h 7823200"/>
                <a:gd name="connsiteX30" fmla="*/ 1601913 w 1830513"/>
                <a:gd name="connsiteY30" fmla="*/ 5041900 h 7823200"/>
                <a:gd name="connsiteX31" fmla="*/ 1627313 w 1830513"/>
                <a:gd name="connsiteY31" fmla="*/ 5118100 h 7823200"/>
                <a:gd name="connsiteX32" fmla="*/ 1589213 w 1830513"/>
                <a:gd name="connsiteY32" fmla="*/ 5194300 h 7823200"/>
                <a:gd name="connsiteX33" fmla="*/ 1513013 w 1830513"/>
                <a:gd name="connsiteY33" fmla="*/ 5283200 h 7823200"/>
                <a:gd name="connsiteX34" fmla="*/ 1487613 w 1830513"/>
                <a:gd name="connsiteY34" fmla="*/ 5384800 h 7823200"/>
                <a:gd name="connsiteX35" fmla="*/ 1487613 w 1830513"/>
                <a:gd name="connsiteY35" fmla="*/ 5473700 h 7823200"/>
                <a:gd name="connsiteX36" fmla="*/ 1500313 w 1830513"/>
                <a:gd name="connsiteY36" fmla="*/ 5638800 h 7823200"/>
                <a:gd name="connsiteX37" fmla="*/ 1513013 w 1830513"/>
                <a:gd name="connsiteY37" fmla="*/ 5867400 h 7823200"/>
                <a:gd name="connsiteX38" fmla="*/ 1487613 w 1830513"/>
                <a:gd name="connsiteY38" fmla="*/ 6032500 h 7823200"/>
                <a:gd name="connsiteX39" fmla="*/ 1411413 w 1830513"/>
                <a:gd name="connsiteY39" fmla="*/ 6159500 h 7823200"/>
                <a:gd name="connsiteX40" fmla="*/ 1259013 w 1830513"/>
                <a:gd name="connsiteY40" fmla="*/ 6184900 h 7823200"/>
                <a:gd name="connsiteX41" fmla="*/ 1106613 w 1830513"/>
                <a:gd name="connsiteY41" fmla="*/ 6184900 h 7823200"/>
                <a:gd name="connsiteX42" fmla="*/ 928813 w 1830513"/>
                <a:gd name="connsiteY42" fmla="*/ 6146800 h 7823200"/>
                <a:gd name="connsiteX43" fmla="*/ 789113 w 1830513"/>
                <a:gd name="connsiteY43" fmla="*/ 6159500 h 7823200"/>
                <a:gd name="connsiteX44" fmla="*/ 738313 w 1830513"/>
                <a:gd name="connsiteY44" fmla="*/ 6172200 h 7823200"/>
                <a:gd name="connsiteX45" fmla="*/ 674813 w 1830513"/>
                <a:gd name="connsiteY45" fmla="*/ 6223000 h 7823200"/>
                <a:gd name="connsiteX46" fmla="*/ 585913 w 1830513"/>
                <a:gd name="connsiteY46" fmla="*/ 6591300 h 7823200"/>
                <a:gd name="connsiteX47" fmla="*/ 395413 w 1830513"/>
                <a:gd name="connsiteY47" fmla="*/ 7810500 h 7823200"/>
                <a:gd name="connsiteX48" fmla="*/ 1713 w 1830513"/>
                <a:gd name="connsiteY48" fmla="*/ 7823200 h 78232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Lst>
              <a:rect l="l" t="t" r="r" b="b"/>
              <a:pathLst>
                <a:path w="1830513" h="7823200">
                  <a:moveTo>
                    <a:pt x="1713" y="7823200"/>
                  </a:moveTo>
                  <a:cubicBezTo>
                    <a:pt x="5946" y="5215467"/>
                    <a:pt x="-3072" y="2607733"/>
                    <a:pt x="1161" y="0"/>
                  </a:cubicBezTo>
                  <a:lnTo>
                    <a:pt x="230313" y="0"/>
                  </a:lnTo>
                  <a:cubicBezTo>
                    <a:pt x="310838" y="4233"/>
                    <a:pt x="408113" y="6350"/>
                    <a:pt x="484313" y="25400"/>
                  </a:cubicBezTo>
                  <a:cubicBezTo>
                    <a:pt x="560513" y="44450"/>
                    <a:pt x="621804" y="79933"/>
                    <a:pt x="687513" y="114300"/>
                  </a:cubicBezTo>
                  <a:cubicBezTo>
                    <a:pt x="753222" y="148667"/>
                    <a:pt x="819298" y="185035"/>
                    <a:pt x="878565" y="231602"/>
                  </a:cubicBezTo>
                  <a:cubicBezTo>
                    <a:pt x="937832" y="278169"/>
                    <a:pt x="988172" y="320117"/>
                    <a:pt x="1043113" y="393700"/>
                  </a:cubicBezTo>
                  <a:cubicBezTo>
                    <a:pt x="1098054" y="467283"/>
                    <a:pt x="1165880" y="590550"/>
                    <a:pt x="1208213" y="673100"/>
                  </a:cubicBezTo>
                  <a:lnTo>
                    <a:pt x="1297113" y="889000"/>
                  </a:lnTo>
                  <a:cubicBezTo>
                    <a:pt x="1326746" y="960967"/>
                    <a:pt x="1424113" y="1303867"/>
                    <a:pt x="1462213" y="1473200"/>
                  </a:cubicBezTo>
                  <a:lnTo>
                    <a:pt x="1525713" y="1905000"/>
                  </a:lnTo>
                  <a:lnTo>
                    <a:pt x="1563813" y="2273300"/>
                  </a:lnTo>
                  <a:lnTo>
                    <a:pt x="1589213" y="2654300"/>
                  </a:lnTo>
                  <a:lnTo>
                    <a:pt x="1551113" y="2768600"/>
                  </a:lnTo>
                  <a:lnTo>
                    <a:pt x="1500313" y="2882900"/>
                  </a:lnTo>
                  <a:lnTo>
                    <a:pt x="1466079" y="2990811"/>
                  </a:lnTo>
                  <a:lnTo>
                    <a:pt x="1513013" y="3175000"/>
                  </a:lnTo>
                  <a:lnTo>
                    <a:pt x="1779713" y="3886200"/>
                  </a:lnTo>
                  <a:lnTo>
                    <a:pt x="1817813" y="4000500"/>
                  </a:lnTo>
                  <a:lnTo>
                    <a:pt x="1830513" y="4102100"/>
                  </a:lnTo>
                  <a:lnTo>
                    <a:pt x="1823888" y="4180455"/>
                  </a:lnTo>
                  <a:lnTo>
                    <a:pt x="1767013" y="4241800"/>
                  </a:lnTo>
                  <a:lnTo>
                    <a:pt x="1652713" y="4356100"/>
                  </a:lnTo>
                  <a:lnTo>
                    <a:pt x="1601913" y="4521200"/>
                  </a:lnTo>
                  <a:lnTo>
                    <a:pt x="1614613" y="4724400"/>
                  </a:lnTo>
                  <a:cubicBezTo>
                    <a:pt x="1616730" y="4783667"/>
                    <a:pt x="1618846" y="4849283"/>
                    <a:pt x="1614613" y="4876800"/>
                  </a:cubicBezTo>
                  <a:cubicBezTo>
                    <a:pt x="1610380" y="4904317"/>
                    <a:pt x="1604030" y="4883150"/>
                    <a:pt x="1589213" y="4889500"/>
                  </a:cubicBezTo>
                  <a:lnTo>
                    <a:pt x="1525713" y="4914900"/>
                  </a:lnTo>
                  <a:lnTo>
                    <a:pt x="1436813" y="4927600"/>
                  </a:lnTo>
                  <a:lnTo>
                    <a:pt x="1538413" y="4965700"/>
                  </a:lnTo>
                  <a:lnTo>
                    <a:pt x="1601913" y="5041900"/>
                  </a:lnTo>
                  <a:lnTo>
                    <a:pt x="1627313" y="5118100"/>
                  </a:lnTo>
                  <a:lnTo>
                    <a:pt x="1589213" y="5194300"/>
                  </a:lnTo>
                  <a:lnTo>
                    <a:pt x="1513013" y="5283200"/>
                  </a:lnTo>
                  <a:lnTo>
                    <a:pt x="1487613" y="5384800"/>
                  </a:lnTo>
                  <a:lnTo>
                    <a:pt x="1487613" y="5473700"/>
                  </a:lnTo>
                  <a:lnTo>
                    <a:pt x="1500313" y="5638800"/>
                  </a:lnTo>
                  <a:lnTo>
                    <a:pt x="1513013" y="5867400"/>
                  </a:lnTo>
                  <a:lnTo>
                    <a:pt x="1487613" y="6032500"/>
                  </a:lnTo>
                  <a:cubicBezTo>
                    <a:pt x="1470680" y="6081183"/>
                    <a:pt x="1449513" y="6134100"/>
                    <a:pt x="1411413" y="6159500"/>
                  </a:cubicBezTo>
                  <a:cubicBezTo>
                    <a:pt x="1373313" y="6184900"/>
                    <a:pt x="1309813" y="6180667"/>
                    <a:pt x="1259013" y="6184900"/>
                  </a:cubicBezTo>
                  <a:lnTo>
                    <a:pt x="1106613" y="6184900"/>
                  </a:lnTo>
                  <a:lnTo>
                    <a:pt x="928813" y="6146800"/>
                  </a:lnTo>
                  <a:lnTo>
                    <a:pt x="789113" y="6159500"/>
                  </a:lnTo>
                  <a:lnTo>
                    <a:pt x="738313" y="6172200"/>
                  </a:lnTo>
                  <a:lnTo>
                    <a:pt x="674813" y="6223000"/>
                  </a:lnTo>
                  <a:lnTo>
                    <a:pt x="585913" y="6591300"/>
                  </a:lnTo>
                  <a:lnTo>
                    <a:pt x="395413" y="7810500"/>
                  </a:lnTo>
                  <a:lnTo>
                    <a:pt x="1713" y="7823200"/>
                  </a:lnTo>
                  <a:close/>
                </a:path>
              </a:pathLst>
            </a:custGeom>
            <a:solidFill>
              <a:schemeClr val="accent5">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01" name="Freeform: Shape 200">
              <a:extLst>
                <a:ext uri="{FF2B5EF4-FFF2-40B4-BE49-F238E27FC236}">
                  <a16:creationId xmlns:a16="http://schemas.microsoft.com/office/drawing/2014/main" id="{033F91B1-ADDD-1B69-F7AE-8F54137A29FD}"/>
                </a:ext>
              </a:extLst>
            </xdr:cNvPr>
            <xdr:cNvSpPr/>
          </xdr:nvSpPr>
          <xdr:spPr>
            <a:xfrm>
              <a:off x="4042960" y="60718700"/>
              <a:ext cx="1824439" cy="7823200"/>
            </a:xfrm>
            <a:custGeom>
              <a:avLst/>
              <a:gdLst>
                <a:gd name="connsiteX0" fmla="*/ 0 w 1828800"/>
                <a:gd name="connsiteY0" fmla="*/ 7823200 h 7823200"/>
                <a:gd name="connsiteX1" fmla="*/ 12700 w 1828800"/>
                <a:gd name="connsiteY1" fmla="*/ 0 h 7823200"/>
                <a:gd name="connsiteX2" fmla="*/ 228600 w 1828800"/>
                <a:gd name="connsiteY2" fmla="*/ 0 h 7823200"/>
                <a:gd name="connsiteX3" fmla="*/ 482600 w 1828800"/>
                <a:gd name="connsiteY3" fmla="*/ 25400 h 7823200"/>
                <a:gd name="connsiteX4" fmla="*/ 685800 w 1828800"/>
                <a:gd name="connsiteY4" fmla="*/ 114300 h 7823200"/>
                <a:gd name="connsiteX5" fmla="*/ 863600 w 1828800"/>
                <a:gd name="connsiteY5" fmla="*/ 241300 h 7823200"/>
                <a:gd name="connsiteX6" fmla="*/ 1041400 w 1828800"/>
                <a:gd name="connsiteY6" fmla="*/ 393700 h 7823200"/>
                <a:gd name="connsiteX7" fmla="*/ 1206500 w 1828800"/>
                <a:gd name="connsiteY7" fmla="*/ 673100 h 7823200"/>
                <a:gd name="connsiteX8" fmla="*/ 1295400 w 1828800"/>
                <a:gd name="connsiteY8" fmla="*/ 889000 h 7823200"/>
                <a:gd name="connsiteX9" fmla="*/ 1460500 w 1828800"/>
                <a:gd name="connsiteY9" fmla="*/ 1473200 h 7823200"/>
                <a:gd name="connsiteX10" fmla="*/ 1524000 w 1828800"/>
                <a:gd name="connsiteY10" fmla="*/ 1905000 h 7823200"/>
                <a:gd name="connsiteX11" fmla="*/ 1562100 w 1828800"/>
                <a:gd name="connsiteY11" fmla="*/ 2273300 h 7823200"/>
                <a:gd name="connsiteX12" fmla="*/ 1587500 w 1828800"/>
                <a:gd name="connsiteY12" fmla="*/ 2654300 h 7823200"/>
                <a:gd name="connsiteX13" fmla="*/ 1549400 w 1828800"/>
                <a:gd name="connsiteY13" fmla="*/ 2768600 h 7823200"/>
                <a:gd name="connsiteX14" fmla="*/ 1498600 w 1828800"/>
                <a:gd name="connsiteY14" fmla="*/ 2882900 h 7823200"/>
                <a:gd name="connsiteX15" fmla="*/ 1511300 w 1828800"/>
                <a:gd name="connsiteY15" fmla="*/ 3175000 h 7823200"/>
                <a:gd name="connsiteX16" fmla="*/ 1778000 w 1828800"/>
                <a:gd name="connsiteY16" fmla="*/ 3886200 h 7823200"/>
                <a:gd name="connsiteX17" fmla="*/ 1816100 w 1828800"/>
                <a:gd name="connsiteY17" fmla="*/ 4000500 h 7823200"/>
                <a:gd name="connsiteX18" fmla="*/ 1828800 w 1828800"/>
                <a:gd name="connsiteY18" fmla="*/ 4102100 h 7823200"/>
                <a:gd name="connsiteX19" fmla="*/ 1765300 w 1828800"/>
                <a:gd name="connsiteY19" fmla="*/ 4241800 h 7823200"/>
                <a:gd name="connsiteX20" fmla="*/ 1651000 w 1828800"/>
                <a:gd name="connsiteY20" fmla="*/ 4356100 h 7823200"/>
                <a:gd name="connsiteX21" fmla="*/ 1600200 w 1828800"/>
                <a:gd name="connsiteY21" fmla="*/ 4521200 h 7823200"/>
                <a:gd name="connsiteX22" fmla="*/ 1612900 w 1828800"/>
                <a:gd name="connsiteY22" fmla="*/ 4724400 h 7823200"/>
                <a:gd name="connsiteX23" fmla="*/ 1612900 w 1828800"/>
                <a:gd name="connsiteY23" fmla="*/ 4876800 h 7823200"/>
                <a:gd name="connsiteX24" fmla="*/ 1587500 w 1828800"/>
                <a:gd name="connsiteY24" fmla="*/ 4889500 h 7823200"/>
                <a:gd name="connsiteX25" fmla="*/ 1524000 w 1828800"/>
                <a:gd name="connsiteY25" fmla="*/ 4914900 h 7823200"/>
                <a:gd name="connsiteX26" fmla="*/ 1435100 w 1828800"/>
                <a:gd name="connsiteY26" fmla="*/ 4927600 h 7823200"/>
                <a:gd name="connsiteX27" fmla="*/ 1536700 w 1828800"/>
                <a:gd name="connsiteY27" fmla="*/ 4965700 h 7823200"/>
                <a:gd name="connsiteX28" fmla="*/ 1600200 w 1828800"/>
                <a:gd name="connsiteY28" fmla="*/ 5041900 h 7823200"/>
                <a:gd name="connsiteX29" fmla="*/ 1625600 w 1828800"/>
                <a:gd name="connsiteY29" fmla="*/ 5118100 h 7823200"/>
                <a:gd name="connsiteX30" fmla="*/ 1587500 w 1828800"/>
                <a:gd name="connsiteY30" fmla="*/ 5194300 h 7823200"/>
                <a:gd name="connsiteX31" fmla="*/ 1511300 w 1828800"/>
                <a:gd name="connsiteY31" fmla="*/ 5283200 h 7823200"/>
                <a:gd name="connsiteX32" fmla="*/ 1485900 w 1828800"/>
                <a:gd name="connsiteY32" fmla="*/ 5384800 h 7823200"/>
                <a:gd name="connsiteX33" fmla="*/ 1485900 w 1828800"/>
                <a:gd name="connsiteY33" fmla="*/ 5473700 h 7823200"/>
                <a:gd name="connsiteX34" fmla="*/ 1498600 w 1828800"/>
                <a:gd name="connsiteY34" fmla="*/ 5638800 h 7823200"/>
                <a:gd name="connsiteX35" fmla="*/ 1511300 w 1828800"/>
                <a:gd name="connsiteY35" fmla="*/ 5867400 h 7823200"/>
                <a:gd name="connsiteX36" fmla="*/ 1485900 w 1828800"/>
                <a:gd name="connsiteY36" fmla="*/ 6032500 h 7823200"/>
                <a:gd name="connsiteX37" fmla="*/ 1409700 w 1828800"/>
                <a:gd name="connsiteY37" fmla="*/ 6159500 h 7823200"/>
                <a:gd name="connsiteX38" fmla="*/ 1257300 w 1828800"/>
                <a:gd name="connsiteY38" fmla="*/ 6184900 h 7823200"/>
                <a:gd name="connsiteX39" fmla="*/ 1104900 w 1828800"/>
                <a:gd name="connsiteY39" fmla="*/ 6184900 h 7823200"/>
                <a:gd name="connsiteX40" fmla="*/ 927100 w 1828800"/>
                <a:gd name="connsiteY40" fmla="*/ 6146800 h 7823200"/>
                <a:gd name="connsiteX41" fmla="*/ 787400 w 1828800"/>
                <a:gd name="connsiteY41" fmla="*/ 6159500 h 7823200"/>
                <a:gd name="connsiteX42" fmla="*/ 736600 w 1828800"/>
                <a:gd name="connsiteY42" fmla="*/ 6172200 h 7823200"/>
                <a:gd name="connsiteX43" fmla="*/ 673100 w 1828800"/>
                <a:gd name="connsiteY43" fmla="*/ 6223000 h 7823200"/>
                <a:gd name="connsiteX44" fmla="*/ 584200 w 1828800"/>
                <a:gd name="connsiteY44" fmla="*/ 6591300 h 7823200"/>
                <a:gd name="connsiteX45" fmla="*/ 393700 w 1828800"/>
                <a:gd name="connsiteY45" fmla="*/ 7810500 h 7823200"/>
                <a:gd name="connsiteX46" fmla="*/ 0 w 1828800"/>
                <a:gd name="connsiteY46"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767013 w 1830513"/>
                <a:gd name="connsiteY19" fmla="*/ 4241800 h 7823200"/>
                <a:gd name="connsiteX20" fmla="*/ 1652713 w 1830513"/>
                <a:gd name="connsiteY20" fmla="*/ 4356100 h 7823200"/>
                <a:gd name="connsiteX21" fmla="*/ 1601913 w 1830513"/>
                <a:gd name="connsiteY21" fmla="*/ 4521200 h 7823200"/>
                <a:gd name="connsiteX22" fmla="*/ 1614613 w 1830513"/>
                <a:gd name="connsiteY22" fmla="*/ 4724400 h 7823200"/>
                <a:gd name="connsiteX23" fmla="*/ 1614613 w 1830513"/>
                <a:gd name="connsiteY23" fmla="*/ 4876800 h 7823200"/>
                <a:gd name="connsiteX24" fmla="*/ 1589213 w 1830513"/>
                <a:gd name="connsiteY24" fmla="*/ 4889500 h 7823200"/>
                <a:gd name="connsiteX25" fmla="*/ 1525713 w 1830513"/>
                <a:gd name="connsiteY25" fmla="*/ 4914900 h 7823200"/>
                <a:gd name="connsiteX26" fmla="*/ 1436813 w 1830513"/>
                <a:gd name="connsiteY26" fmla="*/ 4927600 h 7823200"/>
                <a:gd name="connsiteX27" fmla="*/ 1538413 w 1830513"/>
                <a:gd name="connsiteY27" fmla="*/ 4965700 h 7823200"/>
                <a:gd name="connsiteX28" fmla="*/ 1601913 w 1830513"/>
                <a:gd name="connsiteY28" fmla="*/ 5041900 h 7823200"/>
                <a:gd name="connsiteX29" fmla="*/ 1627313 w 1830513"/>
                <a:gd name="connsiteY29" fmla="*/ 5118100 h 7823200"/>
                <a:gd name="connsiteX30" fmla="*/ 1589213 w 1830513"/>
                <a:gd name="connsiteY30" fmla="*/ 5194300 h 7823200"/>
                <a:gd name="connsiteX31" fmla="*/ 1513013 w 1830513"/>
                <a:gd name="connsiteY31" fmla="*/ 5283200 h 7823200"/>
                <a:gd name="connsiteX32" fmla="*/ 1487613 w 1830513"/>
                <a:gd name="connsiteY32" fmla="*/ 5384800 h 7823200"/>
                <a:gd name="connsiteX33" fmla="*/ 1487613 w 1830513"/>
                <a:gd name="connsiteY33" fmla="*/ 5473700 h 7823200"/>
                <a:gd name="connsiteX34" fmla="*/ 1500313 w 1830513"/>
                <a:gd name="connsiteY34" fmla="*/ 5638800 h 7823200"/>
                <a:gd name="connsiteX35" fmla="*/ 1513013 w 1830513"/>
                <a:gd name="connsiteY35" fmla="*/ 5867400 h 7823200"/>
                <a:gd name="connsiteX36" fmla="*/ 1487613 w 1830513"/>
                <a:gd name="connsiteY36" fmla="*/ 6032500 h 7823200"/>
                <a:gd name="connsiteX37" fmla="*/ 1411413 w 1830513"/>
                <a:gd name="connsiteY37" fmla="*/ 6159500 h 7823200"/>
                <a:gd name="connsiteX38" fmla="*/ 1259013 w 1830513"/>
                <a:gd name="connsiteY38" fmla="*/ 6184900 h 7823200"/>
                <a:gd name="connsiteX39" fmla="*/ 1106613 w 1830513"/>
                <a:gd name="connsiteY39" fmla="*/ 6184900 h 7823200"/>
                <a:gd name="connsiteX40" fmla="*/ 928813 w 1830513"/>
                <a:gd name="connsiteY40" fmla="*/ 6146800 h 7823200"/>
                <a:gd name="connsiteX41" fmla="*/ 789113 w 1830513"/>
                <a:gd name="connsiteY41" fmla="*/ 6159500 h 7823200"/>
                <a:gd name="connsiteX42" fmla="*/ 738313 w 1830513"/>
                <a:gd name="connsiteY42" fmla="*/ 6172200 h 7823200"/>
                <a:gd name="connsiteX43" fmla="*/ 674813 w 1830513"/>
                <a:gd name="connsiteY43" fmla="*/ 6223000 h 7823200"/>
                <a:gd name="connsiteX44" fmla="*/ 585913 w 1830513"/>
                <a:gd name="connsiteY44" fmla="*/ 6591300 h 7823200"/>
                <a:gd name="connsiteX45" fmla="*/ 395413 w 1830513"/>
                <a:gd name="connsiteY45" fmla="*/ 7810500 h 7823200"/>
                <a:gd name="connsiteX46" fmla="*/ 1713 w 1830513"/>
                <a:gd name="connsiteY46"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767013 w 1830513"/>
                <a:gd name="connsiteY19" fmla="*/ 4241800 h 7823200"/>
                <a:gd name="connsiteX20" fmla="*/ 1652713 w 1830513"/>
                <a:gd name="connsiteY20" fmla="*/ 4356100 h 7823200"/>
                <a:gd name="connsiteX21" fmla="*/ 1601913 w 1830513"/>
                <a:gd name="connsiteY21" fmla="*/ 4521200 h 7823200"/>
                <a:gd name="connsiteX22" fmla="*/ 1614613 w 1830513"/>
                <a:gd name="connsiteY22" fmla="*/ 4724400 h 7823200"/>
                <a:gd name="connsiteX23" fmla="*/ 1614613 w 1830513"/>
                <a:gd name="connsiteY23" fmla="*/ 4876800 h 7823200"/>
                <a:gd name="connsiteX24" fmla="*/ 1589213 w 1830513"/>
                <a:gd name="connsiteY24" fmla="*/ 4889500 h 7823200"/>
                <a:gd name="connsiteX25" fmla="*/ 1525713 w 1830513"/>
                <a:gd name="connsiteY25" fmla="*/ 4914900 h 7823200"/>
                <a:gd name="connsiteX26" fmla="*/ 1436813 w 1830513"/>
                <a:gd name="connsiteY26" fmla="*/ 4927600 h 7823200"/>
                <a:gd name="connsiteX27" fmla="*/ 1538413 w 1830513"/>
                <a:gd name="connsiteY27" fmla="*/ 4965700 h 7823200"/>
                <a:gd name="connsiteX28" fmla="*/ 1601913 w 1830513"/>
                <a:gd name="connsiteY28" fmla="*/ 5041900 h 7823200"/>
                <a:gd name="connsiteX29" fmla="*/ 1627313 w 1830513"/>
                <a:gd name="connsiteY29" fmla="*/ 5118100 h 7823200"/>
                <a:gd name="connsiteX30" fmla="*/ 1589213 w 1830513"/>
                <a:gd name="connsiteY30" fmla="*/ 5194300 h 7823200"/>
                <a:gd name="connsiteX31" fmla="*/ 1513013 w 1830513"/>
                <a:gd name="connsiteY31" fmla="*/ 5283200 h 7823200"/>
                <a:gd name="connsiteX32" fmla="*/ 1487613 w 1830513"/>
                <a:gd name="connsiteY32" fmla="*/ 5384800 h 7823200"/>
                <a:gd name="connsiteX33" fmla="*/ 1487613 w 1830513"/>
                <a:gd name="connsiteY33" fmla="*/ 5473700 h 7823200"/>
                <a:gd name="connsiteX34" fmla="*/ 1500313 w 1830513"/>
                <a:gd name="connsiteY34" fmla="*/ 5638800 h 7823200"/>
                <a:gd name="connsiteX35" fmla="*/ 1513013 w 1830513"/>
                <a:gd name="connsiteY35" fmla="*/ 5867400 h 7823200"/>
                <a:gd name="connsiteX36" fmla="*/ 1487613 w 1830513"/>
                <a:gd name="connsiteY36" fmla="*/ 6032500 h 7823200"/>
                <a:gd name="connsiteX37" fmla="*/ 1411413 w 1830513"/>
                <a:gd name="connsiteY37" fmla="*/ 6159500 h 7823200"/>
                <a:gd name="connsiteX38" fmla="*/ 1259013 w 1830513"/>
                <a:gd name="connsiteY38" fmla="*/ 6184900 h 7823200"/>
                <a:gd name="connsiteX39" fmla="*/ 1106613 w 1830513"/>
                <a:gd name="connsiteY39" fmla="*/ 6184900 h 7823200"/>
                <a:gd name="connsiteX40" fmla="*/ 928813 w 1830513"/>
                <a:gd name="connsiteY40" fmla="*/ 6146800 h 7823200"/>
                <a:gd name="connsiteX41" fmla="*/ 789113 w 1830513"/>
                <a:gd name="connsiteY41" fmla="*/ 6159500 h 7823200"/>
                <a:gd name="connsiteX42" fmla="*/ 738313 w 1830513"/>
                <a:gd name="connsiteY42" fmla="*/ 6172200 h 7823200"/>
                <a:gd name="connsiteX43" fmla="*/ 674813 w 1830513"/>
                <a:gd name="connsiteY43" fmla="*/ 6223000 h 7823200"/>
                <a:gd name="connsiteX44" fmla="*/ 585913 w 1830513"/>
                <a:gd name="connsiteY44" fmla="*/ 6591300 h 7823200"/>
                <a:gd name="connsiteX45" fmla="*/ 395413 w 1830513"/>
                <a:gd name="connsiteY45" fmla="*/ 7810500 h 7823200"/>
                <a:gd name="connsiteX46" fmla="*/ 1713 w 1830513"/>
                <a:gd name="connsiteY46"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04010 w 1830513"/>
                <a:gd name="connsiteY19" fmla="*/ 4167524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78565 w 1830513"/>
                <a:gd name="connsiteY5" fmla="*/ 231602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78565 w 1830513"/>
                <a:gd name="connsiteY5" fmla="*/ 231602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78565 w 1830513"/>
                <a:gd name="connsiteY5" fmla="*/ 231602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09149 w 1830513"/>
                <a:gd name="connsiteY15" fmla="*/ 2984346 h 7823200"/>
                <a:gd name="connsiteX16" fmla="*/ 1513013 w 1830513"/>
                <a:gd name="connsiteY16" fmla="*/ 3175000 h 7823200"/>
                <a:gd name="connsiteX17" fmla="*/ 1779713 w 1830513"/>
                <a:gd name="connsiteY17" fmla="*/ 3886200 h 7823200"/>
                <a:gd name="connsiteX18" fmla="*/ 1817813 w 1830513"/>
                <a:gd name="connsiteY18" fmla="*/ 4000500 h 7823200"/>
                <a:gd name="connsiteX19" fmla="*/ 1830513 w 1830513"/>
                <a:gd name="connsiteY19" fmla="*/ 4102100 h 7823200"/>
                <a:gd name="connsiteX20" fmla="*/ 1823888 w 1830513"/>
                <a:gd name="connsiteY20" fmla="*/ 4180455 h 7823200"/>
                <a:gd name="connsiteX21" fmla="*/ 1767013 w 1830513"/>
                <a:gd name="connsiteY21" fmla="*/ 4241800 h 7823200"/>
                <a:gd name="connsiteX22" fmla="*/ 1652713 w 1830513"/>
                <a:gd name="connsiteY22" fmla="*/ 4356100 h 7823200"/>
                <a:gd name="connsiteX23" fmla="*/ 1601913 w 1830513"/>
                <a:gd name="connsiteY23" fmla="*/ 4521200 h 7823200"/>
                <a:gd name="connsiteX24" fmla="*/ 1614613 w 1830513"/>
                <a:gd name="connsiteY24" fmla="*/ 4724400 h 7823200"/>
                <a:gd name="connsiteX25" fmla="*/ 1614613 w 1830513"/>
                <a:gd name="connsiteY25" fmla="*/ 4876800 h 7823200"/>
                <a:gd name="connsiteX26" fmla="*/ 1589213 w 1830513"/>
                <a:gd name="connsiteY26" fmla="*/ 4889500 h 7823200"/>
                <a:gd name="connsiteX27" fmla="*/ 1525713 w 1830513"/>
                <a:gd name="connsiteY27" fmla="*/ 4914900 h 7823200"/>
                <a:gd name="connsiteX28" fmla="*/ 1436813 w 1830513"/>
                <a:gd name="connsiteY28" fmla="*/ 4927600 h 7823200"/>
                <a:gd name="connsiteX29" fmla="*/ 1538413 w 1830513"/>
                <a:gd name="connsiteY29" fmla="*/ 4965700 h 7823200"/>
                <a:gd name="connsiteX30" fmla="*/ 1601913 w 1830513"/>
                <a:gd name="connsiteY30" fmla="*/ 5041900 h 7823200"/>
                <a:gd name="connsiteX31" fmla="*/ 1627313 w 1830513"/>
                <a:gd name="connsiteY31" fmla="*/ 5118100 h 7823200"/>
                <a:gd name="connsiteX32" fmla="*/ 1589213 w 1830513"/>
                <a:gd name="connsiteY32" fmla="*/ 5194300 h 7823200"/>
                <a:gd name="connsiteX33" fmla="*/ 1513013 w 1830513"/>
                <a:gd name="connsiteY33" fmla="*/ 5283200 h 7823200"/>
                <a:gd name="connsiteX34" fmla="*/ 1487613 w 1830513"/>
                <a:gd name="connsiteY34" fmla="*/ 5384800 h 7823200"/>
                <a:gd name="connsiteX35" fmla="*/ 1487613 w 1830513"/>
                <a:gd name="connsiteY35" fmla="*/ 5473700 h 7823200"/>
                <a:gd name="connsiteX36" fmla="*/ 1500313 w 1830513"/>
                <a:gd name="connsiteY36" fmla="*/ 5638800 h 7823200"/>
                <a:gd name="connsiteX37" fmla="*/ 1513013 w 1830513"/>
                <a:gd name="connsiteY37" fmla="*/ 5867400 h 7823200"/>
                <a:gd name="connsiteX38" fmla="*/ 1487613 w 1830513"/>
                <a:gd name="connsiteY38" fmla="*/ 6032500 h 7823200"/>
                <a:gd name="connsiteX39" fmla="*/ 1411413 w 1830513"/>
                <a:gd name="connsiteY39" fmla="*/ 6159500 h 7823200"/>
                <a:gd name="connsiteX40" fmla="*/ 1259013 w 1830513"/>
                <a:gd name="connsiteY40" fmla="*/ 6184900 h 7823200"/>
                <a:gd name="connsiteX41" fmla="*/ 1106613 w 1830513"/>
                <a:gd name="connsiteY41" fmla="*/ 6184900 h 7823200"/>
                <a:gd name="connsiteX42" fmla="*/ 928813 w 1830513"/>
                <a:gd name="connsiteY42" fmla="*/ 6146800 h 7823200"/>
                <a:gd name="connsiteX43" fmla="*/ 789113 w 1830513"/>
                <a:gd name="connsiteY43" fmla="*/ 6159500 h 7823200"/>
                <a:gd name="connsiteX44" fmla="*/ 738313 w 1830513"/>
                <a:gd name="connsiteY44" fmla="*/ 6172200 h 7823200"/>
                <a:gd name="connsiteX45" fmla="*/ 674813 w 1830513"/>
                <a:gd name="connsiteY45" fmla="*/ 6223000 h 7823200"/>
                <a:gd name="connsiteX46" fmla="*/ 585913 w 1830513"/>
                <a:gd name="connsiteY46" fmla="*/ 6591300 h 7823200"/>
                <a:gd name="connsiteX47" fmla="*/ 395413 w 1830513"/>
                <a:gd name="connsiteY47" fmla="*/ 7810500 h 7823200"/>
                <a:gd name="connsiteX48" fmla="*/ 1713 w 1830513"/>
                <a:gd name="connsiteY48"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78565 w 1830513"/>
                <a:gd name="connsiteY5" fmla="*/ 231602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466079 w 1830513"/>
                <a:gd name="connsiteY15" fmla="*/ 2990811 h 7823200"/>
                <a:gd name="connsiteX16" fmla="*/ 1513013 w 1830513"/>
                <a:gd name="connsiteY16" fmla="*/ 3175000 h 7823200"/>
                <a:gd name="connsiteX17" fmla="*/ 1779713 w 1830513"/>
                <a:gd name="connsiteY17" fmla="*/ 3886200 h 7823200"/>
                <a:gd name="connsiteX18" fmla="*/ 1817813 w 1830513"/>
                <a:gd name="connsiteY18" fmla="*/ 4000500 h 7823200"/>
                <a:gd name="connsiteX19" fmla="*/ 1830513 w 1830513"/>
                <a:gd name="connsiteY19" fmla="*/ 4102100 h 7823200"/>
                <a:gd name="connsiteX20" fmla="*/ 1823888 w 1830513"/>
                <a:gd name="connsiteY20" fmla="*/ 4180455 h 7823200"/>
                <a:gd name="connsiteX21" fmla="*/ 1767013 w 1830513"/>
                <a:gd name="connsiteY21" fmla="*/ 4241800 h 7823200"/>
                <a:gd name="connsiteX22" fmla="*/ 1652713 w 1830513"/>
                <a:gd name="connsiteY22" fmla="*/ 4356100 h 7823200"/>
                <a:gd name="connsiteX23" fmla="*/ 1601913 w 1830513"/>
                <a:gd name="connsiteY23" fmla="*/ 4521200 h 7823200"/>
                <a:gd name="connsiteX24" fmla="*/ 1614613 w 1830513"/>
                <a:gd name="connsiteY24" fmla="*/ 4724400 h 7823200"/>
                <a:gd name="connsiteX25" fmla="*/ 1614613 w 1830513"/>
                <a:gd name="connsiteY25" fmla="*/ 4876800 h 7823200"/>
                <a:gd name="connsiteX26" fmla="*/ 1589213 w 1830513"/>
                <a:gd name="connsiteY26" fmla="*/ 4889500 h 7823200"/>
                <a:gd name="connsiteX27" fmla="*/ 1525713 w 1830513"/>
                <a:gd name="connsiteY27" fmla="*/ 4914900 h 7823200"/>
                <a:gd name="connsiteX28" fmla="*/ 1436813 w 1830513"/>
                <a:gd name="connsiteY28" fmla="*/ 4927600 h 7823200"/>
                <a:gd name="connsiteX29" fmla="*/ 1538413 w 1830513"/>
                <a:gd name="connsiteY29" fmla="*/ 4965700 h 7823200"/>
                <a:gd name="connsiteX30" fmla="*/ 1601913 w 1830513"/>
                <a:gd name="connsiteY30" fmla="*/ 5041900 h 7823200"/>
                <a:gd name="connsiteX31" fmla="*/ 1627313 w 1830513"/>
                <a:gd name="connsiteY31" fmla="*/ 5118100 h 7823200"/>
                <a:gd name="connsiteX32" fmla="*/ 1589213 w 1830513"/>
                <a:gd name="connsiteY32" fmla="*/ 5194300 h 7823200"/>
                <a:gd name="connsiteX33" fmla="*/ 1513013 w 1830513"/>
                <a:gd name="connsiteY33" fmla="*/ 5283200 h 7823200"/>
                <a:gd name="connsiteX34" fmla="*/ 1487613 w 1830513"/>
                <a:gd name="connsiteY34" fmla="*/ 5384800 h 7823200"/>
                <a:gd name="connsiteX35" fmla="*/ 1487613 w 1830513"/>
                <a:gd name="connsiteY35" fmla="*/ 5473700 h 7823200"/>
                <a:gd name="connsiteX36" fmla="*/ 1500313 w 1830513"/>
                <a:gd name="connsiteY36" fmla="*/ 5638800 h 7823200"/>
                <a:gd name="connsiteX37" fmla="*/ 1513013 w 1830513"/>
                <a:gd name="connsiteY37" fmla="*/ 5867400 h 7823200"/>
                <a:gd name="connsiteX38" fmla="*/ 1487613 w 1830513"/>
                <a:gd name="connsiteY38" fmla="*/ 6032500 h 7823200"/>
                <a:gd name="connsiteX39" fmla="*/ 1411413 w 1830513"/>
                <a:gd name="connsiteY39" fmla="*/ 6159500 h 7823200"/>
                <a:gd name="connsiteX40" fmla="*/ 1259013 w 1830513"/>
                <a:gd name="connsiteY40" fmla="*/ 6184900 h 7823200"/>
                <a:gd name="connsiteX41" fmla="*/ 1106613 w 1830513"/>
                <a:gd name="connsiteY41" fmla="*/ 6184900 h 7823200"/>
                <a:gd name="connsiteX42" fmla="*/ 928813 w 1830513"/>
                <a:gd name="connsiteY42" fmla="*/ 6146800 h 7823200"/>
                <a:gd name="connsiteX43" fmla="*/ 789113 w 1830513"/>
                <a:gd name="connsiteY43" fmla="*/ 6159500 h 7823200"/>
                <a:gd name="connsiteX44" fmla="*/ 738313 w 1830513"/>
                <a:gd name="connsiteY44" fmla="*/ 6172200 h 7823200"/>
                <a:gd name="connsiteX45" fmla="*/ 674813 w 1830513"/>
                <a:gd name="connsiteY45" fmla="*/ 6223000 h 7823200"/>
                <a:gd name="connsiteX46" fmla="*/ 585913 w 1830513"/>
                <a:gd name="connsiteY46" fmla="*/ 6591300 h 7823200"/>
                <a:gd name="connsiteX47" fmla="*/ 395413 w 1830513"/>
                <a:gd name="connsiteY47" fmla="*/ 7810500 h 7823200"/>
                <a:gd name="connsiteX48" fmla="*/ 1713 w 1830513"/>
                <a:gd name="connsiteY48" fmla="*/ 7823200 h 78232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Lst>
              <a:rect l="l" t="t" r="r" b="b"/>
              <a:pathLst>
                <a:path w="1830513" h="7823200">
                  <a:moveTo>
                    <a:pt x="1713" y="7823200"/>
                  </a:moveTo>
                  <a:cubicBezTo>
                    <a:pt x="5946" y="5215467"/>
                    <a:pt x="-3072" y="2607733"/>
                    <a:pt x="1161" y="0"/>
                  </a:cubicBezTo>
                  <a:lnTo>
                    <a:pt x="230313" y="0"/>
                  </a:lnTo>
                  <a:cubicBezTo>
                    <a:pt x="310838" y="4233"/>
                    <a:pt x="408113" y="6350"/>
                    <a:pt x="484313" y="25400"/>
                  </a:cubicBezTo>
                  <a:cubicBezTo>
                    <a:pt x="560513" y="44450"/>
                    <a:pt x="621804" y="79933"/>
                    <a:pt x="687513" y="114300"/>
                  </a:cubicBezTo>
                  <a:cubicBezTo>
                    <a:pt x="753222" y="148667"/>
                    <a:pt x="819298" y="185035"/>
                    <a:pt x="878565" y="231602"/>
                  </a:cubicBezTo>
                  <a:cubicBezTo>
                    <a:pt x="937832" y="278169"/>
                    <a:pt x="988172" y="320117"/>
                    <a:pt x="1043113" y="393700"/>
                  </a:cubicBezTo>
                  <a:cubicBezTo>
                    <a:pt x="1098054" y="467283"/>
                    <a:pt x="1165880" y="590550"/>
                    <a:pt x="1208213" y="673100"/>
                  </a:cubicBezTo>
                  <a:lnTo>
                    <a:pt x="1297113" y="889000"/>
                  </a:lnTo>
                  <a:cubicBezTo>
                    <a:pt x="1326746" y="960967"/>
                    <a:pt x="1424113" y="1303867"/>
                    <a:pt x="1462213" y="1473200"/>
                  </a:cubicBezTo>
                  <a:lnTo>
                    <a:pt x="1525713" y="1905000"/>
                  </a:lnTo>
                  <a:lnTo>
                    <a:pt x="1563813" y="2273300"/>
                  </a:lnTo>
                  <a:lnTo>
                    <a:pt x="1589213" y="2654300"/>
                  </a:lnTo>
                  <a:lnTo>
                    <a:pt x="1551113" y="2768600"/>
                  </a:lnTo>
                  <a:lnTo>
                    <a:pt x="1500313" y="2882900"/>
                  </a:lnTo>
                  <a:lnTo>
                    <a:pt x="1466079" y="2990811"/>
                  </a:lnTo>
                  <a:lnTo>
                    <a:pt x="1513013" y="3175000"/>
                  </a:lnTo>
                  <a:lnTo>
                    <a:pt x="1779713" y="3886200"/>
                  </a:lnTo>
                  <a:lnTo>
                    <a:pt x="1817813" y="4000500"/>
                  </a:lnTo>
                  <a:lnTo>
                    <a:pt x="1830513" y="4102100"/>
                  </a:lnTo>
                  <a:lnTo>
                    <a:pt x="1823888" y="4180455"/>
                  </a:lnTo>
                  <a:lnTo>
                    <a:pt x="1767013" y="4241800"/>
                  </a:lnTo>
                  <a:lnTo>
                    <a:pt x="1652713" y="4356100"/>
                  </a:lnTo>
                  <a:lnTo>
                    <a:pt x="1601913" y="4521200"/>
                  </a:lnTo>
                  <a:lnTo>
                    <a:pt x="1614613" y="4724400"/>
                  </a:lnTo>
                  <a:cubicBezTo>
                    <a:pt x="1616730" y="4783667"/>
                    <a:pt x="1618846" y="4849283"/>
                    <a:pt x="1614613" y="4876800"/>
                  </a:cubicBezTo>
                  <a:cubicBezTo>
                    <a:pt x="1610380" y="4904317"/>
                    <a:pt x="1604030" y="4883150"/>
                    <a:pt x="1589213" y="4889500"/>
                  </a:cubicBezTo>
                  <a:lnTo>
                    <a:pt x="1525713" y="4914900"/>
                  </a:lnTo>
                  <a:lnTo>
                    <a:pt x="1436813" y="4927600"/>
                  </a:lnTo>
                  <a:lnTo>
                    <a:pt x="1538413" y="4965700"/>
                  </a:lnTo>
                  <a:lnTo>
                    <a:pt x="1601913" y="5041900"/>
                  </a:lnTo>
                  <a:lnTo>
                    <a:pt x="1627313" y="5118100"/>
                  </a:lnTo>
                  <a:lnTo>
                    <a:pt x="1589213" y="5194300"/>
                  </a:lnTo>
                  <a:lnTo>
                    <a:pt x="1513013" y="5283200"/>
                  </a:lnTo>
                  <a:lnTo>
                    <a:pt x="1487613" y="5384800"/>
                  </a:lnTo>
                  <a:lnTo>
                    <a:pt x="1487613" y="5473700"/>
                  </a:lnTo>
                  <a:lnTo>
                    <a:pt x="1500313" y="5638800"/>
                  </a:lnTo>
                  <a:lnTo>
                    <a:pt x="1513013" y="5867400"/>
                  </a:lnTo>
                  <a:lnTo>
                    <a:pt x="1487613" y="6032500"/>
                  </a:lnTo>
                  <a:cubicBezTo>
                    <a:pt x="1470680" y="6081183"/>
                    <a:pt x="1449513" y="6134100"/>
                    <a:pt x="1411413" y="6159500"/>
                  </a:cubicBezTo>
                  <a:cubicBezTo>
                    <a:pt x="1373313" y="6184900"/>
                    <a:pt x="1309813" y="6180667"/>
                    <a:pt x="1259013" y="6184900"/>
                  </a:cubicBezTo>
                  <a:lnTo>
                    <a:pt x="1106613" y="6184900"/>
                  </a:lnTo>
                  <a:lnTo>
                    <a:pt x="928813" y="6146800"/>
                  </a:lnTo>
                  <a:lnTo>
                    <a:pt x="789113" y="6159500"/>
                  </a:lnTo>
                  <a:lnTo>
                    <a:pt x="738313" y="6172200"/>
                  </a:lnTo>
                  <a:lnTo>
                    <a:pt x="674813" y="6223000"/>
                  </a:lnTo>
                  <a:lnTo>
                    <a:pt x="585913" y="6591300"/>
                  </a:lnTo>
                  <a:lnTo>
                    <a:pt x="395413" y="7810500"/>
                  </a:lnTo>
                  <a:lnTo>
                    <a:pt x="1713" y="7823200"/>
                  </a:lnTo>
                  <a:close/>
                </a:path>
              </a:pathLst>
            </a:custGeom>
            <a:solidFill>
              <a:schemeClr val="accent5">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02" name="Freeform: Shape 201">
              <a:extLst>
                <a:ext uri="{FF2B5EF4-FFF2-40B4-BE49-F238E27FC236}">
                  <a16:creationId xmlns:a16="http://schemas.microsoft.com/office/drawing/2014/main" id="{4ACCFBE1-0E27-9C19-1927-8A58BBDCC19C}"/>
                </a:ext>
              </a:extLst>
            </xdr:cNvPr>
            <xdr:cNvSpPr/>
          </xdr:nvSpPr>
          <xdr:spPr>
            <a:xfrm>
              <a:off x="3921040" y="60718700"/>
              <a:ext cx="1824439" cy="7823200"/>
            </a:xfrm>
            <a:custGeom>
              <a:avLst/>
              <a:gdLst>
                <a:gd name="connsiteX0" fmla="*/ 0 w 1828800"/>
                <a:gd name="connsiteY0" fmla="*/ 7823200 h 7823200"/>
                <a:gd name="connsiteX1" fmla="*/ 12700 w 1828800"/>
                <a:gd name="connsiteY1" fmla="*/ 0 h 7823200"/>
                <a:gd name="connsiteX2" fmla="*/ 228600 w 1828800"/>
                <a:gd name="connsiteY2" fmla="*/ 0 h 7823200"/>
                <a:gd name="connsiteX3" fmla="*/ 482600 w 1828800"/>
                <a:gd name="connsiteY3" fmla="*/ 25400 h 7823200"/>
                <a:gd name="connsiteX4" fmla="*/ 685800 w 1828800"/>
                <a:gd name="connsiteY4" fmla="*/ 114300 h 7823200"/>
                <a:gd name="connsiteX5" fmla="*/ 863600 w 1828800"/>
                <a:gd name="connsiteY5" fmla="*/ 241300 h 7823200"/>
                <a:gd name="connsiteX6" fmla="*/ 1041400 w 1828800"/>
                <a:gd name="connsiteY6" fmla="*/ 393700 h 7823200"/>
                <a:gd name="connsiteX7" fmla="*/ 1206500 w 1828800"/>
                <a:gd name="connsiteY7" fmla="*/ 673100 h 7823200"/>
                <a:gd name="connsiteX8" fmla="*/ 1295400 w 1828800"/>
                <a:gd name="connsiteY8" fmla="*/ 889000 h 7823200"/>
                <a:gd name="connsiteX9" fmla="*/ 1460500 w 1828800"/>
                <a:gd name="connsiteY9" fmla="*/ 1473200 h 7823200"/>
                <a:gd name="connsiteX10" fmla="*/ 1524000 w 1828800"/>
                <a:gd name="connsiteY10" fmla="*/ 1905000 h 7823200"/>
                <a:gd name="connsiteX11" fmla="*/ 1562100 w 1828800"/>
                <a:gd name="connsiteY11" fmla="*/ 2273300 h 7823200"/>
                <a:gd name="connsiteX12" fmla="*/ 1587500 w 1828800"/>
                <a:gd name="connsiteY12" fmla="*/ 2654300 h 7823200"/>
                <a:gd name="connsiteX13" fmla="*/ 1549400 w 1828800"/>
                <a:gd name="connsiteY13" fmla="*/ 2768600 h 7823200"/>
                <a:gd name="connsiteX14" fmla="*/ 1498600 w 1828800"/>
                <a:gd name="connsiteY14" fmla="*/ 2882900 h 7823200"/>
                <a:gd name="connsiteX15" fmla="*/ 1511300 w 1828800"/>
                <a:gd name="connsiteY15" fmla="*/ 3175000 h 7823200"/>
                <a:gd name="connsiteX16" fmla="*/ 1778000 w 1828800"/>
                <a:gd name="connsiteY16" fmla="*/ 3886200 h 7823200"/>
                <a:gd name="connsiteX17" fmla="*/ 1816100 w 1828800"/>
                <a:gd name="connsiteY17" fmla="*/ 4000500 h 7823200"/>
                <a:gd name="connsiteX18" fmla="*/ 1828800 w 1828800"/>
                <a:gd name="connsiteY18" fmla="*/ 4102100 h 7823200"/>
                <a:gd name="connsiteX19" fmla="*/ 1765300 w 1828800"/>
                <a:gd name="connsiteY19" fmla="*/ 4241800 h 7823200"/>
                <a:gd name="connsiteX20" fmla="*/ 1651000 w 1828800"/>
                <a:gd name="connsiteY20" fmla="*/ 4356100 h 7823200"/>
                <a:gd name="connsiteX21" fmla="*/ 1600200 w 1828800"/>
                <a:gd name="connsiteY21" fmla="*/ 4521200 h 7823200"/>
                <a:gd name="connsiteX22" fmla="*/ 1612900 w 1828800"/>
                <a:gd name="connsiteY22" fmla="*/ 4724400 h 7823200"/>
                <a:gd name="connsiteX23" fmla="*/ 1612900 w 1828800"/>
                <a:gd name="connsiteY23" fmla="*/ 4876800 h 7823200"/>
                <a:gd name="connsiteX24" fmla="*/ 1587500 w 1828800"/>
                <a:gd name="connsiteY24" fmla="*/ 4889500 h 7823200"/>
                <a:gd name="connsiteX25" fmla="*/ 1524000 w 1828800"/>
                <a:gd name="connsiteY25" fmla="*/ 4914900 h 7823200"/>
                <a:gd name="connsiteX26" fmla="*/ 1435100 w 1828800"/>
                <a:gd name="connsiteY26" fmla="*/ 4927600 h 7823200"/>
                <a:gd name="connsiteX27" fmla="*/ 1536700 w 1828800"/>
                <a:gd name="connsiteY27" fmla="*/ 4965700 h 7823200"/>
                <a:gd name="connsiteX28" fmla="*/ 1600200 w 1828800"/>
                <a:gd name="connsiteY28" fmla="*/ 5041900 h 7823200"/>
                <a:gd name="connsiteX29" fmla="*/ 1625600 w 1828800"/>
                <a:gd name="connsiteY29" fmla="*/ 5118100 h 7823200"/>
                <a:gd name="connsiteX30" fmla="*/ 1587500 w 1828800"/>
                <a:gd name="connsiteY30" fmla="*/ 5194300 h 7823200"/>
                <a:gd name="connsiteX31" fmla="*/ 1511300 w 1828800"/>
                <a:gd name="connsiteY31" fmla="*/ 5283200 h 7823200"/>
                <a:gd name="connsiteX32" fmla="*/ 1485900 w 1828800"/>
                <a:gd name="connsiteY32" fmla="*/ 5384800 h 7823200"/>
                <a:gd name="connsiteX33" fmla="*/ 1485900 w 1828800"/>
                <a:gd name="connsiteY33" fmla="*/ 5473700 h 7823200"/>
                <a:gd name="connsiteX34" fmla="*/ 1498600 w 1828800"/>
                <a:gd name="connsiteY34" fmla="*/ 5638800 h 7823200"/>
                <a:gd name="connsiteX35" fmla="*/ 1511300 w 1828800"/>
                <a:gd name="connsiteY35" fmla="*/ 5867400 h 7823200"/>
                <a:gd name="connsiteX36" fmla="*/ 1485900 w 1828800"/>
                <a:gd name="connsiteY36" fmla="*/ 6032500 h 7823200"/>
                <a:gd name="connsiteX37" fmla="*/ 1409700 w 1828800"/>
                <a:gd name="connsiteY37" fmla="*/ 6159500 h 7823200"/>
                <a:gd name="connsiteX38" fmla="*/ 1257300 w 1828800"/>
                <a:gd name="connsiteY38" fmla="*/ 6184900 h 7823200"/>
                <a:gd name="connsiteX39" fmla="*/ 1104900 w 1828800"/>
                <a:gd name="connsiteY39" fmla="*/ 6184900 h 7823200"/>
                <a:gd name="connsiteX40" fmla="*/ 927100 w 1828800"/>
                <a:gd name="connsiteY40" fmla="*/ 6146800 h 7823200"/>
                <a:gd name="connsiteX41" fmla="*/ 787400 w 1828800"/>
                <a:gd name="connsiteY41" fmla="*/ 6159500 h 7823200"/>
                <a:gd name="connsiteX42" fmla="*/ 736600 w 1828800"/>
                <a:gd name="connsiteY42" fmla="*/ 6172200 h 7823200"/>
                <a:gd name="connsiteX43" fmla="*/ 673100 w 1828800"/>
                <a:gd name="connsiteY43" fmla="*/ 6223000 h 7823200"/>
                <a:gd name="connsiteX44" fmla="*/ 584200 w 1828800"/>
                <a:gd name="connsiteY44" fmla="*/ 6591300 h 7823200"/>
                <a:gd name="connsiteX45" fmla="*/ 393700 w 1828800"/>
                <a:gd name="connsiteY45" fmla="*/ 7810500 h 7823200"/>
                <a:gd name="connsiteX46" fmla="*/ 0 w 1828800"/>
                <a:gd name="connsiteY46"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767013 w 1830513"/>
                <a:gd name="connsiteY19" fmla="*/ 4241800 h 7823200"/>
                <a:gd name="connsiteX20" fmla="*/ 1652713 w 1830513"/>
                <a:gd name="connsiteY20" fmla="*/ 4356100 h 7823200"/>
                <a:gd name="connsiteX21" fmla="*/ 1601913 w 1830513"/>
                <a:gd name="connsiteY21" fmla="*/ 4521200 h 7823200"/>
                <a:gd name="connsiteX22" fmla="*/ 1614613 w 1830513"/>
                <a:gd name="connsiteY22" fmla="*/ 4724400 h 7823200"/>
                <a:gd name="connsiteX23" fmla="*/ 1614613 w 1830513"/>
                <a:gd name="connsiteY23" fmla="*/ 4876800 h 7823200"/>
                <a:gd name="connsiteX24" fmla="*/ 1589213 w 1830513"/>
                <a:gd name="connsiteY24" fmla="*/ 4889500 h 7823200"/>
                <a:gd name="connsiteX25" fmla="*/ 1525713 w 1830513"/>
                <a:gd name="connsiteY25" fmla="*/ 4914900 h 7823200"/>
                <a:gd name="connsiteX26" fmla="*/ 1436813 w 1830513"/>
                <a:gd name="connsiteY26" fmla="*/ 4927600 h 7823200"/>
                <a:gd name="connsiteX27" fmla="*/ 1538413 w 1830513"/>
                <a:gd name="connsiteY27" fmla="*/ 4965700 h 7823200"/>
                <a:gd name="connsiteX28" fmla="*/ 1601913 w 1830513"/>
                <a:gd name="connsiteY28" fmla="*/ 5041900 h 7823200"/>
                <a:gd name="connsiteX29" fmla="*/ 1627313 w 1830513"/>
                <a:gd name="connsiteY29" fmla="*/ 5118100 h 7823200"/>
                <a:gd name="connsiteX30" fmla="*/ 1589213 w 1830513"/>
                <a:gd name="connsiteY30" fmla="*/ 5194300 h 7823200"/>
                <a:gd name="connsiteX31" fmla="*/ 1513013 w 1830513"/>
                <a:gd name="connsiteY31" fmla="*/ 5283200 h 7823200"/>
                <a:gd name="connsiteX32" fmla="*/ 1487613 w 1830513"/>
                <a:gd name="connsiteY32" fmla="*/ 5384800 h 7823200"/>
                <a:gd name="connsiteX33" fmla="*/ 1487613 w 1830513"/>
                <a:gd name="connsiteY33" fmla="*/ 5473700 h 7823200"/>
                <a:gd name="connsiteX34" fmla="*/ 1500313 w 1830513"/>
                <a:gd name="connsiteY34" fmla="*/ 5638800 h 7823200"/>
                <a:gd name="connsiteX35" fmla="*/ 1513013 w 1830513"/>
                <a:gd name="connsiteY35" fmla="*/ 5867400 h 7823200"/>
                <a:gd name="connsiteX36" fmla="*/ 1487613 w 1830513"/>
                <a:gd name="connsiteY36" fmla="*/ 6032500 h 7823200"/>
                <a:gd name="connsiteX37" fmla="*/ 1411413 w 1830513"/>
                <a:gd name="connsiteY37" fmla="*/ 6159500 h 7823200"/>
                <a:gd name="connsiteX38" fmla="*/ 1259013 w 1830513"/>
                <a:gd name="connsiteY38" fmla="*/ 6184900 h 7823200"/>
                <a:gd name="connsiteX39" fmla="*/ 1106613 w 1830513"/>
                <a:gd name="connsiteY39" fmla="*/ 6184900 h 7823200"/>
                <a:gd name="connsiteX40" fmla="*/ 928813 w 1830513"/>
                <a:gd name="connsiteY40" fmla="*/ 6146800 h 7823200"/>
                <a:gd name="connsiteX41" fmla="*/ 789113 w 1830513"/>
                <a:gd name="connsiteY41" fmla="*/ 6159500 h 7823200"/>
                <a:gd name="connsiteX42" fmla="*/ 738313 w 1830513"/>
                <a:gd name="connsiteY42" fmla="*/ 6172200 h 7823200"/>
                <a:gd name="connsiteX43" fmla="*/ 674813 w 1830513"/>
                <a:gd name="connsiteY43" fmla="*/ 6223000 h 7823200"/>
                <a:gd name="connsiteX44" fmla="*/ 585913 w 1830513"/>
                <a:gd name="connsiteY44" fmla="*/ 6591300 h 7823200"/>
                <a:gd name="connsiteX45" fmla="*/ 395413 w 1830513"/>
                <a:gd name="connsiteY45" fmla="*/ 7810500 h 7823200"/>
                <a:gd name="connsiteX46" fmla="*/ 1713 w 1830513"/>
                <a:gd name="connsiteY46"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767013 w 1830513"/>
                <a:gd name="connsiteY19" fmla="*/ 4241800 h 7823200"/>
                <a:gd name="connsiteX20" fmla="*/ 1652713 w 1830513"/>
                <a:gd name="connsiteY20" fmla="*/ 4356100 h 7823200"/>
                <a:gd name="connsiteX21" fmla="*/ 1601913 w 1830513"/>
                <a:gd name="connsiteY21" fmla="*/ 4521200 h 7823200"/>
                <a:gd name="connsiteX22" fmla="*/ 1614613 w 1830513"/>
                <a:gd name="connsiteY22" fmla="*/ 4724400 h 7823200"/>
                <a:gd name="connsiteX23" fmla="*/ 1614613 w 1830513"/>
                <a:gd name="connsiteY23" fmla="*/ 4876800 h 7823200"/>
                <a:gd name="connsiteX24" fmla="*/ 1589213 w 1830513"/>
                <a:gd name="connsiteY24" fmla="*/ 4889500 h 7823200"/>
                <a:gd name="connsiteX25" fmla="*/ 1525713 w 1830513"/>
                <a:gd name="connsiteY25" fmla="*/ 4914900 h 7823200"/>
                <a:gd name="connsiteX26" fmla="*/ 1436813 w 1830513"/>
                <a:gd name="connsiteY26" fmla="*/ 4927600 h 7823200"/>
                <a:gd name="connsiteX27" fmla="*/ 1538413 w 1830513"/>
                <a:gd name="connsiteY27" fmla="*/ 4965700 h 7823200"/>
                <a:gd name="connsiteX28" fmla="*/ 1601913 w 1830513"/>
                <a:gd name="connsiteY28" fmla="*/ 5041900 h 7823200"/>
                <a:gd name="connsiteX29" fmla="*/ 1627313 w 1830513"/>
                <a:gd name="connsiteY29" fmla="*/ 5118100 h 7823200"/>
                <a:gd name="connsiteX30" fmla="*/ 1589213 w 1830513"/>
                <a:gd name="connsiteY30" fmla="*/ 5194300 h 7823200"/>
                <a:gd name="connsiteX31" fmla="*/ 1513013 w 1830513"/>
                <a:gd name="connsiteY31" fmla="*/ 5283200 h 7823200"/>
                <a:gd name="connsiteX32" fmla="*/ 1487613 w 1830513"/>
                <a:gd name="connsiteY32" fmla="*/ 5384800 h 7823200"/>
                <a:gd name="connsiteX33" fmla="*/ 1487613 w 1830513"/>
                <a:gd name="connsiteY33" fmla="*/ 5473700 h 7823200"/>
                <a:gd name="connsiteX34" fmla="*/ 1500313 w 1830513"/>
                <a:gd name="connsiteY34" fmla="*/ 5638800 h 7823200"/>
                <a:gd name="connsiteX35" fmla="*/ 1513013 w 1830513"/>
                <a:gd name="connsiteY35" fmla="*/ 5867400 h 7823200"/>
                <a:gd name="connsiteX36" fmla="*/ 1487613 w 1830513"/>
                <a:gd name="connsiteY36" fmla="*/ 6032500 h 7823200"/>
                <a:gd name="connsiteX37" fmla="*/ 1411413 w 1830513"/>
                <a:gd name="connsiteY37" fmla="*/ 6159500 h 7823200"/>
                <a:gd name="connsiteX38" fmla="*/ 1259013 w 1830513"/>
                <a:gd name="connsiteY38" fmla="*/ 6184900 h 7823200"/>
                <a:gd name="connsiteX39" fmla="*/ 1106613 w 1830513"/>
                <a:gd name="connsiteY39" fmla="*/ 6184900 h 7823200"/>
                <a:gd name="connsiteX40" fmla="*/ 928813 w 1830513"/>
                <a:gd name="connsiteY40" fmla="*/ 6146800 h 7823200"/>
                <a:gd name="connsiteX41" fmla="*/ 789113 w 1830513"/>
                <a:gd name="connsiteY41" fmla="*/ 6159500 h 7823200"/>
                <a:gd name="connsiteX42" fmla="*/ 738313 w 1830513"/>
                <a:gd name="connsiteY42" fmla="*/ 6172200 h 7823200"/>
                <a:gd name="connsiteX43" fmla="*/ 674813 w 1830513"/>
                <a:gd name="connsiteY43" fmla="*/ 6223000 h 7823200"/>
                <a:gd name="connsiteX44" fmla="*/ 585913 w 1830513"/>
                <a:gd name="connsiteY44" fmla="*/ 6591300 h 7823200"/>
                <a:gd name="connsiteX45" fmla="*/ 395413 w 1830513"/>
                <a:gd name="connsiteY45" fmla="*/ 7810500 h 7823200"/>
                <a:gd name="connsiteX46" fmla="*/ 1713 w 1830513"/>
                <a:gd name="connsiteY46"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04010 w 1830513"/>
                <a:gd name="connsiteY19" fmla="*/ 4167524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78565 w 1830513"/>
                <a:gd name="connsiteY5" fmla="*/ 231602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78565 w 1830513"/>
                <a:gd name="connsiteY5" fmla="*/ 231602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78565 w 1830513"/>
                <a:gd name="connsiteY5" fmla="*/ 231602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09149 w 1830513"/>
                <a:gd name="connsiteY15" fmla="*/ 2984346 h 7823200"/>
                <a:gd name="connsiteX16" fmla="*/ 1513013 w 1830513"/>
                <a:gd name="connsiteY16" fmla="*/ 3175000 h 7823200"/>
                <a:gd name="connsiteX17" fmla="*/ 1779713 w 1830513"/>
                <a:gd name="connsiteY17" fmla="*/ 3886200 h 7823200"/>
                <a:gd name="connsiteX18" fmla="*/ 1817813 w 1830513"/>
                <a:gd name="connsiteY18" fmla="*/ 4000500 h 7823200"/>
                <a:gd name="connsiteX19" fmla="*/ 1830513 w 1830513"/>
                <a:gd name="connsiteY19" fmla="*/ 4102100 h 7823200"/>
                <a:gd name="connsiteX20" fmla="*/ 1823888 w 1830513"/>
                <a:gd name="connsiteY20" fmla="*/ 4180455 h 7823200"/>
                <a:gd name="connsiteX21" fmla="*/ 1767013 w 1830513"/>
                <a:gd name="connsiteY21" fmla="*/ 4241800 h 7823200"/>
                <a:gd name="connsiteX22" fmla="*/ 1652713 w 1830513"/>
                <a:gd name="connsiteY22" fmla="*/ 4356100 h 7823200"/>
                <a:gd name="connsiteX23" fmla="*/ 1601913 w 1830513"/>
                <a:gd name="connsiteY23" fmla="*/ 4521200 h 7823200"/>
                <a:gd name="connsiteX24" fmla="*/ 1614613 w 1830513"/>
                <a:gd name="connsiteY24" fmla="*/ 4724400 h 7823200"/>
                <a:gd name="connsiteX25" fmla="*/ 1614613 w 1830513"/>
                <a:gd name="connsiteY25" fmla="*/ 4876800 h 7823200"/>
                <a:gd name="connsiteX26" fmla="*/ 1589213 w 1830513"/>
                <a:gd name="connsiteY26" fmla="*/ 4889500 h 7823200"/>
                <a:gd name="connsiteX27" fmla="*/ 1525713 w 1830513"/>
                <a:gd name="connsiteY27" fmla="*/ 4914900 h 7823200"/>
                <a:gd name="connsiteX28" fmla="*/ 1436813 w 1830513"/>
                <a:gd name="connsiteY28" fmla="*/ 4927600 h 7823200"/>
                <a:gd name="connsiteX29" fmla="*/ 1538413 w 1830513"/>
                <a:gd name="connsiteY29" fmla="*/ 4965700 h 7823200"/>
                <a:gd name="connsiteX30" fmla="*/ 1601913 w 1830513"/>
                <a:gd name="connsiteY30" fmla="*/ 5041900 h 7823200"/>
                <a:gd name="connsiteX31" fmla="*/ 1627313 w 1830513"/>
                <a:gd name="connsiteY31" fmla="*/ 5118100 h 7823200"/>
                <a:gd name="connsiteX32" fmla="*/ 1589213 w 1830513"/>
                <a:gd name="connsiteY32" fmla="*/ 5194300 h 7823200"/>
                <a:gd name="connsiteX33" fmla="*/ 1513013 w 1830513"/>
                <a:gd name="connsiteY33" fmla="*/ 5283200 h 7823200"/>
                <a:gd name="connsiteX34" fmla="*/ 1487613 w 1830513"/>
                <a:gd name="connsiteY34" fmla="*/ 5384800 h 7823200"/>
                <a:gd name="connsiteX35" fmla="*/ 1487613 w 1830513"/>
                <a:gd name="connsiteY35" fmla="*/ 5473700 h 7823200"/>
                <a:gd name="connsiteX36" fmla="*/ 1500313 w 1830513"/>
                <a:gd name="connsiteY36" fmla="*/ 5638800 h 7823200"/>
                <a:gd name="connsiteX37" fmla="*/ 1513013 w 1830513"/>
                <a:gd name="connsiteY37" fmla="*/ 5867400 h 7823200"/>
                <a:gd name="connsiteX38" fmla="*/ 1487613 w 1830513"/>
                <a:gd name="connsiteY38" fmla="*/ 6032500 h 7823200"/>
                <a:gd name="connsiteX39" fmla="*/ 1411413 w 1830513"/>
                <a:gd name="connsiteY39" fmla="*/ 6159500 h 7823200"/>
                <a:gd name="connsiteX40" fmla="*/ 1259013 w 1830513"/>
                <a:gd name="connsiteY40" fmla="*/ 6184900 h 7823200"/>
                <a:gd name="connsiteX41" fmla="*/ 1106613 w 1830513"/>
                <a:gd name="connsiteY41" fmla="*/ 6184900 h 7823200"/>
                <a:gd name="connsiteX42" fmla="*/ 928813 w 1830513"/>
                <a:gd name="connsiteY42" fmla="*/ 6146800 h 7823200"/>
                <a:gd name="connsiteX43" fmla="*/ 789113 w 1830513"/>
                <a:gd name="connsiteY43" fmla="*/ 6159500 h 7823200"/>
                <a:gd name="connsiteX44" fmla="*/ 738313 w 1830513"/>
                <a:gd name="connsiteY44" fmla="*/ 6172200 h 7823200"/>
                <a:gd name="connsiteX45" fmla="*/ 674813 w 1830513"/>
                <a:gd name="connsiteY45" fmla="*/ 6223000 h 7823200"/>
                <a:gd name="connsiteX46" fmla="*/ 585913 w 1830513"/>
                <a:gd name="connsiteY46" fmla="*/ 6591300 h 7823200"/>
                <a:gd name="connsiteX47" fmla="*/ 395413 w 1830513"/>
                <a:gd name="connsiteY47" fmla="*/ 7810500 h 7823200"/>
                <a:gd name="connsiteX48" fmla="*/ 1713 w 1830513"/>
                <a:gd name="connsiteY48"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78565 w 1830513"/>
                <a:gd name="connsiteY5" fmla="*/ 231602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466079 w 1830513"/>
                <a:gd name="connsiteY15" fmla="*/ 2990811 h 7823200"/>
                <a:gd name="connsiteX16" fmla="*/ 1513013 w 1830513"/>
                <a:gd name="connsiteY16" fmla="*/ 3175000 h 7823200"/>
                <a:gd name="connsiteX17" fmla="*/ 1779713 w 1830513"/>
                <a:gd name="connsiteY17" fmla="*/ 3886200 h 7823200"/>
                <a:gd name="connsiteX18" fmla="*/ 1817813 w 1830513"/>
                <a:gd name="connsiteY18" fmla="*/ 4000500 h 7823200"/>
                <a:gd name="connsiteX19" fmla="*/ 1830513 w 1830513"/>
                <a:gd name="connsiteY19" fmla="*/ 4102100 h 7823200"/>
                <a:gd name="connsiteX20" fmla="*/ 1823888 w 1830513"/>
                <a:gd name="connsiteY20" fmla="*/ 4180455 h 7823200"/>
                <a:gd name="connsiteX21" fmla="*/ 1767013 w 1830513"/>
                <a:gd name="connsiteY21" fmla="*/ 4241800 h 7823200"/>
                <a:gd name="connsiteX22" fmla="*/ 1652713 w 1830513"/>
                <a:gd name="connsiteY22" fmla="*/ 4356100 h 7823200"/>
                <a:gd name="connsiteX23" fmla="*/ 1601913 w 1830513"/>
                <a:gd name="connsiteY23" fmla="*/ 4521200 h 7823200"/>
                <a:gd name="connsiteX24" fmla="*/ 1614613 w 1830513"/>
                <a:gd name="connsiteY24" fmla="*/ 4724400 h 7823200"/>
                <a:gd name="connsiteX25" fmla="*/ 1614613 w 1830513"/>
                <a:gd name="connsiteY25" fmla="*/ 4876800 h 7823200"/>
                <a:gd name="connsiteX26" fmla="*/ 1589213 w 1830513"/>
                <a:gd name="connsiteY26" fmla="*/ 4889500 h 7823200"/>
                <a:gd name="connsiteX27" fmla="*/ 1525713 w 1830513"/>
                <a:gd name="connsiteY27" fmla="*/ 4914900 h 7823200"/>
                <a:gd name="connsiteX28" fmla="*/ 1436813 w 1830513"/>
                <a:gd name="connsiteY28" fmla="*/ 4927600 h 7823200"/>
                <a:gd name="connsiteX29" fmla="*/ 1538413 w 1830513"/>
                <a:gd name="connsiteY29" fmla="*/ 4965700 h 7823200"/>
                <a:gd name="connsiteX30" fmla="*/ 1601913 w 1830513"/>
                <a:gd name="connsiteY30" fmla="*/ 5041900 h 7823200"/>
                <a:gd name="connsiteX31" fmla="*/ 1627313 w 1830513"/>
                <a:gd name="connsiteY31" fmla="*/ 5118100 h 7823200"/>
                <a:gd name="connsiteX32" fmla="*/ 1589213 w 1830513"/>
                <a:gd name="connsiteY32" fmla="*/ 5194300 h 7823200"/>
                <a:gd name="connsiteX33" fmla="*/ 1513013 w 1830513"/>
                <a:gd name="connsiteY33" fmla="*/ 5283200 h 7823200"/>
                <a:gd name="connsiteX34" fmla="*/ 1487613 w 1830513"/>
                <a:gd name="connsiteY34" fmla="*/ 5384800 h 7823200"/>
                <a:gd name="connsiteX35" fmla="*/ 1487613 w 1830513"/>
                <a:gd name="connsiteY35" fmla="*/ 5473700 h 7823200"/>
                <a:gd name="connsiteX36" fmla="*/ 1500313 w 1830513"/>
                <a:gd name="connsiteY36" fmla="*/ 5638800 h 7823200"/>
                <a:gd name="connsiteX37" fmla="*/ 1513013 w 1830513"/>
                <a:gd name="connsiteY37" fmla="*/ 5867400 h 7823200"/>
                <a:gd name="connsiteX38" fmla="*/ 1487613 w 1830513"/>
                <a:gd name="connsiteY38" fmla="*/ 6032500 h 7823200"/>
                <a:gd name="connsiteX39" fmla="*/ 1411413 w 1830513"/>
                <a:gd name="connsiteY39" fmla="*/ 6159500 h 7823200"/>
                <a:gd name="connsiteX40" fmla="*/ 1259013 w 1830513"/>
                <a:gd name="connsiteY40" fmla="*/ 6184900 h 7823200"/>
                <a:gd name="connsiteX41" fmla="*/ 1106613 w 1830513"/>
                <a:gd name="connsiteY41" fmla="*/ 6184900 h 7823200"/>
                <a:gd name="connsiteX42" fmla="*/ 928813 w 1830513"/>
                <a:gd name="connsiteY42" fmla="*/ 6146800 h 7823200"/>
                <a:gd name="connsiteX43" fmla="*/ 789113 w 1830513"/>
                <a:gd name="connsiteY43" fmla="*/ 6159500 h 7823200"/>
                <a:gd name="connsiteX44" fmla="*/ 738313 w 1830513"/>
                <a:gd name="connsiteY44" fmla="*/ 6172200 h 7823200"/>
                <a:gd name="connsiteX45" fmla="*/ 674813 w 1830513"/>
                <a:gd name="connsiteY45" fmla="*/ 6223000 h 7823200"/>
                <a:gd name="connsiteX46" fmla="*/ 585913 w 1830513"/>
                <a:gd name="connsiteY46" fmla="*/ 6591300 h 7823200"/>
                <a:gd name="connsiteX47" fmla="*/ 395413 w 1830513"/>
                <a:gd name="connsiteY47" fmla="*/ 7810500 h 7823200"/>
                <a:gd name="connsiteX48" fmla="*/ 1713 w 1830513"/>
                <a:gd name="connsiteY48" fmla="*/ 7823200 h 78232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Lst>
              <a:rect l="l" t="t" r="r" b="b"/>
              <a:pathLst>
                <a:path w="1830513" h="7823200">
                  <a:moveTo>
                    <a:pt x="1713" y="7823200"/>
                  </a:moveTo>
                  <a:cubicBezTo>
                    <a:pt x="5946" y="5215467"/>
                    <a:pt x="-3072" y="2607733"/>
                    <a:pt x="1161" y="0"/>
                  </a:cubicBezTo>
                  <a:lnTo>
                    <a:pt x="230313" y="0"/>
                  </a:lnTo>
                  <a:cubicBezTo>
                    <a:pt x="310838" y="4233"/>
                    <a:pt x="408113" y="6350"/>
                    <a:pt x="484313" y="25400"/>
                  </a:cubicBezTo>
                  <a:cubicBezTo>
                    <a:pt x="560513" y="44450"/>
                    <a:pt x="621804" y="79933"/>
                    <a:pt x="687513" y="114300"/>
                  </a:cubicBezTo>
                  <a:cubicBezTo>
                    <a:pt x="753222" y="148667"/>
                    <a:pt x="819298" y="185035"/>
                    <a:pt x="878565" y="231602"/>
                  </a:cubicBezTo>
                  <a:cubicBezTo>
                    <a:pt x="937832" y="278169"/>
                    <a:pt x="988172" y="320117"/>
                    <a:pt x="1043113" y="393700"/>
                  </a:cubicBezTo>
                  <a:cubicBezTo>
                    <a:pt x="1098054" y="467283"/>
                    <a:pt x="1165880" y="590550"/>
                    <a:pt x="1208213" y="673100"/>
                  </a:cubicBezTo>
                  <a:lnTo>
                    <a:pt x="1297113" y="889000"/>
                  </a:lnTo>
                  <a:cubicBezTo>
                    <a:pt x="1326746" y="960967"/>
                    <a:pt x="1424113" y="1303867"/>
                    <a:pt x="1462213" y="1473200"/>
                  </a:cubicBezTo>
                  <a:lnTo>
                    <a:pt x="1525713" y="1905000"/>
                  </a:lnTo>
                  <a:lnTo>
                    <a:pt x="1563813" y="2273300"/>
                  </a:lnTo>
                  <a:lnTo>
                    <a:pt x="1589213" y="2654300"/>
                  </a:lnTo>
                  <a:lnTo>
                    <a:pt x="1551113" y="2768600"/>
                  </a:lnTo>
                  <a:lnTo>
                    <a:pt x="1500313" y="2882900"/>
                  </a:lnTo>
                  <a:lnTo>
                    <a:pt x="1466079" y="2990811"/>
                  </a:lnTo>
                  <a:lnTo>
                    <a:pt x="1513013" y="3175000"/>
                  </a:lnTo>
                  <a:lnTo>
                    <a:pt x="1779713" y="3886200"/>
                  </a:lnTo>
                  <a:lnTo>
                    <a:pt x="1817813" y="4000500"/>
                  </a:lnTo>
                  <a:lnTo>
                    <a:pt x="1830513" y="4102100"/>
                  </a:lnTo>
                  <a:lnTo>
                    <a:pt x="1823888" y="4180455"/>
                  </a:lnTo>
                  <a:lnTo>
                    <a:pt x="1767013" y="4241800"/>
                  </a:lnTo>
                  <a:lnTo>
                    <a:pt x="1652713" y="4356100"/>
                  </a:lnTo>
                  <a:lnTo>
                    <a:pt x="1601913" y="4521200"/>
                  </a:lnTo>
                  <a:lnTo>
                    <a:pt x="1614613" y="4724400"/>
                  </a:lnTo>
                  <a:cubicBezTo>
                    <a:pt x="1616730" y="4783667"/>
                    <a:pt x="1618846" y="4849283"/>
                    <a:pt x="1614613" y="4876800"/>
                  </a:cubicBezTo>
                  <a:cubicBezTo>
                    <a:pt x="1610380" y="4904317"/>
                    <a:pt x="1604030" y="4883150"/>
                    <a:pt x="1589213" y="4889500"/>
                  </a:cubicBezTo>
                  <a:lnTo>
                    <a:pt x="1525713" y="4914900"/>
                  </a:lnTo>
                  <a:lnTo>
                    <a:pt x="1436813" y="4927600"/>
                  </a:lnTo>
                  <a:lnTo>
                    <a:pt x="1538413" y="4965700"/>
                  </a:lnTo>
                  <a:lnTo>
                    <a:pt x="1601913" y="5041900"/>
                  </a:lnTo>
                  <a:lnTo>
                    <a:pt x="1627313" y="5118100"/>
                  </a:lnTo>
                  <a:lnTo>
                    <a:pt x="1589213" y="5194300"/>
                  </a:lnTo>
                  <a:lnTo>
                    <a:pt x="1513013" y="5283200"/>
                  </a:lnTo>
                  <a:lnTo>
                    <a:pt x="1487613" y="5384800"/>
                  </a:lnTo>
                  <a:lnTo>
                    <a:pt x="1487613" y="5473700"/>
                  </a:lnTo>
                  <a:lnTo>
                    <a:pt x="1500313" y="5638800"/>
                  </a:lnTo>
                  <a:lnTo>
                    <a:pt x="1513013" y="5867400"/>
                  </a:lnTo>
                  <a:lnTo>
                    <a:pt x="1487613" y="6032500"/>
                  </a:lnTo>
                  <a:cubicBezTo>
                    <a:pt x="1470680" y="6081183"/>
                    <a:pt x="1449513" y="6134100"/>
                    <a:pt x="1411413" y="6159500"/>
                  </a:cubicBezTo>
                  <a:cubicBezTo>
                    <a:pt x="1373313" y="6184900"/>
                    <a:pt x="1309813" y="6180667"/>
                    <a:pt x="1259013" y="6184900"/>
                  </a:cubicBezTo>
                  <a:lnTo>
                    <a:pt x="1106613" y="6184900"/>
                  </a:lnTo>
                  <a:lnTo>
                    <a:pt x="928813" y="6146800"/>
                  </a:lnTo>
                  <a:lnTo>
                    <a:pt x="789113" y="6159500"/>
                  </a:lnTo>
                  <a:lnTo>
                    <a:pt x="738313" y="6172200"/>
                  </a:lnTo>
                  <a:lnTo>
                    <a:pt x="674813" y="6223000"/>
                  </a:lnTo>
                  <a:lnTo>
                    <a:pt x="585913" y="6591300"/>
                  </a:lnTo>
                  <a:lnTo>
                    <a:pt x="395413" y="7810500"/>
                  </a:lnTo>
                  <a:lnTo>
                    <a:pt x="1713" y="7823200"/>
                  </a:lnTo>
                  <a:close/>
                </a:path>
              </a:pathLst>
            </a:custGeom>
            <a:solidFill>
              <a:schemeClr val="accent5">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03" name="Freeform: Shape 202">
              <a:extLst>
                <a:ext uri="{FF2B5EF4-FFF2-40B4-BE49-F238E27FC236}">
                  <a16:creationId xmlns:a16="http://schemas.microsoft.com/office/drawing/2014/main" id="{81C844D1-EACE-B6CF-DA79-AF06B3B42553}"/>
                </a:ext>
              </a:extLst>
            </xdr:cNvPr>
            <xdr:cNvSpPr/>
          </xdr:nvSpPr>
          <xdr:spPr>
            <a:xfrm>
              <a:off x="3796580" y="60718700"/>
              <a:ext cx="1824439" cy="7823200"/>
            </a:xfrm>
            <a:custGeom>
              <a:avLst/>
              <a:gdLst>
                <a:gd name="connsiteX0" fmla="*/ 0 w 1828800"/>
                <a:gd name="connsiteY0" fmla="*/ 7823200 h 7823200"/>
                <a:gd name="connsiteX1" fmla="*/ 12700 w 1828800"/>
                <a:gd name="connsiteY1" fmla="*/ 0 h 7823200"/>
                <a:gd name="connsiteX2" fmla="*/ 228600 w 1828800"/>
                <a:gd name="connsiteY2" fmla="*/ 0 h 7823200"/>
                <a:gd name="connsiteX3" fmla="*/ 482600 w 1828800"/>
                <a:gd name="connsiteY3" fmla="*/ 25400 h 7823200"/>
                <a:gd name="connsiteX4" fmla="*/ 685800 w 1828800"/>
                <a:gd name="connsiteY4" fmla="*/ 114300 h 7823200"/>
                <a:gd name="connsiteX5" fmla="*/ 863600 w 1828800"/>
                <a:gd name="connsiteY5" fmla="*/ 241300 h 7823200"/>
                <a:gd name="connsiteX6" fmla="*/ 1041400 w 1828800"/>
                <a:gd name="connsiteY6" fmla="*/ 393700 h 7823200"/>
                <a:gd name="connsiteX7" fmla="*/ 1206500 w 1828800"/>
                <a:gd name="connsiteY7" fmla="*/ 673100 h 7823200"/>
                <a:gd name="connsiteX8" fmla="*/ 1295400 w 1828800"/>
                <a:gd name="connsiteY8" fmla="*/ 889000 h 7823200"/>
                <a:gd name="connsiteX9" fmla="*/ 1460500 w 1828800"/>
                <a:gd name="connsiteY9" fmla="*/ 1473200 h 7823200"/>
                <a:gd name="connsiteX10" fmla="*/ 1524000 w 1828800"/>
                <a:gd name="connsiteY10" fmla="*/ 1905000 h 7823200"/>
                <a:gd name="connsiteX11" fmla="*/ 1562100 w 1828800"/>
                <a:gd name="connsiteY11" fmla="*/ 2273300 h 7823200"/>
                <a:gd name="connsiteX12" fmla="*/ 1587500 w 1828800"/>
                <a:gd name="connsiteY12" fmla="*/ 2654300 h 7823200"/>
                <a:gd name="connsiteX13" fmla="*/ 1549400 w 1828800"/>
                <a:gd name="connsiteY13" fmla="*/ 2768600 h 7823200"/>
                <a:gd name="connsiteX14" fmla="*/ 1498600 w 1828800"/>
                <a:gd name="connsiteY14" fmla="*/ 2882900 h 7823200"/>
                <a:gd name="connsiteX15" fmla="*/ 1511300 w 1828800"/>
                <a:gd name="connsiteY15" fmla="*/ 3175000 h 7823200"/>
                <a:gd name="connsiteX16" fmla="*/ 1778000 w 1828800"/>
                <a:gd name="connsiteY16" fmla="*/ 3886200 h 7823200"/>
                <a:gd name="connsiteX17" fmla="*/ 1816100 w 1828800"/>
                <a:gd name="connsiteY17" fmla="*/ 4000500 h 7823200"/>
                <a:gd name="connsiteX18" fmla="*/ 1828800 w 1828800"/>
                <a:gd name="connsiteY18" fmla="*/ 4102100 h 7823200"/>
                <a:gd name="connsiteX19" fmla="*/ 1765300 w 1828800"/>
                <a:gd name="connsiteY19" fmla="*/ 4241800 h 7823200"/>
                <a:gd name="connsiteX20" fmla="*/ 1651000 w 1828800"/>
                <a:gd name="connsiteY20" fmla="*/ 4356100 h 7823200"/>
                <a:gd name="connsiteX21" fmla="*/ 1600200 w 1828800"/>
                <a:gd name="connsiteY21" fmla="*/ 4521200 h 7823200"/>
                <a:gd name="connsiteX22" fmla="*/ 1612900 w 1828800"/>
                <a:gd name="connsiteY22" fmla="*/ 4724400 h 7823200"/>
                <a:gd name="connsiteX23" fmla="*/ 1612900 w 1828800"/>
                <a:gd name="connsiteY23" fmla="*/ 4876800 h 7823200"/>
                <a:gd name="connsiteX24" fmla="*/ 1587500 w 1828800"/>
                <a:gd name="connsiteY24" fmla="*/ 4889500 h 7823200"/>
                <a:gd name="connsiteX25" fmla="*/ 1524000 w 1828800"/>
                <a:gd name="connsiteY25" fmla="*/ 4914900 h 7823200"/>
                <a:gd name="connsiteX26" fmla="*/ 1435100 w 1828800"/>
                <a:gd name="connsiteY26" fmla="*/ 4927600 h 7823200"/>
                <a:gd name="connsiteX27" fmla="*/ 1536700 w 1828800"/>
                <a:gd name="connsiteY27" fmla="*/ 4965700 h 7823200"/>
                <a:gd name="connsiteX28" fmla="*/ 1600200 w 1828800"/>
                <a:gd name="connsiteY28" fmla="*/ 5041900 h 7823200"/>
                <a:gd name="connsiteX29" fmla="*/ 1625600 w 1828800"/>
                <a:gd name="connsiteY29" fmla="*/ 5118100 h 7823200"/>
                <a:gd name="connsiteX30" fmla="*/ 1587500 w 1828800"/>
                <a:gd name="connsiteY30" fmla="*/ 5194300 h 7823200"/>
                <a:gd name="connsiteX31" fmla="*/ 1511300 w 1828800"/>
                <a:gd name="connsiteY31" fmla="*/ 5283200 h 7823200"/>
                <a:gd name="connsiteX32" fmla="*/ 1485900 w 1828800"/>
                <a:gd name="connsiteY32" fmla="*/ 5384800 h 7823200"/>
                <a:gd name="connsiteX33" fmla="*/ 1485900 w 1828800"/>
                <a:gd name="connsiteY33" fmla="*/ 5473700 h 7823200"/>
                <a:gd name="connsiteX34" fmla="*/ 1498600 w 1828800"/>
                <a:gd name="connsiteY34" fmla="*/ 5638800 h 7823200"/>
                <a:gd name="connsiteX35" fmla="*/ 1511300 w 1828800"/>
                <a:gd name="connsiteY35" fmla="*/ 5867400 h 7823200"/>
                <a:gd name="connsiteX36" fmla="*/ 1485900 w 1828800"/>
                <a:gd name="connsiteY36" fmla="*/ 6032500 h 7823200"/>
                <a:gd name="connsiteX37" fmla="*/ 1409700 w 1828800"/>
                <a:gd name="connsiteY37" fmla="*/ 6159500 h 7823200"/>
                <a:gd name="connsiteX38" fmla="*/ 1257300 w 1828800"/>
                <a:gd name="connsiteY38" fmla="*/ 6184900 h 7823200"/>
                <a:gd name="connsiteX39" fmla="*/ 1104900 w 1828800"/>
                <a:gd name="connsiteY39" fmla="*/ 6184900 h 7823200"/>
                <a:gd name="connsiteX40" fmla="*/ 927100 w 1828800"/>
                <a:gd name="connsiteY40" fmla="*/ 6146800 h 7823200"/>
                <a:gd name="connsiteX41" fmla="*/ 787400 w 1828800"/>
                <a:gd name="connsiteY41" fmla="*/ 6159500 h 7823200"/>
                <a:gd name="connsiteX42" fmla="*/ 736600 w 1828800"/>
                <a:gd name="connsiteY42" fmla="*/ 6172200 h 7823200"/>
                <a:gd name="connsiteX43" fmla="*/ 673100 w 1828800"/>
                <a:gd name="connsiteY43" fmla="*/ 6223000 h 7823200"/>
                <a:gd name="connsiteX44" fmla="*/ 584200 w 1828800"/>
                <a:gd name="connsiteY44" fmla="*/ 6591300 h 7823200"/>
                <a:gd name="connsiteX45" fmla="*/ 393700 w 1828800"/>
                <a:gd name="connsiteY45" fmla="*/ 7810500 h 7823200"/>
                <a:gd name="connsiteX46" fmla="*/ 0 w 1828800"/>
                <a:gd name="connsiteY46"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767013 w 1830513"/>
                <a:gd name="connsiteY19" fmla="*/ 4241800 h 7823200"/>
                <a:gd name="connsiteX20" fmla="*/ 1652713 w 1830513"/>
                <a:gd name="connsiteY20" fmla="*/ 4356100 h 7823200"/>
                <a:gd name="connsiteX21" fmla="*/ 1601913 w 1830513"/>
                <a:gd name="connsiteY21" fmla="*/ 4521200 h 7823200"/>
                <a:gd name="connsiteX22" fmla="*/ 1614613 w 1830513"/>
                <a:gd name="connsiteY22" fmla="*/ 4724400 h 7823200"/>
                <a:gd name="connsiteX23" fmla="*/ 1614613 w 1830513"/>
                <a:gd name="connsiteY23" fmla="*/ 4876800 h 7823200"/>
                <a:gd name="connsiteX24" fmla="*/ 1589213 w 1830513"/>
                <a:gd name="connsiteY24" fmla="*/ 4889500 h 7823200"/>
                <a:gd name="connsiteX25" fmla="*/ 1525713 w 1830513"/>
                <a:gd name="connsiteY25" fmla="*/ 4914900 h 7823200"/>
                <a:gd name="connsiteX26" fmla="*/ 1436813 w 1830513"/>
                <a:gd name="connsiteY26" fmla="*/ 4927600 h 7823200"/>
                <a:gd name="connsiteX27" fmla="*/ 1538413 w 1830513"/>
                <a:gd name="connsiteY27" fmla="*/ 4965700 h 7823200"/>
                <a:gd name="connsiteX28" fmla="*/ 1601913 w 1830513"/>
                <a:gd name="connsiteY28" fmla="*/ 5041900 h 7823200"/>
                <a:gd name="connsiteX29" fmla="*/ 1627313 w 1830513"/>
                <a:gd name="connsiteY29" fmla="*/ 5118100 h 7823200"/>
                <a:gd name="connsiteX30" fmla="*/ 1589213 w 1830513"/>
                <a:gd name="connsiteY30" fmla="*/ 5194300 h 7823200"/>
                <a:gd name="connsiteX31" fmla="*/ 1513013 w 1830513"/>
                <a:gd name="connsiteY31" fmla="*/ 5283200 h 7823200"/>
                <a:gd name="connsiteX32" fmla="*/ 1487613 w 1830513"/>
                <a:gd name="connsiteY32" fmla="*/ 5384800 h 7823200"/>
                <a:gd name="connsiteX33" fmla="*/ 1487613 w 1830513"/>
                <a:gd name="connsiteY33" fmla="*/ 5473700 h 7823200"/>
                <a:gd name="connsiteX34" fmla="*/ 1500313 w 1830513"/>
                <a:gd name="connsiteY34" fmla="*/ 5638800 h 7823200"/>
                <a:gd name="connsiteX35" fmla="*/ 1513013 w 1830513"/>
                <a:gd name="connsiteY35" fmla="*/ 5867400 h 7823200"/>
                <a:gd name="connsiteX36" fmla="*/ 1487613 w 1830513"/>
                <a:gd name="connsiteY36" fmla="*/ 6032500 h 7823200"/>
                <a:gd name="connsiteX37" fmla="*/ 1411413 w 1830513"/>
                <a:gd name="connsiteY37" fmla="*/ 6159500 h 7823200"/>
                <a:gd name="connsiteX38" fmla="*/ 1259013 w 1830513"/>
                <a:gd name="connsiteY38" fmla="*/ 6184900 h 7823200"/>
                <a:gd name="connsiteX39" fmla="*/ 1106613 w 1830513"/>
                <a:gd name="connsiteY39" fmla="*/ 6184900 h 7823200"/>
                <a:gd name="connsiteX40" fmla="*/ 928813 w 1830513"/>
                <a:gd name="connsiteY40" fmla="*/ 6146800 h 7823200"/>
                <a:gd name="connsiteX41" fmla="*/ 789113 w 1830513"/>
                <a:gd name="connsiteY41" fmla="*/ 6159500 h 7823200"/>
                <a:gd name="connsiteX42" fmla="*/ 738313 w 1830513"/>
                <a:gd name="connsiteY42" fmla="*/ 6172200 h 7823200"/>
                <a:gd name="connsiteX43" fmla="*/ 674813 w 1830513"/>
                <a:gd name="connsiteY43" fmla="*/ 6223000 h 7823200"/>
                <a:gd name="connsiteX44" fmla="*/ 585913 w 1830513"/>
                <a:gd name="connsiteY44" fmla="*/ 6591300 h 7823200"/>
                <a:gd name="connsiteX45" fmla="*/ 395413 w 1830513"/>
                <a:gd name="connsiteY45" fmla="*/ 7810500 h 7823200"/>
                <a:gd name="connsiteX46" fmla="*/ 1713 w 1830513"/>
                <a:gd name="connsiteY46"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767013 w 1830513"/>
                <a:gd name="connsiteY19" fmla="*/ 4241800 h 7823200"/>
                <a:gd name="connsiteX20" fmla="*/ 1652713 w 1830513"/>
                <a:gd name="connsiteY20" fmla="*/ 4356100 h 7823200"/>
                <a:gd name="connsiteX21" fmla="*/ 1601913 w 1830513"/>
                <a:gd name="connsiteY21" fmla="*/ 4521200 h 7823200"/>
                <a:gd name="connsiteX22" fmla="*/ 1614613 w 1830513"/>
                <a:gd name="connsiteY22" fmla="*/ 4724400 h 7823200"/>
                <a:gd name="connsiteX23" fmla="*/ 1614613 w 1830513"/>
                <a:gd name="connsiteY23" fmla="*/ 4876800 h 7823200"/>
                <a:gd name="connsiteX24" fmla="*/ 1589213 w 1830513"/>
                <a:gd name="connsiteY24" fmla="*/ 4889500 h 7823200"/>
                <a:gd name="connsiteX25" fmla="*/ 1525713 w 1830513"/>
                <a:gd name="connsiteY25" fmla="*/ 4914900 h 7823200"/>
                <a:gd name="connsiteX26" fmla="*/ 1436813 w 1830513"/>
                <a:gd name="connsiteY26" fmla="*/ 4927600 h 7823200"/>
                <a:gd name="connsiteX27" fmla="*/ 1538413 w 1830513"/>
                <a:gd name="connsiteY27" fmla="*/ 4965700 h 7823200"/>
                <a:gd name="connsiteX28" fmla="*/ 1601913 w 1830513"/>
                <a:gd name="connsiteY28" fmla="*/ 5041900 h 7823200"/>
                <a:gd name="connsiteX29" fmla="*/ 1627313 w 1830513"/>
                <a:gd name="connsiteY29" fmla="*/ 5118100 h 7823200"/>
                <a:gd name="connsiteX30" fmla="*/ 1589213 w 1830513"/>
                <a:gd name="connsiteY30" fmla="*/ 5194300 h 7823200"/>
                <a:gd name="connsiteX31" fmla="*/ 1513013 w 1830513"/>
                <a:gd name="connsiteY31" fmla="*/ 5283200 h 7823200"/>
                <a:gd name="connsiteX32" fmla="*/ 1487613 w 1830513"/>
                <a:gd name="connsiteY32" fmla="*/ 5384800 h 7823200"/>
                <a:gd name="connsiteX33" fmla="*/ 1487613 w 1830513"/>
                <a:gd name="connsiteY33" fmla="*/ 5473700 h 7823200"/>
                <a:gd name="connsiteX34" fmla="*/ 1500313 w 1830513"/>
                <a:gd name="connsiteY34" fmla="*/ 5638800 h 7823200"/>
                <a:gd name="connsiteX35" fmla="*/ 1513013 w 1830513"/>
                <a:gd name="connsiteY35" fmla="*/ 5867400 h 7823200"/>
                <a:gd name="connsiteX36" fmla="*/ 1487613 w 1830513"/>
                <a:gd name="connsiteY36" fmla="*/ 6032500 h 7823200"/>
                <a:gd name="connsiteX37" fmla="*/ 1411413 w 1830513"/>
                <a:gd name="connsiteY37" fmla="*/ 6159500 h 7823200"/>
                <a:gd name="connsiteX38" fmla="*/ 1259013 w 1830513"/>
                <a:gd name="connsiteY38" fmla="*/ 6184900 h 7823200"/>
                <a:gd name="connsiteX39" fmla="*/ 1106613 w 1830513"/>
                <a:gd name="connsiteY39" fmla="*/ 6184900 h 7823200"/>
                <a:gd name="connsiteX40" fmla="*/ 928813 w 1830513"/>
                <a:gd name="connsiteY40" fmla="*/ 6146800 h 7823200"/>
                <a:gd name="connsiteX41" fmla="*/ 789113 w 1830513"/>
                <a:gd name="connsiteY41" fmla="*/ 6159500 h 7823200"/>
                <a:gd name="connsiteX42" fmla="*/ 738313 w 1830513"/>
                <a:gd name="connsiteY42" fmla="*/ 6172200 h 7823200"/>
                <a:gd name="connsiteX43" fmla="*/ 674813 w 1830513"/>
                <a:gd name="connsiteY43" fmla="*/ 6223000 h 7823200"/>
                <a:gd name="connsiteX44" fmla="*/ 585913 w 1830513"/>
                <a:gd name="connsiteY44" fmla="*/ 6591300 h 7823200"/>
                <a:gd name="connsiteX45" fmla="*/ 395413 w 1830513"/>
                <a:gd name="connsiteY45" fmla="*/ 7810500 h 7823200"/>
                <a:gd name="connsiteX46" fmla="*/ 1713 w 1830513"/>
                <a:gd name="connsiteY46"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04010 w 1830513"/>
                <a:gd name="connsiteY19" fmla="*/ 4167524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78565 w 1830513"/>
                <a:gd name="connsiteY5" fmla="*/ 231602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78565 w 1830513"/>
                <a:gd name="connsiteY5" fmla="*/ 231602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78565 w 1830513"/>
                <a:gd name="connsiteY5" fmla="*/ 231602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09149 w 1830513"/>
                <a:gd name="connsiteY15" fmla="*/ 2984346 h 7823200"/>
                <a:gd name="connsiteX16" fmla="*/ 1513013 w 1830513"/>
                <a:gd name="connsiteY16" fmla="*/ 3175000 h 7823200"/>
                <a:gd name="connsiteX17" fmla="*/ 1779713 w 1830513"/>
                <a:gd name="connsiteY17" fmla="*/ 3886200 h 7823200"/>
                <a:gd name="connsiteX18" fmla="*/ 1817813 w 1830513"/>
                <a:gd name="connsiteY18" fmla="*/ 4000500 h 7823200"/>
                <a:gd name="connsiteX19" fmla="*/ 1830513 w 1830513"/>
                <a:gd name="connsiteY19" fmla="*/ 4102100 h 7823200"/>
                <a:gd name="connsiteX20" fmla="*/ 1823888 w 1830513"/>
                <a:gd name="connsiteY20" fmla="*/ 4180455 h 7823200"/>
                <a:gd name="connsiteX21" fmla="*/ 1767013 w 1830513"/>
                <a:gd name="connsiteY21" fmla="*/ 4241800 h 7823200"/>
                <a:gd name="connsiteX22" fmla="*/ 1652713 w 1830513"/>
                <a:gd name="connsiteY22" fmla="*/ 4356100 h 7823200"/>
                <a:gd name="connsiteX23" fmla="*/ 1601913 w 1830513"/>
                <a:gd name="connsiteY23" fmla="*/ 4521200 h 7823200"/>
                <a:gd name="connsiteX24" fmla="*/ 1614613 w 1830513"/>
                <a:gd name="connsiteY24" fmla="*/ 4724400 h 7823200"/>
                <a:gd name="connsiteX25" fmla="*/ 1614613 w 1830513"/>
                <a:gd name="connsiteY25" fmla="*/ 4876800 h 7823200"/>
                <a:gd name="connsiteX26" fmla="*/ 1589213 w 1830513"/>
                <a:gd name="connsiteY26" fmla="*/ 4889500 h 7823200"/>
                <a:gd name="connsiteX27" fmla="*/ 1525713 w 1830513"/>
                <a:gd name="connsiteY27" fmla="*/ 4914900 h 7823200"/>
                <a:gd name="connsiteX28" fmla="*/ 1436813 w 1830513"/>
                <a:gd name="connsiteY28" fmla="*/ 4927600 h 7823200"/>
                <a:gd name="connsiteX29" fmla="*/ 1538413 w 1830513"/>
                <a:gd name="connsiteY29" fmla="*/ 4965700 h 7823200"/>
                <a:gd name="connsiteX30" fmla="*/ 1601913 w 1830513"/>
                <a:gd name="connsiteY30" fmla="*/ 5041900 h 7823200"/>
                <a:gd name="connsiteX31" fmla="*/ 1627313 w 1830513"/>
                <a:gd name="connsiteY31" fmla="*/ 5118100 h 7823200"/>
                <a:gd name="connsiteX32" fmla="*/ 1589213 w 1830513"/>
                <a:gd name="connsiteY32" fmla="*/ 5194300 h 7823200"/>
                <a:gd name="connsiteX33" fmla="*/ 1513013 w 1830513"/>
                <a:gd name="connsiteY33" fmla="*/ 5283200 h 7823200"/>
                <a:gd name="connsiteX34" fmla="*/ 1487613 w 1830513"/>
                <a:gd name="connsiteY34" fmla="*/ 5384800 h 7823200"/>
                <a:gd name="connsiteX35" fmla="*/ 1487613 w 1830513"/>
                <a:gd name="connsiteY35" fmla="*/ 5473700 h 7823200"/>
                <a:gd name="connsiteX36" fmla="*/ 1500313 w 1830513"/>
                <a:gd name="connsiteY36" fmla="*/ 5638800 h 7823200"/>
                <a:gd name="connsiteX37" fmla="*/ 1513013 w 1830513"/>
                <a:gd name="connsiteY37" fmla="*/ 5867400 h 7823200"/>
                <a:gd name="connsiteX38" fmla="*/ 1487613 w 1830513"/>
                <a:gd name="connsiteY38" fmla="*/ 6032500 h 7823200"/>
                <a:gd name="connsiteX39" fmla="*/ 1411413 w 1830513"/>
                <a:gd name="connsiteY39" fmla="*/ 6159500 h 7823200"/>
                <a:gd name="connsiteX40" fmla="*/ 1259013 w 1830513"/>
                <a:gd name="connsiteY40" fmla="*/ 6184900 h 7823200"/>
                <a:gd name="connsiteX41" fmla="*/ 1106613 w 1830513"/>
                <a:gd name="connsiteY41" fmla="*/ 6184900 h 7823200"/>
                <a:gd name="connsiteX42" fmla="*/ 928813 w 1830513"/>
                <a:gd name="connsiteY42" fmla="*/ 6146800 h 7823200"/>
                <a:gd name="connsiteX43" fmla="*/ 789113 w 1830513"/>
                <a:gd name="connsiteY43" fmla="*/ 6159500 h 7823200"/>
                <a:gd name="connsiteX44" fmla="*/ 738313 w 1830513"/>
                <a:gd name="connsiteY44" fmla="*/ 6172200 h 7823200"/>
                <a:gd name="connsiteX45" fmla="*/ 674813 w 1830513"/>
                <a:gd name="connsiteY45" fmla="*/ 6223000 h 7823200"/>
                <a:gd name="connsiteX46" fmla="*/ 585913 w 1830513"/>
                <a:gd name="connsiteY46" fmla="*/ 6591300 h 7823200"/>
                <a:gd name="connsiteX47" fmla="*/ 395413 w 1830513"/>
                <a:gd name="connsiteY47" fmla="*/ 7810500 h 7823200"/>
                <a:gd name="connsiteX48" fmla="*/ 1713 w 1830513"/>
                <a:gd name="connsiteY48"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78565 w 1830513"/>
                <a:gd name="connsiteY5" fmla="*/ 231602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466079 w 1830513"/>
                <a:gd name="connsiteY15" fmla="*/ 2990811 h 7823200"/>
                <a:gd name="connsiteX16" fmla="*/ 1513013 w 1830513"/>
                <a:gd name="connsiteY16" fmla="*/ 3175000 h 7823200"/>
                <a:gd name="connsiteX17" fmla="*/ 1779713 w 1830513"/>
                <a:gd name="connsiteY17" fmla="*/ 3886200 h 7823200"/>
                <a:gd name="connsiteX18" fmla="*/ 1817813 w 1830513"/>
                <a:gd name="connsiteY18" fmla="*/ 4000500 h 7823200"/>
                <a:gd name="connsiteX19" fmla="*/ 1830513 w 1830513"/>
                <a:gd name="connsiteY19" fmla="*/ 4102100 h 7823200"/>
                <a:gd name="connsiteX20" fmla="*/ 1823888 w 1830513"/>
                <a:gd name="connsiteY20" fmla="*/ 4180455 h 7823200"/>
                <a:gd name="connsiteX21" fmla="*/ 1767013 w 1830513"/>
                <a:gd name="connsiteY21" fmla="*/ 4241800 h 7823200"/>
                <a:gd name="connsiteX22" fmla="*/ 1652713 w 1830513"/>
                <a:gd name="connsiteY22" fmla="*/ 4356100 h 7823200"/>
                <a:gd name="connsiteX23" fmla="*/ 1601913 w 1830513"/>
                <a:gd name="connsiteY23" fmla="*/ 4521200 h 7823200"/>
                <a:gd name="connsiteX24" fmla="*/ 1614613 w 1830513"/>
                <a:gd name="connsiteY24" fmla="*/ 4724400 h 7823200"/>
                <a:gd name="connsiteX25" fmla="*/ 1614613 w 1830513"/>
                <a:gd name="connsiteY25" fmla="*/ 4876800 h 7823200"/>
                <a:gd name="connsiteX26" fmla="*/ 1589213 w 1830513"/>
                <a:gd name="connsiteY26" fmla="*/ 4889500 h 7823200"/>
                <a:gd name="connsiteX27" fmla="*/ 1525713 w 1830513"/>
                <a:gd name="connsiteY27" fmla="*/ 4914900 h 7823200"/>
                <a:gd name="connsiteX28" fmla="*/ 1436813 w 1830513"/>
                <a:gd name="connsiteY28" fmla="*/ 4927600 h 7823200"/>
                <a:gd name="connsiteX29" fmla="*/ 1538413 w 1830513"/>
                <a:gd name="connsiteY29" fmla="*/ 4965700 h 7823200"/>
                <a:gd name="connsiteX30" fmla="*/ 1601913 w 1830513"/>
                <a:gd name="connsiteY30" fmla="*/ 5041900 h 7823200"/>
                <a:gd name="connsiteX31" fmla="*/ 1627313 w 1830513"/>
                <a:gd name="connsiteY31" fmla="*/ 5118100 h 7823200"/>
                <a:gd name="connsiteX32" fmla="*/ 1589213 w 1830513"/>
                <a:gd name="connsiteY32" fmla="*/ 5194300 h 7823200"/>
                <a:gd name="connsiteX33" fmla="*/ 1513013 w 1830513"/>
                <a:gd name="connsiteY33" fmla="*/ 5283200 h 7823200"/>
                <a:gd name="connsiteX34" fmla="*/ 1487613 w 1830513"/>
                <a:gd name="connsiteY34" fmla="*/ 5384800 h 7823200"/>
                <a:gd name="connsiteX35" fmla="*/ 1487613 w 1830513"/>
                <a:gd name="connsiteY35" fmla="*/ 5473700 h 7823200"/>
                <a:gd name="connsiteX36" fmla="*/ 1500313 w 1830513"/>
                <a:gd name="connsiteY36" fmla="*/ 5638800 h 7823200"/>
                <a:gd name="connsiteX37" fmla="*/ 1513013 w 1830513"/>
                <a:gd name="connsiteY37" fmla="*/ 5867400 h 7823200"/>
                <a:gd name="connsiteX38" fmla="*/ 1487613 w 1830513"/>
                <a:gd name="connsiteY38" fmla="*/ 6032500 h 7823200"/>
                <a:gd name="connsiteX39" fmla="*/ 1411413 w 1830513"/>
                <a:gd name="connsiteY39" fmla="*/ 6159500 h 7823200"/>
                <a:gd name="connsiteX40" fmla="*/ 1259013 w 1830513"/>
                <a:gd name="connsiteY40" fmla="*/ 6184900 h 7823200"/>
                <a:gd name="connsiteX41" fmla="*/ 1106613 w 1830513"/>
                <a:gd name="connsiteY41" fmla="*/ 6184900 h 7823200"/>
                <a:gd name="connsiteX42" fmla="*/ 928813 w 1830513"/>
                <a:gd name="connsiteY42" fmla="*/ 6146800 h 7823200"/>
                <a:gd name="connsiteX43" fmla="*/ 789113 w 1830513"/>
                <a:gd name="connsiteY43" fmla="*/ 6159500 h 7823200"/>
                <a:gd name="connsiteX44" fmla="*/ 738313 w 1830513"/>
                <a:gd name="connsiteY44" fmla="*/ 6172200 h 7823200"/>
                <a:gd name="connsiteX45" fmla="*/ 674813 w 1830513"/>
                <a:gd name="connsiteY45" fmla="*/ 6223000 h 7823200"/>
                <a:gd name="connsiteX46" fmla="*/ 585913 w 1830513"/>
                <a:gd name="connsiteY46" fmla="*/ 6591300 h 7823200"/>
                <a:gd name="connsiteX47" fmla="*/ 395413 w 1830513"/>
                <a:gd name="connsiteY47" fmla="*/ 7810500 h 7823200"/>
                <a:gd name="connsiteX48" fmla="*/ 1713 w 1830513"/>
                <a:gd name="connsiteY48" fmla="*/ 7823200 h 78232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Lst>
              <a:rect l="l" t="t" r="r" b="b"/>
              <a:pathLst>
                <a:path w="1830513" h="7823200">
                  <a:moveTo>
                    <a:pt x="1713" y="7823200"/>
                  </a:moveTo>
                  <a:cubicBezTo>
                    <a:pt x="5946" y="5215467"/>
                    <a:pt x="-3072" y="2607733"/>
                    <a:pt x="1161" y="0"/>
                  </a:cubicBezTo>
                  <a:lnTo>
                    <a:pt x="230313" y="0"/>
                  </a:lnTo>
                  <a:cubicBezTo>
                    <a:pt x="310838" y="4233"/>
                    <a:pt x="408113" y="6350"/>
                    <a:pt x="484313" y="25400"/>
                  </a:cubicBezTo>
                  <a:cubicBezTo>
                    <a:pt x="560513" y="44450"/>
                    <a:pt x="621804" y="79933"/>
                    <a:pt x="687513" y="114300"/>
                  </a:cubicBezTo>
                  <a:cubicBezTo>
                    <a:pt x="753222" y="148667"/>
                    <a:pt x="819298" y="185035"/>
                    <a:pt x="878565" y="231602"/>
                  </a:cubicBezTo>
                  <a:cubicBezTo>
                    <a:pt x="937832" y="278169"/>
                    <a:pt x="988172" y="320117"/>
                    <a:pt x="1043113" y="393700"/>
                  </a:cubicBezTo>
                  <a:cubicBezTo>
                    <a:pt x="1098054" y="467283"/>
                    <a:pt x="1165880" y="590550"/>
                    <a:pt x="1208213" y="673100"/>
                  </a:cubicBezTo>
                  <a:lnTo>
                    <a:pt x="1297113" y="889000"/>
                  </a:lnTo>
                  <a:cubicBezTo>
                    <a:pt x="1326746" y="960967"/>
                    <a:pt x="1424113" y="1303867"/>
                    <a:pt x="1462213" y="1473200"/>
                  </a:cubicBezTo>
                  <a:lnTo>
                    <a:pt x="1525713" y="1905000"/>
                  </a:lnTo>
                  <a:lnTo>
                    <a:pt x="1563813" y="2273300"/>
                  </a:lnTo>
                  <a:lnTo>
                    <a:pt x="1589213" y="2654300"/>
                  </a:lnTo>
                  <a:lnTo>
                    <a:pt x="1551113" y="2768600"/>
                  </a:lnTo>
                  <a:lnTo>
                    <a:pt x="1500313" y="2882900"/>
                  </a:lnTo>
                  <a:lnTo>
                    <a:pt x="1466079" y="2990811"/>
                  </a:lnTo>
                  <a:lnTo>
                    <a:pt x="1513013" y="3175000"/>
                  </a:lnTo>
                  <a:lnTo>
                    <a:pt x="1779713" y="3886200"/>
                  </a:lnTo>
                  <a:lnTo>
                    <a:pt x="1817813" y="4000500"/>
                  </a:lnTo>
                  <a:lnTo>
                    <a:pt x="1830513" y="4102100"/>
                  </a:lnTo>
                  <a:lnTo>
                    <a:pt x="1823888" y="4180455"/>
                  </a:lnTo>
                  <a:lnTo>
                    <a:pt x="1767013" y="4241800"/>
                  </a:lnTo>
                  <a:lnTo>
                    <a:pt x="1652713" y="4356100"/>
                  </a:lnTo>
                  <a:lnTo>
                    <a:pt x="1601913" y="4521200"/>
                  </a:lnTo>
                  <a:lnTo>
                    <a:pt x="1614613" y="4724400"/>
                  </a:lnTo>
                  <a:cubicBezTo>
                    <a:pt x="1616730" y="4783667"/>
                    <a:pt x="1618846" y="4849283"/>
                    <a:pt x="1614613" y="4876800"/>
                  </a:cubicBezTo>
                  <a:cubicBezTo>
                    <a:pt x="1610380" y="4904317"/>
                    <a:pt x="1604030" y="4883150"/>
                    <a:pt x="1589213" y="4889500"/>
                  </a:cubicBezTo>
                  <a:lnTo>
                    <a:pt x="1525713" y="4914900"/>
                  </a:lnTo>
                  <a:lnTo>
                    <a:pt x="1436813" y="4927600"/>
                  </a:lnTo>
                  <a:lnTo>
                    <a:pt x="1538413" y="4965700"/>
                  </a:lnTo>
                  <a:lnTo>
                    <a:pt x="1601913" y="5041900"/>
                  </a:lnTo>
                  <a:lnTo>
                    <a:pt x="1627313" y="5118100"/>
                  </a:lnTo>
                  <a:lnTo>
                    <a:pt x="1589213" y="5194300"/>
                  </a:lnTo>
                  <a:lnTo>
                    <a:pt x="1513013" y="5283200"/>
                  </a:lnTo>
                  <a:lnTo>
                    <a:pt x="1487613" y="5384800"/>
                  </a:lnTo>
                  <a:lnTo>
                    <a:pt x="1487613" y="5473700"/>
                  </a:lnTo>
                  <a:lnTo>
                    <a:pt x="1500313" y="5638800"/>
                  </a:lnTo>
                  <a:lnTo>
                    <a:pt x="1513013" y="5867400"/>
                  </a:lnTo>
                  <a:lnTo>
                    <a:pt x="1487613" y="6032500"/>
                  </a:lnTo>
                  <a:cubicBezTo>
                    <a:pt x="1470680" y="6081183"/>
                    <a:pt x="1449513" y="6134100"/>
                    <a:pt x="1411413" y="6159500"/>
                  </a:cubicBezTo>
                  <a:cubicBezTo>
                    <a:pt x="1373313" y="6184900"/>
                    <a:pt x="1309813" y="6180667"/>
                    <a:pt x="1259013" y="6184900"/>
                  </a:cubicBezTo>
                  <a:lnTo>
                    <a:pt x="1106613" y="6184900"/>
                  </a:lnTo>
                  <a:lnTo>
                    <a:pt x="928813" y="6146800"/>
                  </a:lnTo>
                  <a:lnTo>
                    <a:pt x="789113" y="6159500"/>
                  </a:lnTo>
                  <a:lnTo>
                    <a:pt x="738313" y="6172200"/>
                  </a:lnTo>
                  <a:lnTo>
                    <a:pt x="674813" y="6223000"/>
                  </a:lnTo>
                  <a:lnTo>
                    <a:pt x="585913" y="6591300"/>
                  </a:lnTo>
                  <a:lnTo>
                    <a:pt x="395413" y="7810500"/>
                  </a:lnTo>
                  <a:lnTo>
                    <a:pt x="1713" y="7823200"/>
                  </a:lnTo>
                  <a:close/>
                </a:path>
              </a:pathLst>
            </a:custGeom>
            <a:solidFill>
              <a:schemeClr val="accent5">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grpSp>
        <xdr:nvGrpSpPr>
          <xdr:cNvPr id="193" name="Group 192">
            <a:extLst>
              <a:ext uri="{FF2B5EF4-FFF2-40B4-BE49-F238E27FC236}">
                <a16:creationId xmlns:a16="http://schemas.microsoft.com/office/drawing/2014/main" id="{46C1F7C3-2265-4114-0170-613B65BBCE94}"/>
              </a:ext>
            </a:extLst>
          </xdr:cNvPr>
          <xdr:cNvGrpSpPr/>
        </xdr:nvGrpSpPr>
        <xdr:grpSpPr>
          <a:xfrm>
            <a:off x="18742660" y="60706000"/>
            <a:ext cx="2256239" cy="7823200"/>
            <a:chOff x="7845340" y="60718700"/>
            <a:chExt cx="2256239" cy="7823200"/>
          </a:xfrm>
        </xdr:grpSpPr>
        <xdr:sp macro="" textlink="">
          <xdr:nvSpPr>
            <xdr:cNvPr id="194" name="Freeform: Shape 193">
              <a:extLst>
                <a:ext uri="{FF2B5EF4-FFF2-40B4-BE49-F238E27FC236}">
                  <a16:creationId xmlns:a16="http://schemas.microsoft.com/office/drawing/2014/main" id="{2BFD3864-B3B3-11DD-D648-09EA6BC34CD3}"/>
                </a:ext>
              </a:extLst>
            </xdr:cNvPr>
            <xdr:cNvSpPr/>
          </xdr:nvSpPr>
          <xdr:spPr>
            <a:xfrm flipH="1">
              <a:off x="7845340" y="60718700"/>
              <a:ext cx="1826979" cy="7823200"/>
            </a:xfrm>
            <a:custGeom>
              <a:avLst/>
              <a:gdLst>
                <a:gd name="connsiteX0" fmla="*/ 0 w 1828800"/>
                <a:gd name="connsiteY0" fmla="*/ 7823200 h 7823200"/>
                <a:gd name="connsiteX1" fmla="*/ 12700 w 1828800"/>
                <a:gd name="connsiteY1" fmla="*/ 0 h 7823200"/>
                <a:gd name="connsiteX2" fmla="*/ 228600 w 1828800"/>
                <a:gd name="connsiteY2" fmla="*/ 0 h 7823200"/>
                <a:gd name="connsiteX3" fmla="*/ 482600 w 1828800"/>
                <a:gd name="connsiteY3" fmla="*/ 25400 h 7823200"/>
                <a:gd name="connsiteX4" fmla="*/ 685800 w 1828800"/>
                <a:gd name="connsiteY4" fmla="*/ 114300 h 7823200"/>
                <a:gd name="connsiteX5" fmla="*/ 863600 w 1828800"/>
                <a:gd name="connsiteY5" fmla="*/ 241300 h 7823200"/>
                <a:gd name="connsiteX6" fmla="*/ 1041400 w 1828800"/>
                <a:gd name="connsiteY6" fmla="*/ 393700 h 7823200"/>
                <a:gd name="connsiteX7" fmla="*/ 1206500 w 1828800"/>
                <a:gd name="connsiteY7" fmla="*/ 673100 h 7823200"/>
                <a:gd name="connsiteX8" fmla="*/ 1295400 w 1828800"/>
                <a:gd name="connsiteY8" fmla="*/ 889000 h 7823200"/>
                <a:gd name="connsiteX9" fmla="*/ 1460500 w 1828800"/>
                <a:gd name="connsiteY9" fmla="*/ 1473200 h 7823200"/>
                <a:gd name="connsiteX10" fmla="*/ 1524000 w 1828800"/>
                <a:gd name="connsiteY10" fmla="*/ 1905000 h 7823200"/>
                <a:gd name="connsiteX11" fmla="*/ 1562100 w 1828800"/>
                <a:gd name="connsiteY11" fmla="*/ 2273300 h 7823200"/>
                <a:gd name="connsiteX12" fmla="*/ 1587500 w 1828800"/>
                <a:gd name="connsiteY12" fmla="*/ 2654300 h 7823200"/>
                <a:gd name="connsiteX13" fmla="*/ 1549400 w 1828800"/>
                <a:gd name="connsiteY13" fmla="*/ 2768600 h 7823200"/>
                <a:gd name="connsiteX14" fmla="*/ 1498600 w 1828800"/>
                <a:gd name="connsiteY14" fmla="*/ 2882900 h 7823200"/>
                <a:gd name="connsiteX15" fmla="*/ 1511300 w 1828800"/>
                <a:gd name="connsiteY15" fmla="*/ 3175000 h 7823200"/>
                <a:gd name="connsiteX16" fmla="*/ 1778000 w 1828800"/>
                <a:gd name="connsiteY16" fmla="*/ 3886200 h 7823200"/>
                <a:gd name="connsiteX17" fmla="*/ 1816100 w 1828800"/>
                <a:gd name="connsiteY17" fmla="*/ 4000500 h 7823200"/>
                <a:gd name="connsiteX18" fmla="*/ 1828800 w 1828800"/>
                <a:gd name="connsiteY18" fmla="*/ 4102100 h 7823200"/>
                <a:gd name="connsiteX19" fmla="*/ 1765300 w 1828800"/>
                <a:gd name="connsiteY19" fmla="*/ 4241800 h 7823200"/>
                <a:gd name="connsiteX20" fmla="*/ 1651000 w 1828800"/>
                <a:gd name="connsiteY20" fmla="*/ 4356100 h 7823200"/>
                <a:gd name="connsiteX21" fmla="*/ 1600200 w 1828800"/>
                <a:gd name="connsiteY21" fmla="*/ 4521200 h 7823200"/>
                <a:gd name="connsiteX22" fmla="*/ 1612900 w 1828800"/>
                <a:gd name="connsiteY22" fmla="*/ 4724400 h 7823200"/>
                <a:gd name="connsiteX23" fmla="*/ 1612900 w 1828800"/>
                <a:gd name="connsiteY23" fmla="*/ 4876800 h 7823200"/>
                <a:gd name="connsiteX24" fmla="*/ 1587500 w 1828800"/>
                <a:gd name="connsiteY24" fmla="*/ 4889500 h 7823200"/>
                <a:gd name="connsiteX25" fmla="*/ 1524000 w 1828800"/>
                <a:gd name="connsiteY25" fmla="*/ 4914900 h 7823200"/>
                <a:gd name="connsiteX26" fmla="*/ 1435100 w 1828800"/>
                <a:gd name="connsiteY26" fmla="*/ 4927600 h 7823200"/>
                <a:gd name="connsiteX27" fmla="*/ 1536700 w 1828800"/>
                <a:gd name="connsiteY27" fmla="*/ 4965700 h 7823200"/>
                <a:gd name="connsiteX28" fmla="*/ 1600200 w 1828800"/>
                <a:gd name="connsiteY28" fmla="*/ 5041900 h 7823200"/>
                <a:gd name="connsiteX29" fmla="*/ 1625600 w 1828800"/>
                <a:gd name="connsiteY29" fmla="*/ 5118100 h 7823200"/>
                <a:gd name="connsiteX30" fmla="*/ 1587500 w 1828800"/>
                <a:gd name="connsiteY30" fmla="*/ 5194300 h 7823200"/>
                <a:gd name="connsiteX31" fmla="*/ 1511300 w 1828800"/>
                <a:gd name="connsiteY31" fmla="*/ 5283200 h 7823200"/>
                <a:gd name="connsiteX32" fmla="*/ 1485900 w 1828800"/>
                <a:gd name="connsiteY32" fmla="*/ 5384800 h 7823200"/>
                <a:gd name="connsiteX33" fmla="*/ 1485900 w 1828800"/>
                <a:gd name="connsiteY33" fmla="*/ 5473700 h 7823200"/>
                <a:gd name="connsiteX34" fmla="*/ 1498600 w 1828800"/>
                <a:gd name="connsiteY34" fmla="*/ 5638800 h 7823200"/>
                <a:gd name="connsiteX35" fmla="*/ 1511300 w 1828800"/>
                <a:gd name="connsiteY35" fmla="*/ 5867400 h 7823200"/>
                <a:gd name="connsiteX36" fmla="*/ 1485900 w 1828800"/>
                <a:gd name="connsiteY36" fmla="*/ 6032500 h 7823200"/>
                <a:gd name="connsiteX37" fmla="*/ 1409700 w 1828800"/>
                <a:gd name="connsiteY37" fmla="*/ 6159500 h 7823200"/>
                <a:gd name="connsiteX38" fmla="*/ 1257300 w 1828800"/>
                <a:gd name="connsiteY38" fmla="*/ 6184900 h 7823200"/>
                <a:gd name="connsiteX39" fmla="*/ 1104900 w 1828800"/>
                <a:gd name="connsiteY39" fmla="*/ 6184900 h 7823200"/>
                <a:gd name="connsiteX40" fmla="*/ 927100 w 1828800"/>
                <a:gd name="connsiteY40" fmla="*/ 6146800 h 7823200"/>
                <a:gd name="connsiteX41" fmla="*/ 787400 w 1828800"/>
                <a:gd name="connsiteY41" fmla="*/ 6159500 h 7823200"/>
                <a:gd name="connsiteX42" fmla="*/ 736600 w 1828800"/>
                <a:gd name="connsiteY42" fmla="*/ 6172200 h 7823200"/>
                <a:gd name="connsiteX43" fmla="*/ 673100 w 1828800"/>
                <a:gd name="connsiteY43" fmla="*/ 6223000 h 7823200"/>
                <a:gd name="connsiteX44" fmla="*/ 584200 w 1828800"/>
                <a:gd name="connsiteY44" fmla="*/ 6591300 h 7823200"/>
                <a:gd name="connsiteX45" fmla="*/ 393700 w 1828800"/>
                <a:gd name="connsiteY45" fmla="*/ 7810500 h 7823200"/>
                <a:gd name="connsiteX46" fmla="*/ 0 w 1828800"/>
                <a:gd name="connsiteY46"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767013 w 1830513"/>
                <a:gd name="connsiteY19" fmla="*/ 4241800 h 7823200"/>
                <a:gd name="connsiteX20" fmla="*/ 1652713 w 1830513"/>
                <a:gd name="connsiteY20" fmla="*/ 4356100 h 7823200"/>
                <a:gd name="connsiteX21" fmla="*/ 1601913 w 1830513"/>
                <a:gd name="connsiteY21" fmla="*/ 4521200 h 7823200"/>
                <a:gd name="connsiteX22" fmla="*/ 1614613 w 1830513"/>
                <a:gd name="connsiteY22" fmla="*/ 4724400 h 7823200"/>
                <a:gd name="connsiteX23" fmla="*/ 1614613 w 1830513"/>
                <a:gd name="connsiteY23" fmla="*/ 4876800 h 7823200"/>
                <a:gd name="connsiteX24" fmla="*/ 1589213 w 1830513"/>
                <a:gd name="connsiteY24" fmla="*/ 4889500 h 7823200"/>
                <a:gd name="connsiteX25" fmla="*/ 1525713 w 1830513"/>
                <a:gd name="connsiteY25" fmla="*/ 4914900 h 7823200"/>
                <a:gd name="connsiteX26" fmla="*/ 1436813 w 1830513"/>
                <a:gd name="connsiteY26" fmla="*/ 4927600 h 7823200"/>
                <a:gd name="connsiteX27" fmla="*/ 1538413 w 1830513"/>
                <a:gd name="connsiteY27" fmla="*/ 4965700 h 7823200"/>
                <a:gd name="connsiteX28" fmla="*/ 1601913 w 1830513"/>
                <a:gd name="connsiteY28" fmla="*/ 5041900 h 7823200"/>
                <a:gd name="connsiteX29" fmla="*/ 1627313 w 1830513"/>
                <a:gd name="connsiteY29" fmla="*/ 5118100 h 7823200"/>
                <a:gd name="connsiteX30" fmla="*/ 1589213 w 1830513"/>
                <a:gd name="connsiteY30" fmla="*/ 5194300 h 7823200"/>
                <a:gd name="connsiteX31" fmla="*/ 1513013 w 1830513"/>
                <a:gd name="connsiteY31" fmla="*/ 5283200 h 7823200"/>
                <a:gd name="connsiteX32" fmla="*/ 1487613 w 1830513"/>
                <a:gd name="connsiteY32" fmla="*/ 5384800 h 7823200"/>
                <a:gd name="connsiteX33" fmla="*/ 1487613 w 1830513"/>
                <a:gd name="connsiteY33" fmla="*/ 5473700 h 7823200"/>
                <a:gd name="connsiteX34" fmla="*/ 1500313 w 1830513"/>
                <a:gd name="connsiteY34" fmla="*/ 5638800 h 7823200"/>
                <a:gd name="connsiteX35" fmla="*/ 1513013 w 1830513"/>
                <a:gd name="connsiteY35" fmla="*/ 5867400 h 7823200"/>
                <a:gd name="connsiteX36" fmla="*/ 1487613 w 1830513"/>
                <a:gd name="connsiteY36" fmla="*/ 6032500 h 7823200"/>
                <a:gd name="connsiteX37" fmla="*/ 1411413 w 1830513"/>
                <a:gd name="connsiteY37" fmla="*/ 6159500 h 7823200"/>
                <a:gd name="connsiteX38" fmla="*/ 1259013 w 1830513"/>
                <a:gd name="connsiteY38" fmla="*/ 6184900 h 7823200"/>
                <a:gd name="connsiteX39" fmla="*/ 1106613 w 1830513"/>
                <a:gd name="connsiteY39" fmla="*/ 6184900 h 7823200"/>
                <a:gd name="connsiteX40" fmla="*/ 928813 w 1830513"/>
                <a:gd name="connsiteY40" fmla="*/ 6146800 h 7823200"/>
                <a:gd name="connsiteX41" fmla="*/ 789113 w 1830513"/>
                <a:gd name="connsiteY41" fmla="*/ 6159500 h 7823200"/>
                <a:gd name="connsiteX42" fmla="*/ 738313 w 1830513"/>
                <a:gd name="connsiteY42" fmla="*/ 6172200 h 7823200"/>
                <a:gd name="connsiteX43" fmla="*/ 674813 w 1830513"/>
                <a:gd name="connsiteY43" fmla="*/ 6223000 h 7823200"/>
                <a:gd name="connsiteX44" fmla="*/ 585913 w 1830513"/>
                <a:gd name="connsiteY44" fmla="*/ 6591300 h 7823200"/>
                <a:gd name="connsiteX45" fmla="*/ 395413 w 1830513"/>
                <a:gd name="connsiteY45" fmla="*/ 7810500 h 7823200"/>
                <a:gd name="connsiteX46" fmla="*/ 1713 w 1830513"/>
                <a:gd name="connsiteY46"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767013 w 1830513"/>
                <a:gd name="connsiteY19" fmla="*/ 4241800 h 7823200"/>
                <a:gd name="connsiteX20" fmla="*/ 1652713 w 1830513"/>
                <a:gd name="connsiteY20" fmla="*/ 4356100 h 7823200"/>
                <a:gd name="connsiteX21" fmla="*/ 1601913 w 1830513"/>
                <a:gd name="connsiteY21" fmla="*/ 4521200 h 7823200"/>
                <a:gd name="connsiteX22" fmla="*/ 1614613 w 1830513"/>
                <a:gd name="connsiteY22" fmla="*/ 4724400 h 7823200"/>
                <a:gd name="connsiteX23" fmla="*/ 1614613 w 1830513"/>
                <a:gd name="connsiteY23" fmla="*/ 4876800 h 7823200"/>
                <a:gd name="connsiteX24" fmla="*/ 1589213 w 1830513"/>
                <a:gd name="connsiteY24" fmla="*/ 4889500 h 7823200"/>
                <a:gd name="connsiteX25" fmla="*/ 1525713 w 1830513"/>
                <a:gd name="connsiteY25" fmla="*/ 4914900 h 7823200"/>
                <a:gd name="connsiteX26" fmla="*/ 1436813 w 1830513"/>
                <a:gd name="connsiteY26" fmla="*/ 4927600 h 7823200"/>
                <a:gd name="connsiteX27" fmla="*/ 1538413 w 1830513"/>
                <a:gd name="connsiteY27" fmla="*/ 4965700 h 7823200"/>
                <a:gd name="connsiteX28" fmla="*/ 1601913 w 1830513"/>
                <a:gd name="connsiteY28" fmla="*/ 5041900 h 7823200"/>
                <a:gd name="connsiteX29" fmla="*/ 1627313 w 1830513"/>
                <a:gd name="connsiteY29" fmla="*/ 5118100 h 7823200"/>
                <a:gd name="connsiteX30" fmla="*/ 1589213 w 1830513"/>
                <a:gd name="connsiteY30" fmla="*/ 5194300 h 7823200"/>
                <a:gd name="connsiteX31" fmla="*/ 1513013 w 1830513"/>
                <a:gd name="connsiteY31" fmla="*/ 5283200 h 7823200"/>
                <a:gd name="connsiteX32" fmla="*/ 1487613 w 1830513"/>
                <a:gd name="connsiteY32" fmla="*/ 5384800 h 7823200"/>
                <a:gd name="connsiteX33" fmla="*/ 1487613 w 1830513"/>
                <a:gd name="connsiteY33" fmla="*/ 5473700 h 7823200"/>
                <a:gd name="connsiteX34" fmla="*/ 1500313 w 1830513"/>
                <a:gd name="connsiteY34" fmla="*/ 5638800 h 7823200"/>
                <a:gd name="connsiteX35" fmla="*/ 1513013 w 1830513"/>
                <a:gd name="connsiteY35" fmla="*/ 5867400 h 7823200"/>
                <a:gd name="connsiteX36" fmla="*/ 1487613 w 1830513"/>
                <a:gd name="connsiteY36" fmla="*/ 6032500 h 7823200"/>
                <a:gd name="connsiteX37" fmla="*/ 1411413 w 1830513"/>
                <a:gd name="connsiteY37" fmla="*/ 6159500 h 7823200"/>
                <a:gd name="connsiteX38" fmla="*/ 1259013 w 1830513"/>
                <a:gd name="connsiteY38" fmla="*/ 6184900 h 7823200"/>
                <a:gd name="connsiteX39" fmla="*/ 1106613 w 1830513"/>
                <a:gd name="connsiteY39" fmla="*/ 6184900 h 7823200"/>
                <a:gd name="connsiteX40" fmla="*/ 928813 w 1830513"/>
                <a:gd name="connsiteY40" fmla="*/ 6146800 h 7823200"/>
                <a:gd name="connsiteX41" fmla="*/ 789113 w 1830513"/>
                <a:gd name="connsiteY41" fmla="*/ 6159500 h 7823200"/>
                <a:gd name="connsiteX42" fmla="*/ 738313 w 1830513"/>
                <a:gd name="connsiteY42" fmla="*/ 6172200 h 7823200"/>
                <a:gd name="connsiteX43" fmla="*/ 674813 w 1830513"/>
                <a:gd name="connsiteY43" fmla="*/ 6223000 h 7823200"/>
                <a:gd name="connsiteX44" fmla="*/ 585913 w 1830513"/>
                <a:gd name="connsiteY44" fmla="*/ 6591300 h 7823200"/>
                <a:gd name="connsiteX45" fmla="*/ 395413 w 1830513"/>
                <a:gd name="connsiteY45" fmla="*/ 7810500 h 7823200"/>
                <a:gd name="connsiteX46" fmla="*/ 1713 w 1830513"/>
                <a:gd name="connsiteY46"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04010 w 1830513"/>
                <a:gd name="connsiteY19" fmla="*/ 4167524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78565 w 1830513"/>
                <a:gd name="connsiteY5" fmla="*/ 231602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78565 w 1830513"/>
                <a:gd name="connsiteY5" fmla="*/ 231602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78565 w 1830513"/>
                <a:gd name="connsiteY5" fmla="*/ 231602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09149 w 1830513"/>
                <a:gd name="connsiteY15" fmla="*/ 2984346 h 7823200"/>
                <a:gd name="connsiteX16" fmla="*/ 1513013 w 1830513"/>
                <a:gd name="connsiteY16" fmla="*/ 3175000 h 7823200"/>
                <a:gd name="connsiteX17" fmla="*/ 1779713 w 1830513"/>
                <a:gd name="connsiteY17" fmla="*/ 3886200 h 7823200"/>
                <a:gd name="connsiteX18" fmla="*/ 1817813 w 1830513"/>
                <a:gd name="connsiteY18" fmla="*/ 4000500 h 7823200"/>
                <a:gd name="connsiteX19" fmla="*/ 1830513 w 1830513"/>
                <a:gd name="connsiteY19" fmla="*/ 4102100 h 7823200"/>
                <a:gd name="connsiteX20" fmla="*/ 1823888 w 1830513"/>
                <a:gd name="connsiteY20" fmla="*/ 4180455 h 7823200"/>
                <a:gd name="connsiteX21" fmla="*/ 1767013 w 1830513"/>
                <a:gd name="connsiteY21" fmla="*/ 4241800 h 7823200"/>
                <a:gd name="connsiteX22" fmla="*/ 1652713 w 1830513"/>
                <a:gd name="connsiteY22" fmla="*/ 4356100 h 7823200"/>
                <a:gd name="connsiteX23" fmla="*/ 1601913 w 1830513"/>
                <a:gd name="connsiteY23" fmla="*/ 4521200 h 7823200"/>
                <a:gd name="connsiteX24" fmla="*/ 1614613 w 1830513"/>
                <a:gd name="connsiteY24" fmla="*/ 4724400 h 7823200"/>
                <a:gd name="connsiteX25" fmla="*/ 1614613 w 1830513"/>
                <a:gd name="connsiteY25" fmla="*/ 4876800 h 7823200"/>
                <a:gd name="connsiteX26" fmla="*/ 1589213 w 1830513"/>
                <a:gd name="connsiteY26" fmla="*/ 4889500 h 7823200"/>
                <a:gd name="connsiteX27" fmla="*/ 1525713 w 1830513"/>
                <a:gd name="connsiteY27" fmla="*/ 4914900 h 7823200"/>
                <a:gd name="connsiteX28" fmla="*/ 1436813 w 1830513"/>
                <a:gd name="connsiteY28" fmla="*/ 4927600 h 7823200"/>
                <a:gd name="connsiteX29" fmla="*/ 1538413 w 1830513"/>
                <a:gd name="connsiteY29" fmla="*/ 4965700 h 7823200"/>
                <a:gd name="connsiteX30" fmla="*/ 1601913 w 1830513"/>
                <a:gd name="connsiteY30" fmla="*/ 5041900 h 7823200"/>
                <a:gd name="connsiteX31" fmla="*/ 1627313 w 1830513"/>
                <a:gd name="connsiteY31" fmla="*/ 5118100 h 7823200"/>
                <a:gd name="connsiteX32" fmla="*/ 1589213 w 1830513"/>
                <a:gd name="connsiteY32" fmla="*/ 5194300 h 7823200"/>
                <a:gd name="connsiteX33" fmla="*/ 1513013 w 1830513"/>
                <a:gd name="connsiteY33" fmla="*/ 5283200 h 7823200"/>
                <a:gd name="connsiteX34" fmla="*/ 1487613 w 1830513"/>
                <a:gd name="connsiteY34" fmla="*/ 5384800 h 7823200"/>
                <a:gd name="connsiteX35" fmla="*/ 1487613 w 1830513"/>
                <a:gd name="connsiteY35" fmla="*/ 5473700 h 7823200"/>
                <a:gd name="connsiteX36" fmla="*/ 1500313 w 1830513"/>
                <a:gd name="connsiteY36" fmla="*/ 5638800 h 7823200"/>
                <a:gd name="connsiteX37" fmla="*/ 1513013 w 1830513"/>
                <a:gd name="connsiteY37" fmla="*/ 5867400 h 7823200"/>
                <a:gd name="connsiteX38" fmla="*/ 1487613 w 1830513"/>
                <a:gd name="connsiteY38" fmla="*/ 6032500 h 7823200"/>
                <a:gd name="connsiteX39" fmla="*/ 1411413 w 1830513"/>
                <a:gd name="connsiteY39" fmla="*/ 6159500 h 7823200"/>
                <a:gd name="connsiteX40" fmla="*/ 1259013 w 1830513"/>
                <a:gd name="connsiteY40" fmla="*/ 6184900 h 7823200"/>
                <a:gd name="connsiteX41" fmla="*/ 1106613 w 1830513"/>
                <a:gd name="connsiteY41" fmla="*/ 6184900 h 7823200"/>
                <a:gd name="connsiteX42" fmla="*/ 928813 w 1830513"/>
                <a:gd name="connsiteY42" fmla="*/ 6146800 h 7823200"/>
                <a:gd name="connsiteX43" fmla="*/ 789113 w 1830513"/>
                <a:gd name="connsiteY43" fmla="*/ 6159500 h 7823200"/>
                <a:gd name="connsiteX44" fmla="*/ 738313 w 1830513"/>
                <a:gd name="connsiteY44" fmla="*/ 6172200 h 7823200"/>
                <a:gd name="connsiteX45" fmla="*/ 674813 w 1830513"/>
                <a:gd name="connsiteY45" fmla="*/ 6223000 h 7823200"/>
                <a:gd name="connsiteX46" fmla="*/ 585913 w 1830513"/>
                <a:gd name="connsiteY46" fmla="*/ 6591300 h 7823200"/>
                <a:gd name="connsiteX47" fmla="*/ 395413 w 1830513"/>
                <a:gd name="connsiteY47" fmla="*/ 7810500 h 7823200"/>
                <a:gd name="connsiteX48" fmla="*/ 1713 w 1830513"/>
                <a:gd name="connsiteY48"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78565 w 1830513"/>
                <a:gd name="connsiteY5" fmla="*/ 231602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466079 w 1830513"/>
                <a:gd name="connsiteY15" fmla="*/ 2990811 h 7823200"/>
                <a:gd name="connsiteX16" fmla="*/ 1513013 w 1830513"/>
                <a:gd name="connsiteY16" fmla="*/ 3175000 h 7823200"/>
                <a:gd name="connsiteX17" fmla="*/ 1779713 w 1830513"/>
                <a:gd name="connsiteY17" fmla="*/ 3886200 h 7823200"/>
                <a:gd name="connsiteX18" fmla="*/ 1817813 w 1830513"/>
                <a:gd name="connsiteY18" fmla="*/ 4000500 h 7823200"/>
                <a:gd name="connsiteX19" fmla="*/ 1830513 w 1830513"/>
                <a:gd name="connsiteY19" fmla="*/ 4102100 h 7823200"/>
                <a:gd name="connsiteX20" fmla="*/ 1823888 w 1830513"/>
                <a:gd name="connsiteY20" fmla="*/ 4180455 h 7823200"/>
                <a:gd name="connsiteX21" fmla="*/ 1767013 w 1830513"/>
                <a:gd name="connsiteY21" fmla="*/ 4241800 h 7823200"/>
                <a:gd name="connsiteX22" fmla="*/ 1652713 w 1830513"/>
                <a:gd name="connsiteY22" fmla="*/ 4356100 h 7823200"/>
                <a:gd name="connsiteX23" fmla="*/ 1601913 w 1830513"/>
                <a:gd name="connsiteY23" fmla="*/ 4521200 h 7823200"/>
                <a:gd name="connsiteX24" fmla="*/ 1614613 w 1830513"/>
                <a:gd name="connsiteY24" fmla="*/ 4724400 h 7823200"/>
                <a:gd name="connsiteX25" fmla="*/ 1614613 w 1830513"/>
                <a:gd name="connsiteY25" fmla="*/ 4876800 h 7823200"/>
                <a:gd name="connsiteX26" fmla="*/ 1589213 w 1830513"/>
                <a:gd name="connsiteY26" fmla="*/ 4889500 h 7823200"/>
                <a:gd name="connsiteX27" fmla="*/ 1525713 w 1830513"/>
                <a:gd name="connsiteY27" fmla="*/ 4914900 h 7823200"/>
                <a:gd name="connsiteX28" fmla="*/ 1436813 w 1830513"/>
                <a:gd name="connsiteY28" fmla="*/ 4927600 h 7823200"/>
                <a:gd name="connsiteX29" fmla="*/ 1538413 w 1830513"/>
                <a:gd name="connsiteY29" fmla="*/ 4965700 h 7823200"/>
                <a:gd name="connsiteX30" fmla="*/ 1601913 w 1830513"/>
                <a:gd name="connsiteY30" fmla="*/ 5041900 h 7823200"/>
                <a:gd name="connsiteX31" fmla="*/ 1627313 w 1830513"/>
                <a:gd name="connsiteY31" fmla="*/ 5118100 h 7823200"/>
                <a:gd name="connsiteX32" fmla="*/ 1589213 w 1830513"/>
                <a:gd name="connsiteY32" fmla="*/ 5194300 h 7823200"/>
                <a:gd name="connsiteX33" fmla="*/ 1513013 w 1830513"/>
                <a:gd name="connsiteY33" fmla="*/ 5283200 h 7823200"/>
                <a:gd name="connsiteX34" fmla="*/ 1487613 w 1830513"/>
                <a:gd name="connsiteY34" fmla="*/ 5384800 h 7823200"/>
                <a:gd name="connsiteX35" fmla="*/ 1487613 w 1830513"/>
                <a:gd name="connsiteY35" fmla="*/ 5473700 h 7823200"/>
                <a:gd name="connsiteX36" fmla="*/ 1500313 w 1830513"/>
                <a:gd name="connsiteY36" fmla="*/ 5638800 h 7823200"/>
                <a:gd name="connsiteX37" fmla="*/ 1513013 w 1830513"/>
                <a:gd name="connsiteY37" fmla="*/ 5867400 h 7823200"/>
                <a:gd name="connsiteX38" fmla="*/ 1487613 w 1830513"/>
                <a:gd name="connsiteY38" fmla="*/ 6032500 h 7823200"/>
                <a:gd name="connsiteX39" fmla="*/ 1411413 w 1830513"/>
                <a:gd name="connsiteY39" fmla="*/ 6159500 h 7823200"/>
                <a:gd name="connsiteX40" fmla="*/ 1259013 w 1830513"/>
                <a:gd name="connsiteY40" fmla="*/ 6184900 h 7823200"/>
                <a:gd name="connsiteX41" fmla="*/ 1106613 w 1830513"/>
                <a:gd name="connsiteY41" fmla="*/ 6184900 h 7823200"/>
                <a:gd name="connsiteX42" fmla="*/ 928813 w 1830513"/>
                <a:gd name="connsiteY42" fmla="*/ 6146800 h 7823200"/>
                <a:gd name="connsiteX43" fmla="*/ 789113 w 1830513"/>
                <a:gd name="connsiteY43" fmla="*/ 6159500 h 7823200"/>
                <a:gd name="connsiteX44" fmla="*/ 738313 w 1830513"/>
                <a:gd name="connsiteY44" fmla="*/ 6172200 h 7823200"/>
                <a:gd name="connsiteX45" fmla="*/ 674813 w 1830513"/>
                <a:gd name="connsiteY45" fmla="*/ 6223000 h 7823200"/>
                <a:gd name="connsiteX46" fmla="*/ 585913 w 1830513"/>
                <a:gd name="connsiteY46" fmla="*/ 6591300 h 7823200"/>
                <a:gd name="connsiteX47" fmla="*/ 395413 w 1830513"/>
                <a:gd name="connsiteY47" fmla="*/ 7810500 h 7823200"/>
                <a:gd name="connsiteX48" fmla="*/ 1713 w 1830513"/>
                <a:gd name="connsiteY48" fmla="*/ 7823200 h 78232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Lst>
              <a:rect l="l" t="t" r="r" b="b"/>
              <a:pathLst>
                <a:path w="1830513" h="7823200">
                  <a:moveTo>
                    <a:pt x="1713" y="7823200"/>
                  </a:moveTo>
                  <a:cubicBezTo>
                    <a:pt x="5946" y="5215467"/>
                    <a:pt x="-3072" y="2607733"/>
                    <a:pt x="1161" y="0"/>
                  </a:cubicBezTo>
                  <a:lnTo>
                    <a:pt x="230313" y="0"/>
                  </a:lnTo>
                  <a:cubicBezTo>
                    <a:pt x="310838" y="4233"/>
                    <a:pt x="408113" y="6350"/>
                    <a:pt x="484313" y="25400"/>
                  </a:cubicBezTo>
                  <a:cubicBezTo>
                    <a:pt x="560513" y="44450"/>
                    <a:pt x="621804" y="79933"/>
                    <a:pt x="687513" y="114300"/>
                  </a:cubicBezTo>
                  <a:cubicBezTo>
                    <a:pt x="753222" y="148667"/>
                    <a:pt x="819298" y="185035"/>
                    <a:pt x="878565" y="231602"/>
                  </a:cubicBezTo>
                  <a:cubicBezTo>
                    <a:pt x="937832" y="278169"/>
                    <a:pt x="988172" y="320117"/>
                    <a:pt x="1043113" y="393700"/>
                  </a:cubicBezTo>
                  <a:cubicBezTo>
                    <a:pt x="1098054" y="467283"/>
                    <a:pt x="1165880" y="590550"/>
                    <a:pt x="1208213" y="673100"/>
                  </a:cubicBezTo>
                  <a:lnTo>
                    <a:pt x="1297113" y="889000"/>
                  </a:lnTo>
                  <a:cubicBezTo>
                    <a:pt x="1326746" y="960967"/>
                    <a:pt x="1424113" y="1303867"/>
                    <a:pt x="1462213" y="1473200"/>
                  </a:cubicBezTo>
                  <a:lnTo>
                    <a:pt x="1525713" y="1905000"/>
                  </a:lnTo>
                  <a:lnTo>
                    <a:pt x="1563813" y="2273300"/>
                  </a:lnTo>
                  <a:lnTo>
                    <a:pt x="1589213" y="2654300"/>
                  </a:lnTo>
                  <a:lnTo>
                    <a:pt x="1551113" y="2768600"/>
                  </a:lnTo>
                  <a:lnTo>
                    <a:pt x="1500313" y="2882900"/>
                  </a:lnTo>
                  <a:lnTo>
                    <a:pt x="1466079" y="2990811"/>
                  </a:lnTo>
                  <a:lnTo>
                    <a:pt x="1513013" y="3175000"/>
                  </a:lnTo>
                  <a:lnTo>
                    <a:pt x="1779713" y="3886200"/>
                  </a:lnTo>
                  <a:lnTo>
                    <a:pt x="1817813" y="4000500"/>
                  </a:lnTo>
                  <a:lnTo>
                    <a:pt x="1830513" y="4102100"/>
                  </a:lnTo>
                  <a:lnTo>
                    <a:pt x="1823888" y="4180455"/>
                  </a:lnTo>
                  <a:lnTo>
                    <a:pt x="1767013" y="4241800"/>
                  </a:lnTo>
                  <a:lnTo>
                    <a:pt x="1652713" y="4356100"/>
                  </a:lnTo>
                  <a:lnTo>
                    <a:pt x="1601913" y="4521200"/>
                  </a:lnTo>
                  <a:lnTo>
                    <a:pt x="1614613" y="4724400"/>
                  </a:lnTo>
                  <a:cubicBezTo>
                    <a:pt x="1616730" y="4783667"/>
                    <a:pt x="1618846" y="4849283"/>
                    <a:pt x="1614613" y="4876800"/>
                  </a:cubicBezTo>
                  <a:cubicBezTo>
                    <a:pt x="1610380" y="4904317"/>
                    <a:pt x="1604030" y="4883150"/>
                    <a:pt x="1589213" y="4889500"/>
                  </a:cubicBezTo>
                  <a:lnTo>
                    <a:pt x="1525713" y="4914900"/>
                  </a:lnTo>
                  <a:lnTo>
                    <a:pt x="1436813" y="4927600"/>
                  </a:lnTo>
                  <a:lnTo>
                    <a:pt x="1538413" y="4965700"/>
                  </a:lnTo>
                  <a:lnTo>
                    <a:pt x="1601913" y="5041900"/>
                  </a:lnTo>
                  <a:lnTo>
                    <a:pt x="1627313" y="5118100"/>
                  </a:lnTo>
                  <a:lnTo>
                    <a:pt x="1589213" y="5194300"/>
                  </a:lnTo>
                  <a:lnTo>
                    <a:pt x="1513013" y="5283200"/>
                  </a:lnTo>
                  <a:lnTo>
                    <a:pt x="1487613" y="5384800"/>
                  </a:lnTo>
                  <a:lnTo>
                    <a:pt x="1487613" y="5473700"/>
                  </a:lnTo>
                  <a:lnTo>
                    <a:pt x="1500313" y="5638800"/>
                  </a:lnTo>
                  <a:lnTo>
                    <a:pt x="1513013" y="5867400"/>
                  </a:lnTo>
                  <a:lnTo>
                    <a:pt x="1487613" y="6032500"/>
                  </a:lnTo>
                  <a:cubicBezTo>
                    <a:pt x="1470680" y="6081183"/>
                    <a:pt x="1449513" y="6134100"/>
                    <a:pt x="1411413" y="6159500"/>
                  </a:cubicBezTo>
                  <a:cubicBezTo>
                    <a:pt x="1373313" y="6184900"/>
                    <a:pt x="1309813" y="6180667"/>
                    <a:pt x="1259013" y="6184900"/>
                  </a:cubicBezTo>
                  <a:lnTo>
                    <a:pt x="1106613" y="6184900"/>
                  </a:lnTo>
                  <a:lnTo>
                    <a:pt x="928813" y="6146800"/>
                  </a:lnTo>
                  <a:lnTo>
                    <a:pt x="789113" y="6159500"/>
                  </a:lnTo>
                  <a:lnTo>
                    <a:pt x="738313" y="6172200"/>
                  </a:lnTo>
                  <a:lnTo>
                    <a:pt x="674813" y="6223000"/>
                  </a:lnTo>
                  <a:lnTo>
                    <a:pt x="585913" y="6591300"/>
                  </a:lnTo>
                  <a:lnTo>
                    <a:pt x="395413" y="7810500"/>
                  </a:lnTo>
                  <a:lnTo>
                    <a:pt x="1713" y="7823200"/>
                  </a:lnTo>
                  <a:close/>
                </a:path>
              </a:pathLst>
            </a:custGeom>
            <a:solidFill>
              <a:srgbClr val="FFCCCC"/>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95" name="Freeform: Shape 194">
              <a:extLst>
                <a:ext uri="{FF2B5EF4-FFF2-40B4-BE49-F238E27FC236}">
                  <a16:creationId xmlns:a16="http://schemas.microsoft.com/office/drawing/2014/main" id="{BBE20EDC-0DE4-8BB6-141F-0EC40DDFBEFE}"/>
                </a:ext>
              </a:extLst>
            </xdr:cNvPr>
            <xdr:cNvSpPr/>
          </xdr:nvSpPr>
          <xdr:spPr>
            <a:xfrm flipH="1">
              <a:off x="7944400" y="60718700"/>
              <a:ext cx="1826979" cy="7823200"/>
            </a:xfrm>
            <a:custGeom>
              <a:avLst/>
              <a:gdLst>
                <a:gd name="connsiteX0" fmla="*/ 0 w 1828800"/>
                <a:gd name="connsiteY0" fmla="*/ 7823200 h 7823200"/>
                <a:gd name="connsiteX1" fmla="*/ 12700 w 1828800"/>
                <a:gd name="connsiteY1" fmla="*/ 0 h 7823200"/>
                <a:gd name="connsiteX2" fmla="*/ 228600 w 1828800"/>
                <a:gd name="connsiteY2" fmla="*/ 0 h 7823200"/>
                <a:gd name="connsiteX3" fmla="*/ 482600 w 1828800"/>
                <a:gd name="connsiteY3" fmla="*/ 25400 h 7823200"/>
                <a:gd name="connsiteX4" fmla="*/ 685800 w 1828800"/>
                <a:gd name="connsiteY4" fmla="*/ 114300 h 7823200"/>
                <a:gd name="connsiteX5" fmla="*/ 863600 w 1828800"/>
                <a:gd name="connsiteY5" fmla="*/ 241300 h 7823200"/>
                <a:gd name="connsiteX6" fmla="*/ 1041400 w 1828800"/>
                <a:gd name="connsiteY6" fmla="*/ 393700 h 7823200"/>
                <a:gd name="connsiteX7" fmla="*/ 1206500 w 1828800"/>
                <a:gd name="connsiteY7" fmla="*/ 673100 h 7823200"/>
                <a:gd name="connsiteX8" fmla="*/ 1295400 w 1828800"/>
                <a:gd name="connsiteY8" fmla="*/ 889000 h 7823200"/>
                <a:gd name="connsiteX9" fmla="*/ 1460500 w 1828800"/>
                <a:gd name="connsiteY9" fmla="*/ 1473200 h 7823200"/>
                <a:gd name="connsiteX10" fmla="*/ 1524000 w 1828800"/>
                <a:gd name="connsiteY10" fmla="*/ 1905000 h 7823200"/>
                <a:gd name="connsiteX11" fmla="*/ 1562100 w 1828800"/>
                <a:gd name="connsiteY11" fmla="*/ 2273300 h 7823200"/>
                <a:gd name="connsiteX12" fmla="*/ 1587500 w 1828800"/>
                <a:gd name="connsiteY12" fmla="*/ 2654300 h 7823200"/>
                <a:gd name="connsiteX13" fmla="*/ 1549400 w 1828800"/>
                <a:gd name="connsiteY13" fmla="*/ 2768600 h 7823200"/>
                <a:gd name="connsiteX14" fmla="*/ 1498600 w 1828800"/>
                <a:gd name="connsiteY14" fmla="*/ 2882900 h 7823200"/>
                <a:gd name="connsiteX15" fmla="*/ 1511300 w 1828800"/>
                <a:gd name="connsiteY15" fmla="*/ 3175000 h 7823200"/>
                <a:gd name="connsiteX16" fmla="*/ 1778000 w 1828800"/>
                <a:gd name="connsiteY16" fmla="*/ 3886200 h 7823200"/>
                <a:gd name="connsiteX17" fmla="*/ 1816100 w 1828800"/>
                <a:gd name="connsiteY17" fmla="*/ 4000500 h 7823200"/>
                <a:gd name="connsiteX18" fmla="*/ 1828800 w 1828800"/>
                <a:gd name="connsiteY18" fmla="*/ 4102100 h 7823200"/>
                <a:gd name="connsiteX19" fmla="*/ 1765300 w 1828800"/>
                <a:gd name="connsiteY19" fmla="*/ 4241800 h 7823200"/>
                <a:gd name="connsiteX20" fmla="*/ 1651000 w 1828800"/>
                <a:gd name="connsiteY20" fmla="*/ 4356100 h 7823200"/>
                <a:gd name="connsiteX21" fmla="*/ 1600200 w 1828800"/>
                <a:gd name="connsiteY21" fmla="*/ 4521200 h 7823200"/>
                <a:gd name="connsiteX22" fmla="*/ 1612900 w 1828800"/>
                <a:gd name="connsiteY22" fmla="*/ 4724400 h 7823200"/>
                <a:gd name="connsiteX23" fmla="*/ 1612900 w 1828800"/>
                <a:gd name="connsiteY23" fmla="*/ 4876800 h 7823200"/>
                <a:gd name="connsiteX24" fmla="*/ 1587500 w 1828800"/>
                <a:gd name="connsiteY24" fmla="*/ 4889500 h 7823200"/>
                <a:gd name="connsiteX25" fmla="*/ 1524000 w 1828800"/>
                <a:gd name="connsiteY25" fmla="*/ 4914900 h 7823200"/>
                <a:gd name="connsiteX26" fmla="*/ 1435100 w 1828800"/>
                <a:gd name="connsiteY26" fmla="*/ 4927600 h 7823200"/>
                <a:gd name="connsiteX27" fmla="*/ 1536700 w 1828800"/>
                <a:gd name="connsiteY27" fmla="*/ 4965700 h 7823200"/>
                <a:gd name="connsiteX28" fmla="*/ 1600200 w 1828800"/>
                <a:gd name="connsiteY28" fmla="*/ 5041900 h 7823200"/>
                <a:gd name="connsiteX29" fmla="*/ 1625600 w 1828800"/>
                <a:gd name="connsiteY29" fmla="*/ 5118100 h 7823200"/>
                <a:gd name="connsiteX30" fmla="*/ 1587500 w 1828800"/>
                <a:gd name="connsiteY30" fmla="*/ 5194300 h 7823200"/>
                <a:gd name="connsiteX31" fmla="*/ 1511300 w 1828800"/>
                <a:gd name="connsiteY31" fmla="*/ 5283200 h 7823200"/>
                <a:gd name="connsiteX32" fmla="*/ 1485900 w 1828800"/>
                <a:gd name="connsiteY32" fmla="*/ 5384800 h 7823200"/>
                <a:gd name="connsiteX33" fmla="*/ 1485900 w 1828800"/>
                <a:gd name="connsiteY33" fmla="*/ 5473700 h 7823200"/>
                <a:gd name="connsiteX34" fmla="*/ 1498600 w 1828800"/>
                <a:gd name="connsiteY34" fmla="*/ 5638800 h 7823200"/>
                <a:gd name="connsiteX35" fmla="*/ 1511300 w 1828800"/>
                <a:gd name="connsiteY35" fmla="*/ 5867400 h 7823200"/>
                <a:gd name="connsiteX36" fmla="*/ 1485900 w 1828800"/>
                <a:gd name="connsiteY36" fmla="*/ 6032500 h 7823200"/>
                <a:gd name="connsiteX37" fmla="*/ 1409700 w 1828800"/>
                <a:gd name="connsiteY37" fmla="*/ 6159500 h 7823200"/>
                <a:gd name="connsiteX38" fmla="*/ 1257300 w 1828800"/>
                <a:gd name="connsiteY38" fmla="*/ 6184900 h 7823200"/>
                <a:gd name="connsiteX39" fmla="*/ 1104900 w 1828800"/>
                <a:gd name="connsiteY39" fmla="*/ 6184900 h 7823200"/>
                <a:gd name="connsiteX40" fmla="*/ 927100 w 1828800"/>
                <a:gd name="connsiteY40" fmla="*/ 6146800 h 7823200"/>
                <a:gd name="connsiteX41" fmla="*/ 787400 w 1828800"/>
                <a:gd name="connsiteY41" fmla="*/ 6159500 h 7823200"/>
                <a:gd name="connsiteX42" fmla="*/ 736600 w 1828800"/>
                <a:gd name="connsiteY42" fmla="*/ 6172200 h 7823200"/>
                <a:gd name="connsiteX43" fmla="*/ 673100 w 1828800"/>
                <a:gd name="connsiteY43" fmla="*/ 6223000 h 7823200"/>
                <a:gd name="connsiteX44" fmla="*/ 584200 w 1828800"/>
                <a:gd name="connsiteY44" fmla="*/ 6591300 h 7823200"/>
                <a:gd name="connsiteX45" fmla="*/ 393700 w 1828800"/>
                <a:gd name="connsiteY45" fmla="*/ 7810500 h 7823200"/>
                <a:gd name="connsiteX46" fmla="*/ 0 w 1828800"/>
                <a:gd name="connsiteY46"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767013 w 1830513"/>
                <a:gd name="connsiteY19" fmla="*/ 4241800 h 7823200"/>
                <a:gd name="connsiteX20" fmla="*/ 1652713 w 1830513"/>
                <a:gd name="connsiteY20" fmla="*/ 4356100 h 7823200"/>
                <a:gd name="connsiteX21" fmla="*/ 1601913 w 1830513"/>
                <a:gd name="connsiteY21" fmla="*/ 4521200 h 7823200"/>
                <a:gd name="connsiteX22" fmla="*/ 1614613 w 1830513"/>
                <a:gd name="connsiteY22" fmla="*/ 4724400 h 7823200"/>
                <a:gd name="connsiteX23" fmla="*/ 1614613 w 1830513"/>
                <a:gd name="connsiteY23" fmla="*/ 4876800 h 7823200"/>
                <a:gd name="connsiteX24" fmla="*/ 1589213 w 1830513"/>
                <a:gd name="connsiteY24" fmla="*/ 4889500 h 7823200"/>
                <a:gd name="connsiteX25" fmla="*/ 1525713 w 1830513"/>
                <a:gd name="connsiteY25" fmla="*/ 4914900 h 7823200"/>
                <a:gd name="connsiteX26" fmla="*/ 1436813 w 1830513"/>
                <a:gd name="connsiteY26" fmla="*/ 4927600 h 7823200"/>
                <a:gd name="connsiteX27" fmla="*/ 1538413 w 1830513"/>
                <a:gd name="connsiteY27" fmla="*/ 4965700 h 7823200"/>
                <a:gd name="connsiteX28" fmla="*/ 1601913 w 1830513"/>
                <a:gd name="connsiteY28" fmla="*/ 5041900 h 7823200"/>
                <a:gd name="connsiteX29" fmla="*/ 1627313 w 1830513"/>
                <a:gd name="connsiteY29" fmla="*/ 5118100 h 7823200"/>
                <a:gd name="connsiteX30" fmla="*/ 1589213 w 1830513"/>
                <a:gd name="connsiteY30" fmla="*/ 5194300 h 7823200"/>
                <a:gd name="connsiteX31" fmla="*/ 1513013 w 1830513"/>
                <a:gd name="connsiteY31" fmla="*/ 5283200 h 7823200"/>
                <a:gd name="connsiteX32" fmla="*/ 1487613 w 1830513"/>
                <a:gd name="connsiteY32" fmla="*/ 5384800 h 7823200"/>
                <a:gd name="connsiteX33" fmla="*/ 1487613 w 1830513"/>
                <a:gd name="connsiteY33" fmla="*/ 5473700 h 7823200"/>
                <a:gd name="connsiteX34" fmla="*/ 1500313 w 1830513"/>
                <a:gd name="connsiteY34" fmla="*/ 5638800 h 7823200"/>
                <a:gd name="connsiteX35" fmla="*/ 1513013 w 1830513"/>
                <a:gd name="connsiteY35" fmla="*/ 5867400 h 7823200"/>
                <a:gd name="connsiteX36" fmla="*/ 1487613 w 1830513"/>
                <a:gd name="connsiteY36" fmla="*/ 6032500 h 7823200"/>
                <a:gd name="connsiteX37" fmla="*/ 1411413 w 1830513"/>
                <a:gd name="connsiteY37" fmla="*/ 6159500 h 7823200"/>
                <a:gd name="connsiteX38" fmla="*/ 1259013 w 1830513"/>
                <a:gd name="connsiteY38" fmla="*/ 6184900 h 7823200"/>
                <a:gd name="connsiteX39" fmla="*/ 1106613 w 1830513"/>
                <a:gd name="connsiteY39" fmla="*/ 6184900 h 7823200"/>
                <a:gd name="connsiteX40" fmla="*/ 928813 w 1830513"/>
                <a:gd name="connsiteY40" fmla="*/ 6146800 h 7823200"/>
                <a:gd name="connsiteX41" fmla="*/ 789113 w 1830513"/>
                <a:gd name="connsiteY41" fmla="*/ 6159500 h 7823200"/>
                <a:gd name="connsiteX42" fmla="*/ 738313 w 1830513"/>
                <a:gd name="connsiteY42" fmla="*/ 6172200 h 7823200"/>
                <a:gd name="connsiteX43" fmla="*/ 674813 w 1830513"/>
                <a:gd name="connsiteY43" fmla="*/ 6223000 h 7823200"/>
                <a:gd name="connsiteX44" fmla="*/ 585913 w 1830513"/>
                <a:gd name="connsiteY44" fmla="*/ 6591300 h 7823200"/>
                <a:gd name="connsiteX45" fmla="*/ 395413 w 1830513"/>
                <a:gd name="connsiteY45" fmla="*/ 7810500 h 7823200"/>
                <a:gd name="connsiteX46" fmla="*/ 1713 w 1830513"/>
                <a:gd name="connsiteY46"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767013 w 1830513"/>
                <a:gd name="connsiteY19" fmla="*/ 4241800 h 7823200"/>
                <a:gd name="connsiteX20" fmla="*/ 1652713 w 1830513"/>
                <a:gd name="connsiteY20" fmla="*/ 4356100 h 7823200"/>
                <a:gd name="connsiteX21" fmla="*/ 1601913 w 1830513"/>
                <a:gd name="connsiteY21" fmla="*/ 4521200 h 7823200"/>
                <a:gd name="connsiteX22" fmla="*/ 1614613 w 1830513"/>
                <a:gd name="connsiteY22" fmla="*/ 4724400 h 7823200"/>
                <a:gd name="connsiteX23" fmla="*/ 1614613 w 1830513"/>
                <a:gd name="connsiteY23" fmla="*/ 4876800 h 7823200"/>
                <a:gd name="connsiteX24" fmla="*/ 1589213 w 1830513"/>
                <a:gd name="connsiteY24" fmla="*/ 4889500 h 7823200"/>
                <a:gd name="connsiteX25" fmla="*/ 1525713 w 1830513"/>
                <a:gd name="connsiteY25" fmla="*/ 4914900 h 7823200"/>
                <a:gd name="connsiteX26" fmla="*/ 1436813 w 1830513"/>
                <a:gd name="connsiteY26" fmla="*/ 4927600 h 7823200"/>
                <a:gd name="connsiteX27" fmla="*/ 1538413 w 1830513"/>
                <a:gd name="connsiteY27" fmla="*/ 4965700 h 7823200"/>
                <a:gd name="connsiteX28" fmla="*/ 1601913 w 1830513"/>
                <a:gd name="connsiteY28" fmla="*/ 5041900 h 7823200"/>
                <a:gd name="connsiteX29" fmla="*/ 1627313 w 1830513"/>
                <a:gd name="connsiteY29" fmla="*/ 5118100 h 7823200"/>
                <a:gd name="connsiteX30" fmla="*/ 1589213 w 1830513"/>
                <a:gd name="connsiteY30" fmla="*/ 5194300 h 7823200"/>
                <a:gd name="connsiteX31" fmla="*/ 1513013 w 1830513"/>
                <a:gd name="connsiteY31" fmla="*/ 5283200 h 7823200"/>
                <a:gd name="connsiteX32" fmla="*/ 1487613 w 1830513"/>
                <a:gd name="connsiteY32" fmla="*/ 5384800 h 7823200"/>
                <a:gd name="connsiteX33" fmla="*/ 1487613 w 1830513"/>
                <a:gd name="connsiteY33" fmla="*/ 5473700 h 7823200"/>
                <a:gd name="connsiteX34" fmla="*/ 1500313 w 1830513"/>
                <a:gd name="connsiteY34" fmla="*/ 5638800 h 7823200"/>
                <a:gd name="connsiteX35" fmla="*/ 1513013 w 1830513"/>
                <a:gd name="connsiteY35" fmla="*/ 5867400 h 7823200"/>
                <a:gd name="connsiteX36" fmla="*/ 1487613 w 1830513"/>
                <a:gd name="connsiteY36" fmla="*/ 6032500 h 7823200"/>
                <a:gd name="connsiteX37" fmla="*/ 1411413 w 1830513"/>
                <a:gd name="connsiteY37" fmla="*/ 6159500 h 7823200"/>
                <a:gd name="connsiteX38" fmla="*/ 1259013 w 1830513"/>
                <a:gd name="connsiteY38" fmla="*/ 6184900 h 7823200"/>
                <a:gd name="connsiteX39" fmla="*/ 1106613 w 1830513"/>
                <a:gd name="connsiteY39" fmla="*/ 6184900 h 7823200"/>
                <a:gd name="connsiteX40" fmla="*/ 928813 w 1830513"/>
                <a:gd name="connsiteY40" fmla="*/ 6146800 h 7823200"/>
                <a:gd name="connsiteX41" fmla="*/ 789113 w 1830513"/>
                <a:gd name="connsiteY41" fmla="*/ 6159500 h 7823200"/>
                <a:gd name="connsiteX42" fmla="*/ 738313 w 1830513"/>
                <a:gd name="connsiteY42" fmla="*/ 6172200 h 7823200"/>
                <a:gd name="connsiteX43" fmla="*/ 674813 w 1830513"/>
                <a:gd name="connsiteY43" fmla="*/ 6223000 h 7823200"/>
                <a:gd name="connsiteX44" fmla="*/ 585913 w 1830513"/>
                <a:gd name="connsiteY44" fmla="*/ 6591300 h 7823200"/>
                <a:gd name="connsiteX45" fmla="*/ 395413 w 1830513"/>
                <a:gd name="connsiteY45" fmla="*/ 7810500 h 7823200"/>
                <a:gd name="connsiteX46" fmla="*/ 1713 w 1830513"/>
                <a:gd name="connsiteY46"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04010 w 1830513"/>
                <a:gd name="connsiteY19" fmla="*/ 4167524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78565 w 1830513"/>
                <a:gd name="connsiteY5" fmla="*/ 231602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78565 w 1830513"/>
                <a:gd name="connsiteY5" fmla="*/ 231602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78565 w 1830513"/>
                <a:gd name="connsiteY5" fmla="*/ 231602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09149 w 1830513"/>
                <a:gd name="connsiteY15" fmla="*/ 2984346 h 7823200"/>
                <a:gd name="connsiteX16" fmla="*/ 1513013 w 1830513"/>
                <a:gd name="connsiteY16" fmla="*/ 3175000 h 7823200"/>
                <a:gd name="connsiteX17" fmla="*/ 1779713 w 1830513"/>
                <a:gd name="connsiteY17" fmla="*/ 3886200 h 7823200"/>
                <a:gd name="connsiteX18" fmla="*/ 1817813 w 1830513"/>
                <a:gd name="connsiteY18" fmla="*/ 4000500 h 7823200"/>
                <a:gd name="connsiteX19" fmla="*/ 1830513 w 1830513"/>
                <a:gd name="connsiteY19" fmla="*/ 4102100 h 7823200"/>
                <a:gd name="connsiteX20" fmla="*/ 1823888 w 1830513"/>
                <a:gd name="connsiteY20" fmla="*/ 4180455 h 7823200"/>
                <a:gd name="connsiteX21" fmla="*/ 1767013 w 1830513"/>
                <a:gd name="connsiteY21" fmla="*/ 4241800 h 7823200"/>
                <a:gd name="connsiteX22" fmla="*/ 1652713 w 1830513"/>
                <a:gd name="connsiteY22" fmla="*/ 4356100 h 7823200"/>
                <a:gd name="connsiteX23" fmla="*/ 1601913 w 1830513"/>
                <a:gd name="connsiteY23" fmla="*/ 4521200 h 7823200"/>
                <a:gd name="connsiteX24" fmla="*/ 1614613 w 1830513"/>
                <a:gd name="connsiteY24" fmla="*/ 4724400 h 7823200"/>
                <a:gd name="connsiteX25" fmla="*/ 1614613 w 1830513"/>
                <a:gd name="connsiteY25" fmla="*/ 4876800 h 7823200"/>
                <a:gd name="connsiteX26" fmla="*/ 1589213 w 1830513"/>
                <a:gd name="connsiteY26" fmla="*/ 4889500 h 7823200"/>
                <a:gd name="connsiteX27" fmla="*/ 1525713 w 1830513"/>
                <a:gd name="connsiteY27" fmla="*/ 4914900 h 7823200"/>
                <a:gd name="connsiteX28" fmla="*/ 1436813 w 1830513"/>
                <a:gd name="connsiteY28" fmla="*/ 4927600 h 7823200"/>
                <a:gd name="connsiteX29" fmla="*/ 1538413 w 1830513"/>
                <a:gd name="connsiteY29" fmla="*/ 4965700 h 7823200"/>
                <a:gd name="connsiteX30" fmla="*/ 1601913 w 1830513"/>
                <a:gd name="connsiteY30" fmla="*/ 5041900 h 7823200"/>
                <a:gd name="connsiteX31" fmla="*/ 1627313 w 1830513"/>
                <a:gd name="connsiteY31" fmla="*/ 5118100 h 7823200"/>
                <a:gd name="connsiteX32" fmla="*/ 1589213 w 1830513"/>
                <a:gd name="connsiteY32" fmla="*/ 5194300 h 7823200"/>
                <a:gd name="connsiteX33" fmla="*/ 1513013 w 1830513"/>
                <a:gd name="connsiteY33" fmla="*/ 5283200 h 7823200"/>
                <a:gd name="connsiteX34" fmla="*/ 1487613 w 1830513"/>
                <a:gd name="connsiteY34" fmla="*/ 5384800 h 7823200"/>
                <a:gd name="connsiteX35" fmla="*/ 1487613 w 1830513"/>
                <a:gd name="connsiteY35" fmla="*/ 5473700 h 7823200"/>
                <a:gd name="connsiteX36" fmla="*/ 1500313 w 1830513"/>
                <a:gd name="connsiteY36" fmla="*/ 5638800 h 7823200"/>
                <a:gd name="connsiteX37" fmla="*/ 1513013 w 1830513"/>
                <a:gd name="connsiteY37" fmla="*/ 5867400 h 7823200"/>
                <a:gd name="connsiteX38" fmla="*/ 1487613 w 1830513"/>
                <a:gd name="connsiteY38" fmla="*/ 6032500 h 7823200"/>
                <a:gd name="connsiteX39" fmla="*/ 1411413 w 1830513"/>
                <a:gd name="connsiteY39" fmla="*/ 6159500 h 7823200"/>
                <a:gd name="connsiteX40" fmla="*/ 1259013 w 1830513"/>
                <a:gd name="connsiteY40" fmla="*/ 6184900 h 7823200"/>
                <a:gd name="connsiteX41" fmla="*/ 1106613 w 1830513"/>
                <a:gd name="connsiteY41" fmla="*/ 6184900 h 7823200"/>
                <a:gd name="connsiteX42" fmla="*/ 928813 w 1830513"/>
                <a:gd name="connsiteY42" fmla="*/ 6146800 h 7823200"/>
                <a:gd name="connsiteX43" fmla="*/ 789113 w 1830513"/>
                <a:gd name="connsiteY43" fmla="*/ 6159500 h 7823200"/>
                <a:gd name="connsiteX44" fmla="*/ 738313 w 1830513"/>
                <a:gd name="connsiteY44" fmla="*/ 6172200 h 7823200"/>
                <a:gd name="connsiteX45" fmla="*/ 674813 w 1830513"/>
                <a:gd name="connsiteY45" fmla="*/ 6223000 h 7823200"/>
                <a:gd name="connsiteX46" fmla="*/ 585913 w 1830513"/>
                <a:gd name="connsiteY46" fmla="*/ 6591300 h 7823200"/>
                <a:gd name="connsiteX47" fmla="*/ 395413 w 1830513"/>
                <a:gd name="connsiteY47" fmla="*/ 7810500 h 7823200"/>
                <a:gd name="connsiteX48" fmla="*/ 1713 w 1830513"/>
                <a:gd name="connsiteY48"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78565 w 1830513"/>
                <a:gd name="connsiteY5" fmla="*/ 231602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466079 w 1830513"/>
                <a:gd name="connsiteY15" fmla="*/ 2990811 h 7823200"/>
                <a:gd name="connsiteX16" fmla="*/ 1513013 w 1830513"/>
                <a:gd name="connsiteY16" fmla="*/ 3175000 h 7823200"/>
                <a:gd name="connsiteX17" fmla="*/ 1779713 w 1830513"/>
                <a:gd name="connsiteY17" fmla="*/ 3886200 h 7823200"/>
                <a:gd name="connsiteX18" fmla="*/ 1817813 w 1830513"/>
                <a:gd name="connsiteY18" fmla="*/ 4000500 h 7823200"/>
                <a:gd name="connsiteX19" fmla="*/ 1830513 w 1830513"/>
                <a:gd name="connsiteY19" fmla="*/ 4102100 h 7823200"/>
                <a:gd name="connsiteX20" fmla="*/ 1823888 w 1830513"/>
                <a:gd name="connsiteY20" fmla="*/ 4180455 h 7823200"/>
                <a:gd name="connsiteX21" fmla="*/ 1767013 w 1830513"/>
                <a:gd name="connsiteY21" fmla="*/ 4241800 h 7823200"/>
                <a:gd name="connsiteX22" fmla="*/ 1652713 w 1830513"/>
                <a:gd name="connsiteY22" fmla="*/ 4356100 h 7823200"/>
                <a:gd name="connsiteX23" fmla="*/ 1601913 w 1830513"/>
                <a:gd name="connsiteY23" fmla="*/ 4521200 h 7823200"/>
                <a:gd name="connsiteX24" fmla="*/ 1614613 w 1830513"/>
                <a:gd name="connsiteY24" fmla="*/ 4724400 h 7823200"/>
                <a:gd name="connsiteX25" fmla="*/ 1614613 w 1830513"/>
                <a:gd name="connsiteY25" fmla="*/ 4876800 h 7823200"/>
                <a:gd name="connsiteX26" fmla="*/ 1589213 w 1830513"/>
                <a:gd name="connsiteY26" fmla="*/ 4889500 h 7823200"/>
                <a:gd name="connsiteX27" fmla="*/ 1525713 w 1830513"/>
                <a:gd name="connsiteY27" fmla="*/ 4914900 h 7823200"/>
                <a:gd name="connsiteX28" fmla="*/ 1436813 w 1830513"/>
                <a:gd name="connsiteY28" fmla="*/ 4927600 h 7823200"/>
                <a:gd name="connsiteX29" fmla="*/ 1538413 w 1830513"/>
                <a:gd name="connsiteY29" fmla="*/ 4965700 h 7823200"/>
                <a:gd name="connsiteX30" fmla="*/ 1601913 w 1830513"/>
                <a:gd name="connsiteY30" fmla="*/ 5041900 h 7823200"/>
                <a:gd name="connsiteX31" fmla="*/ 1627313 w 1830513"/>
                <a:gd name="connsiteY31" fmla="*/ 5118100 h 7823200"/>
                <a:gd name="connsiteX32" fmla="*/ 1589213 w 1830513"/>
                <a:gd name="connsiteY32" fmla="*/ 5194300 h 7823200"/>
                <a:gd name="connsiteX33" fmla="*/ 1513013 w 1830513"/>
                <a:gd name="connsiteY33" fmla="*/ 5283200 h 7823200"/>
                <a:gd name="connsiteX34" fmla="*/ 1487613 w 1830513"/>
                <a:gd name="connsiteY34" fmla="*/ 5384800 h 7823200"/>
                <a:gd name="connsiteX35" fmla="*/ 1487613 w 1830513"/>
                <a:gd name="connsiteY35" fmla="*/ 5473700 h 7823200"/>
                <a:gd name="connsiteX36" fmla="*/ 1500313 w 1830513"/>
                <a:gd name="connsiteY36" fmla="*/ 5638800 h 7823200"/>
                <a:gd name="connsiteX37" fmla="*/ 1513013 w 1830513"/>
                <a:gd name="connsiteY37" fmla="*/ 5867400 h 7823200"/>
                <a:gd name="connsiteX38" fmla="*/ 1487613 w 1830513"/>
                <a:gd name="connsiteY38" fmla="*/ 6032500 h 7823200"/>
                <a:gd name="connsiteX39" fmla="*/ 1411413 w 1830513"/>
                <a:gd name="connsiteY39" fmla="*/ 6159500 h 7823200"/>
                <a:gd name="connsiteX40" fmla="*/ 1259013 w 1830513"/>
                <a:gd name="connsiteY40" fmla="*/ 6184900 h 7823200"/>
                <a:gd name="connsiteX41" fmla="*/ 1106613 w 1830513"/>
                <a:gd name="connsiteY41" fmla="*/ 6184900 h 7823200"/>
                <a:gd name="connsiteX42" fmla="*/ 928813 w 1830513"/>
                <a:gd name="connsiteY42" fmla="*/ 6146800 h 7823200"/>
                <a:gd name="connsiteX43" fmla="*/ 789113 w 1830513"/>
                <a:gd name="connsiteY43" fmla="*/ 6159500 h 7823200"/>
                <a:gd name="connsiteX44" fmla="*/ 738313 w 1830513"/>
                <a:gd name="connsiteY44" fmla="*/ 6172200 h 7823200"/>
                <a:gd name="connsiteX45" fmla="*/ 674813 w 1830513"/>
                <a:gd name="connsiteY45" fmla="*/ 6223000 h 7823200"/>
                <a:gd name="connsiteX46" fmla="*/ 585913 w 1830513"/>
                <a:gd name="connsiteY46" fmla="*/ 6591300 h 7823200"/>
                <a:gd name="connsiteX47" fmla="*/ 395413 w 1830513"/>
                <a:gd name="connsiteY47" fmla="*/ 7810500 h 7823200"/>
                <a:gd name="connsiteX48" fmla="*/ 1713 w 1830513"/>
                <a:gd name="connsiteY48" fmla="*/ 7823200 h 78232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Lst>
              <a:rect l="l" t="t" r="r" b="b"/>
              <a:pathLst>
                <a:path w="1830513" h="7823200">
                  <a:moveTo>
                    <a:pt x="1713" y="7823200"/>
                  </a:moveTo>
                  <a:cubicBezTo>
                    <a:pt x="5946" y="5215467"/>
                    <a:pt x="-3072" y="2607733"/>
                    <a:pt x="1161" y="0"/>
                  </a:cubicBezTo>
                  <a:lnTo>
                    <a:pt x="230313" y="0"/>
                  </a:lnTo>
                  <a:cubicBezTo>
                    <a:pt x="310838" y="4233"/>
                    <a:pt x="408113" y="6350"/>
                    <a:pt x="484313" y="25400"/>
                  </a:cubicBezTo>
                  <a:cubicBezTo>
                    <a:pt x="560513" y="44450"/>
                    <a:pt x="621804" y="79933"/>
                    <a:pt x="687513" y="114300"/>
                  </a:cubicBezTo>
                  <a:cubicBezTo>
                    <a:pt x="753222" y="148667"/>
                    <a:pt x="819298" y="185035"/>
                    <a:pt x="878565" y="231602"/>
                  </a:cubicBezTo>
                  <a:cubicBezTo>
                    <a:pt x="937832" y="278169"/>
                    <a:pt x="988172" y="320117"/>
                    <a:pt x="1043113" y="393700"/>
                  </a:cubicBezTo>
                  <a:cubicBezTo>
                    <a:pt x="1098054" y="467283"/>
                    <a:pt x="1165880" y="590550"/>
                    <a:pt x="1208213" y="673100"/>
                  </a:cubicBezTo>
                  <a:lnTo>
                    <a:pt x="1297113" y="889000"/>
                  </a:lnTo>
                  <a:cubicBezTo>
                    <a:pt x="1326746" y="960967"/>
                    <a:pt x="1424113" y="1303867"/>
                    <a:pt x="1462213" y="1473200"/>
                  </a:cubicBezTo>
                  <a:lnTo>
                    <a:pt x="1525713" y="1905000"/>
                  </a:lnTo>
                  <a:lnTo>
                    <a:pt x="1563813" y="2273300"/>
                  </a:lnTo>
                  <a:lnTo>
                    <a:pt x="1589213" y="2654300"/>
                  </a:lnTo>
                  <a:lnTo>
                    <a:pt x="1551113" y="2768600"/>
                  </a:lnTo>
                  <a:lnTo>
                    <a:pt x="1500313" y="2882900"/>
                  </a:lnTo>
                  <a:lnTo>
                    <a:pt x="1466079" y="2990811"/>
                  </a:lnTo>
                  <a:lnTo>
                    <a:pt x="1513013" y="3175000"/>
                  </a:lnTo>
                  <a:lnTo>
                    <a:pt x="1779713" y="3886200"/>
                  </a:lnTo>
                  <a:lnTo>
                    <a:pt x="1817813" y="4000500"/>
                  </a:lnTo>
                  <a:lnTo>
                    <a:pt x="1830513" y="4102100"/>
                  </a:lnTo>
                  <a:lnTo>
                    <a:pt x="1823888" y="4180455"/>
                  </a:lnTo>
                  <a:lnTo>
                    <a:pt x="1767013" y="4241800"/>
                  </a:lnTo>
                  <a:lnTo>
                    <a:pt x="1652713" y="4356100"/>
                  </a:lnTo>
                  <a:lnTo>
                    <a:pt x="1601913" y="4521200"/>
                  </a:lnTo>
                  <a:lnTo>
                    <a:pt x="1614613" y="4724400"/>
                  </a:lnTo>
                  <a:cubicBezTo>
                    <a:pt x="1616730" y="4783667"/>
                    <a:pt x="1618846" y="4849283"/>
                    <a:pt x="1614613" y="4876800"/>
                  </a:cubicBezTo>
                  <a:cubicBezTo>
                    <a:pt x="1610380" y="4904317"/>
                    <a:pt x="1604030" y="4883150"/>
                    <a:pt x="1589213" y="4889500"/>
                  </a:cubicBezTo>
                  <a:lnTo>
                    <a:pt x="1525713" y="4914900"/>
                  </a:lnTo>
                  <a:lnTo>
                    <a:pt x="1436813" y="4927600"/>
                  </a:lnTo>
                  <a:lnTo>
                    <a:pt x="1538413" y="4965700"/>
                  </a:lnTo>
                  <a:lnTo>
                    <a:pt x="1601913" y="5041900"/>
                  </a:lnTo>
                  <a:lnTo>
                    <a:pt x="1627313" y="5118100"/>
                  </a:lnTo>
                  <a:lnTo>
                    <a:pt x="1589213" y="5194300"/>
                  </a:lnTo>
                  <a:lnTo>
                    <a:pt x="1513013" y="5283200"/>
                  </a:lnTo>
                  <a:lnTo>
                    <a:pt x="1487613" y="5384800"/>
                  </a:lnTo>
                  <a:lnTo>
                    <a:pt x="1487613" y="5473700"/>
                  </a:lnTo>
                  <a:lnTo>
                    <a:pt x="1500313" y="5638800"/>
                  </a:lnTo>
                  <a:lnTo>
                    <a:pt x="1513013" y="5867400"/>
                  </a:lnTo>
                  <a:lnTo>
                    <a:pt x="1487613" y="6032500"/>
                  </a:lnTo>
                  <a:cubicBezTo>
                    <a:pt x="1470680" y="6081183"/>
                    <a:pt x="1449513" y="6134100"/>
                    <a:pt x="1411413" y="6159500"/>
                  </a:cubicBezTo>
                  <a:cubicBezTo>
                    <a:pt x="1373313" y="6184900"/>
                    <a:pt x="1309813" y="6180667"/>
                    <a:pt x="1259013" y="6184900"/>
                  </a:cubicBezTo>
                  <a:lnTo>
                    <a:pt x="1106613" y="6184900"/>
                  </a:lnTo>
                  <a:lnTo>
                    <a:pt x="928813" y="6146800"/>
                  </a:lnTo>
                  <a:lnTo>
                    <a:pt x="789113" y="6159500"/>
                  </a:lnTo>
                  <a:lnTo>
                    <a:pt x="738313" y="6172200"/>
                  </a:lnTo>
                  <a:lnTo>
                    <a:pt x="674813" y="6223000"/>
                  </a:lnTo>
                  <a:lnTo>
                    <a:pt x="585913" y="6591300"/>
                  </a:lnTo>
                  <a:lnTo>
                    <a:pt x="395413" y="7810500"/>
                  </a:lnTo>
                  <a:lnTo>
                    <a:pt x="1713" y="7823200"/>
                  </a:lnTo>
                  <a:close/>
                </a:path>
              </a:pathLst>
            </a:custGeom>
            <a:solidFill>
              <a:srgbClr val="FF7D7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96" name="Freeform: Shape 195">
              <a:extLst>
                <a:ext uri="{FF2B5EF4-FFF2-40B4-BE49-F238E27FC236}">
                  <a16:creationId xmlns:a16="http://schemas.microsoft.com/office/drawing/2014/main" id="{E6572266-3423-7D1F-57DC-8F95AF37BE02}"/>
                </a:ext>
              </a:extLst>
            </xdr:cNvPr>
            <xdr:cNvSpPr/>
          </xdr:nvSpPr>
          <xdr:spPr>
            <a:xfrm flipH="1">
              <a:off x="8046000" y="60718700"/>
              <a:ext cx="1829519" cy="7823200"/>
            </a:xfrm>
            <a:custGeom>
              <a:avLst/>
              <a:gdLst>
                <a:gd name="connsiteX0" fmla="*/ 0 w 1828800"/>
                <a:gd name="connsiteY0" fmla="*/ 7823200 h 7823200"/>
                <a:gd name="connsiteX1" fmla="*/ 12700 w 1828800"/>
                <a:gd name="connsiteY1" fmla="*/ 0 h 7823200"/>
                <a:gd name="connsiteX2" fmla="*/ 228600 w 1828800"/>
                <a:gd name="connsiteY2" fmla="*/ 0 h 7823200"/>
                <a:gd name="connsiteX3" fmla="*/ 482600 w 1828800"/>
                <a:gd name="connsiteY3" fmla="*/ 25400 h 7823200"/>
                <a:gd name="connsiteX4" fmla="*/ 685800 w 1828800"/>
                <a:gd name="connsiteY4" fmla="*/ 114300 h 7823200"/>
                <a:gd name="connsiteX5" fmla="*/ 863600 w 1828800"/>
                <a:gd name="connsiteY5" fmla="*/ 241300 h 7823200"/>
                <a:gd name="connsiteX6" fmla="*/ 1041400 w 1828800"/>
                <a:gd name="connsiteY6" fmla="*/ 393700 h 7823200"/>
                <a:gd name="connsiteX7" fmla="*/ 1206500 w 1828800"/>
                <a:gd name="connsiteY7" fmla="*/ 673100 h 7823200"/>
                <a:gd name="connsiteX8" fmla="*/ 1295400 w 1828800"/>
                <a:gd name="connsiteY8" fmla="*/ 889000 h 7823200"/>
                <a:gd name="connsiteX9" fmla="*/ 1460500 w 1828800"/>
                <a:gd name="connsiteY9" fmla="*/ 1473200 h 7823200"/>
                <a:gd name="connsiteX10" fmla="*/ 1524000 w 1828800"/>
                <a:gd name="connsiteY10" fmla="*/ 1905000 h 7823200"/>
                <a:gd name="connsiteX11" fmla="*/ 1562100 w 1828800"/>
                <a:gd name="connsiteY11" fmla="*/ 2273300 h 7823200"/>
                <a:gd name="connsiteX12" fmla="*/ 1587500 w 1828800"/>
                <a:gd name="connsiteY12" fmla="*/ 2654300 h 7823200"/>
                <a:gd name="connsiteX13" fmla="*/ 1549400 w 1828800"/>
                <a:gd name="connsiteY13" fmla="*/ 2768600 h 7823200"/>
                <a:gd name="connsiteX14" fmla="*/ 1498600 w 1828800"/>
                <a:gd name="connsiteY14" fmla="*/ 2882900 h 7823200"/>
                <a:gd name="connsiteX15" fmla="*/ 1511300 w 1828800"/>
                <a:gd name="connsiteY15" fmla="*/ 3175000 h 7823200"/>
                <a:gd name="connsiteX16" fmla="*/ 1778000 w 1828800"/>
                <a:gd name="connsiteY16" fmla="*/ 3886200 h 7823200"/>
                <a:gd name="connsiteX17" fmla="*/ 1816100 w 1828800"/>
                <a:gd name="connsiteY17" fmla="*/ 4000500 h 7823200"/>
                <a:gd name="connsiteX18" fmla="*/ 1828800 w 1828800"/>
                <a:gd name="connsiteY18" fmla="*/ 4102100 h 7823200"/>
                <a:gd name="connsiteX19" fmla="*/ 1765300 w 1828800"/>
                <a:gd name="connsiteY19" fmla="*/ 4241800 h 7823200"/>
                <a:gd name="connsiteX20" fmla="*/ 1651000 w 1828800"/>
                <a:gd name="connsiteY20" fmla="*/ 4356100 h 7823200"/>
                <a:gd name="connsiteX21" fmla="*/ 1600200 w 1828800"/>
                <a:gd name="connsiteY21" fmla="*/ 4521200 h 7823200"/>
                <a:gd name="connsiteX22" fmla="*/ 1612900 w 1828800"/>
                <a:gd name="connsiteY22" fmla="*/ 4724400 h 7823200"/>
                <a:gd name="connsiteX23" fmla="*/ 1612900 w 1828800"/>
                <a:gd name="connsiteY23" fmla="*/ 4876800 h 7823200"/>
                <a:gd name="connsiteX24" fmla="*/ 1587500 w 1828800"/>
                <a:gd name="connsiteY24" fmla="*/ 4889500 h 7823200"/>
                <a:gd name="connsiteX25" fmla="*/ 1524000 w 1828800"/>
                <a:gd name="connsiteY25" fmla="*/ 4914900 h 7823200"/>
                <a:gd name="connsiteX26" fmla="*/ 1435100 w 1828800"/>
                <a:gd name="connsiteY26" fmla="*/ 4927600 h 7823200"/>
                <a:gd name="connsiteX27" fmla="*/ 1536700 w 1828800"/>
                <a:gd name="connsiteY27" fmla="*/ 4965700 h 7823200"/>
                <a:gd name="connsiteX28" fmla="*/ 1600200 w 1828800"/>
                <a:gd name="connsiteY28" fmla="*/ 5041900 h 7823200"/>
                <a:gd name="connsiteX29" fmla="*/ 1625600 w 1828800"/>
                <a:gd name="connsiteY29" fmla="*/ 5118100 h 7823200"/>
                <a:gd name="connsiteX30" fmla="*/ 1587500 w 1828800"/>
                <a:gd name="connsiteY30" fmla="*/ 5194300 h 7823200"/>
                <a:gd name="connsiteX31" fmla="*/ 1511300 w 1828800"/>
                <a:gd name="connsiteY31" fmla="*/ 5283200 h 7823200"/>
                <a:gd name="connsiteX32" fmla="*/ 1485900 w 1828800"/>
                <a:gd name="connsiteY32" fmla="*/ 5384800 h 7823200"/>
                <a:gd name="connsiteX33" fmla="*/ 1485900 w 1828800"/>
                <a:gd name="connsiteY33" fmla="*/ 5473700 h 7823200"/>
                <a:gd name="connsiteX34" fmla="*/ 1498600 w 1828800"/>
                <a:gd name="connsiteY34" fmla="*/ 5638800 h 7823200"/>
                <a:gd name="connsiteX35" fmla="*/ 1511300 w 1828800"/>
                <a:gd name="connsiteY35" fmla="*/ 5867400 h 7823200"/>
                <a:gd name="connsiteX36" fmla="*/ 1485900 w 1828800"/>
                <a:gd name="connsiteY36" fmla="*/ 6032500 h 7823200"/>
                <a:gd name="connsiteX37" fmla="*/ 1409700 w 1828800"/>
                <a:gd name="connsiteY37" fmla="*/ 6159500 h 7823200"/>
                <a:gd name="connsiteX38" fmla="*/ 1257300 w 1828800"/>
                <a:gd name="connsiteY38" fmla="*/ 6184900 h 7823200"/>
                <a:gd name="connsiteX39" fmla="*/ 1104900 w 1828800"/>
                <a:gd name="connsiteY39" fmla="*/ 6184900 h 7823200"/>
                <a:gd name="connsiteX40" fmla="*/ 927100 w 1828800"/>
                <a:gd name="connsiteY40" fmla="*/ 6146800 h 7823200"/>
                <a:gd name="connsiteX41" fmla="*/ 787400 w 1828800"/>
                <a:gd name="connsiteY41" fmla="*/ 6159500 h 7823200"/>
                <a:gd name="connsiteX42" fmla="*/ 736600 w 1828800"/>
                <a:gd name="connsiteY42" fmla="*/ 6172200 h 7823200"/>
                <a:gd name="connsiteX43" fmla="*/ 673100 w 1828800"/>
                <a:gd name="connsiteY43" fmla="*/ 6223000 h 7823200"/>
                <a:gd name="connsiteX44" fmla="*/ 584200 w 1828800"/>
                <a:gd name="connsiteY44" fmla="*/ 6591300 h 7823200"/>
                <a:gd name="connsiteX45" fmla="*/ 393700 w 1828800"/>
                <a:gd name="connsiteY45" fmla="*/ 7810500 h 7823200"/>
                <a:gd name="connsiteX46" fmla="*/ 0 w 1828800"/>
                <a:gd name="connsiteY46"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767013 w 1830513"/>
                <a:gd name="connsiteY19" fmla="*/ 4241800 h 7823200"/>
                <a:gd name="connsiteX20" fmla="*/ 1652713 w 1830513"/>
                <a:gd name="connsiteY20" fmla="*/ 4356100 h 7823200"/>
                <a:gd name="connsiteX21" fmla="*/ 1601913 w 1830513"/>
                <a:gd name="connsiteY21" fmla="*/ 4521200 h 7823200"/>
                <a:gd name="connsiteX22" fmla="*/ 1614613 w 1830513"/>
                <a:gd name="connsiteY22" fmla="*/ 4724400 h 7823200"/>
                <a:gd name="connsiteX23" fmla="*/ 1614613 w 1830513"/>
                <a:gd name="connsiteY23" fmla="*/ 4876800 h 7823200"/>
                <a:gd name="connsiteX24" fmla="*/ 1589213 w 1830513"/>
                <a:gd name="connsiteY24" fmla="*/ 4889500 h 7823200"/>
                <a:gd name="connsiteX25" fmla="*/ 1525713 w 1830513"/>
                <a:gd name="connsiteY25" fmla="*/ 4914900 h 7823200"/>
                <a:gd name="connsiteX26" fmla="*/ 1436813 w 1830513"/>
                <a:gd name="connsiteY26" fmla="*/ 4927600 h 7823200"/>
                <a:gd name="connsiteX27" fmla="*/ 1538413 w 1830513"/>
                <a:gd name="connsiteY27" fmla="*/ 4965700 h 7823200"/>
                <a:gd name="connsiteX28" fmla="*/ 1601913 w 1830513"/>
                <a:gd name="connsiteY28" fmla="*/ 5041900 h 7823200"/>
                <a:gd name="connsiteX29" fmla="*/ 1627313 w 1830513"/>
                <a:gd name="connsiteY29" fmla="*/ 5118100 h 7823200"/>
                <a:gd name="connsiteX30" fmla="*/ 1589213 w 1830513"/>
                <a:gd name="connsiteY30" fmla="*/ 5194300 h 7823200"/>
                <a:gd name="connsiteX31" fmla="*/ 1513013 w 1830513"/>
                <a:gd name="connsiteY31" fmla="*/ 5283200 h 7823200"/>
                <a:gd name="connsiteX32" fmla="*/ 1487613 w 1830513"/>
                <a:gd name="connsiteY32" fmla="*/ 5384800 h 7823200"/>
                <a:gd name="connsiteX33" fmla="*/ 1487613 w 1830513"/>
                <a:gd name="connsiteY33" fmla="*/ 5473700 h 7823200"/>
                <a:gd name="connsiteX34" fmla="*/ 1500313 w 1830513"/>
                <a:gd name="connsiteY34" fmla="*/ 5638800 h 7823200"/>
                <a:gd name="connsiteX35" fmla="*/ 1513013 w 1830513"/>
                <a:gd name="connsiteY35" fmla="*/ 5867400 h 7823200"/>
                <a:gd name="connsiteX36" fmla="*/ 1487613 w 1830513"/>
                <a:gd name="connsiteY36" fmla="*/ 6032500 h 7823200"/>
                <a:gd name="connsiteX37" fmla="*/ 1411413 w 1830513"/>
                <a:gd name="connsiteY37" fmla="*/ 6159500 h 7823200"/>
                <a:gd name="connsiteX38" fmla="*/ 1259013 w 1830513"/>
                <a:gd name="connsiteY38" fmla="*/ 6184900 h 7823200"/>
                <a:gd name="connsiteX39" fmla="*/ 1106613 w 1830513"/>
                <a:gd name="connsiteY39" fmla="*/ 6184900 h 7823200"/>
                <a:gd name="connsiteX40" fmla="*/ 928813 w 1830513"/>
                <a:gd name="connsiteY40" fmla="*/ 6146800 h 7823200"/>
                <a:gd name="connsiteX41" fmla="*/ 789113 w 1830513"/>
                <a:gd name="connsiteY41" fmla="*/ 6159500 h 7823200"/>
                <a:gd name="connsiteX42" fmla="*/ 738313 w 1830513"/>
                <a:gd name="connsiteY42" fmla="*/ 6172200 h 7823200"/>
                <a:gd name="connsiteX43" fmla="*/ 674813 w 1830513"/>
                <a:gd name="connsiteY43" fmla="*/ 6223000 h 7823200"/>
                <a:gd name="connsiteX44" fmla="*/ 585913 w 1830513"/>
                <a:gd name="connsiteY44" fmla="*/ 6591300 h 7823200"/>
                <a:gd name="connsiteX45" fmla="*/ 395413 w 1830513"/>
                <a:gd name="connsiteY45" fmla="*/ 7810500 h 7823200"/>
                <a:gd name="connsiteX46" fmla="*/ 1713 w 1830513"/>
                <a:gd name="connsiteY46"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767013 w 1830513"/>
                <a:gd name="connsiteY19" fmla="*/ 4241800 h 7823200"/>
                <a:gd name="connsiteX20" fmla="*/ 1652713 w 1830513"/>
                <a:gd name="connsiteY20" fmla="*/ 4356100 h 7823200"/>
                <a:gd name="connsiteX21" fmla="*/ 1601913 w 1830513"/>
                <a:gd name="connsiteY21" fmla="*/ 4521200 h 7823200"/>
                <a:gd name="connsiteX22" fmla="*/ 1614613 w 1830513"/>
                <a:gd name="connsiteY22" fmla="*/ 4724400 h 7823200"/>
                <a:gd name="connsiteX23" fmla="*/ 1614613 w 1830513"/>
                <a:gd name="connsiteY23" fmla="*/ 4876800 h 7823200"/>
                <a:gd name="connsiteX24" fmla="*/ 1589213 w 1830513"/>
                <a:gd name="connsiteY24" fmla="*/ 4889500 h 7823200"/>
                <a:gd name="connsiteX25" fmla="*/ 1525713 w 1830513"/>
                <a:gd name="connsiteY25" fmla="*/ 4914900 h 7823200"/>
                <a:gd name="connsiteX26" fmla="*/ 1436813 w 1830513"/>
                <a:gd name="connsiteY26" fmla="*/ 4927600 h 7823200"/>
                <a:gd name="connsiteX27" fmla="*/ 1538413 w 1830513"/>
                <a:gd name="connsiteY27" fmla="*/ 4965700 h 7823200"/>
                <a:gd name="connsiteX28" fmla="*/ 1601913 w 1830513"/>
                <a:gd name="connsiteY28" fmla="*/ 5041900 h 7823200"/>
                <a:gd name="connsiteX29" fmla="*/ 1627313 w 1830513"/>
                <a:gd name="connsiteY29" fmla="*/ 5118100 h 7823200"/>
                <a:gd name="connsiteX30" fmla="*/ 1589213 w 1830513"/>
                <a:gd name="connsiteY30" fmla="*/ 5194300 h 7823200"/>
                <a:gd name="connsiteX31" fmla="*/ 1513013 w 1830513"/>
                <a:gd name="connsiteY31" fmla="*/ 5283200 h 7823200"/>
                <a:gd name="connsiteX32" fmla="*/ 1487613 w 1830513"/>
                <a:gd name="connsiteY32" fmla="*/ 5384800 h 7823200"/>
                <a:gd name="connsiteX33" fmla="*/ 1487613 w 1830513"/>
                <a:gd name="connsiteY33" fmla="*/ 5473700 h 7823200"/>
                <a:gd name="connsiteX34" fmla="*/ 1500313 w 1830513"/>
                <a:gd name="connsiteY34" fmla="*/ 5638800 h 7823200"/>
                <a:gd name="connsiteX35" fmla="*/ 1513013 w 1830513"/>
                <a:gd name="connsiteY35" fmla="*/ 5867400 h 7823200"/>
                <a:gd name="connsiteX36" fmla="*/ 1487613 w 1830513"/>
                <a:gd name="connsiteY36" fmla="*/ 6032500 h 7823200"/>
                <a:gd name="connsiteX37" fmla="*/ 1411413 w 1830513"/>
                <a:gd name="connsiteY37" fmla="*/ 6159500 h 7823200"/>
                <a:gd name="connsiteX38" fmla="*/ 1259013 w 1830513"/>
                <a:gd name="connsiteY38" fmla="*/ 6184900 h 7823200"/>
                <a:gd name="connsiteX39" fmla="*/ 1106613 w 1830513"/>
                <a:gd name="connsiteY39" fmla="*/ 6184900 h 7823200"/>
                <a:gd name="connsiteX40" fmla="*/ 928813 w 1830513"/>
                <a:gd name="connsiteY40" fmla="*/ 6146800 h 7823200"/>
                <a:gd name="connsiteX41" fmla="*/ 789113 w 1830513"/>
                <a:gd name="connsiteY41" fmla="*/ 6159500 h 7823200"/>
                <a:gd name="connsiteX42" fmla="*/ 738313 w 1830513"/>
                <a:gd name="connsiteY42" fmla="*/ 6172200 h 7823200"/>
                <a:gd name="connsiteX43" fmla="*/ 674813 w 1830513"/>
                <a:gd name="connsiteY43" fmla="*/ 6223000 h 7823200"/>
                <a:gd name="connsiteX44" fmla="*/ 585913 w 1830513"/>
                <a:gd name="connsiteY44" fmla="*/ 6591300 h 7823200"/>
                <a:gd name="connsiteX45" fmla="*/ 395413 w 1830513"/>
                <a:gd name="connsiteY45" fmla="*/ 7810500 h 7823200"/>
                <a:gd name="connsiteX46" fmla="*/ 1713 w 1830513"/>
                <a:gd name="connsiteY46"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04010 w 1830513"/>
                <a:gd name="connsiteY19" fmla="*/ 4167524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78565 w 1830513"/>
                <a:gd name="connsiteY5" fmla="*/ 231602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78565 w 1830513"/>
                <a:gd name="connsiteY5" fmla="*/ 231602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78565 w 1830513"/>
                <a:gd name="connsiteY5" fmla="*/ 231602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09149 w 1830513"/>
                <a:gd name="connsiteY15" fmla="*/ 2984346 h 7823200"/>
                <a:gd name="connsiteX16" fmla="*/ 1513013 w 1830513"/>
                <a:gd name="connsiteY16" fmla="*/ 3175000 h 7823200"/>
                <a:gd name="connsiteX17" fmla="*/ 1779713 w 1830513"/>
                <a:gd name="connsiteY17" fmla="*/ 3886200 h 7823200"/>
                <a:gd name="connsiteX18" fmla="*/ 1817813 w 1830513"/>
                <a:gd name="connsiteY18" fmla="*/ 4000500 h 7823200"/>
                <a:gd name="connsiteX19" fmla="*/ 1830513 w 1830513"/>
                <a:gd name="connsiteY19" fmla="*/ 4102100 h 7823200"/>
                <a:gd name="connsiteX20" fmla="*/ 1823888 w 1830513"/>
                <a:gd name="connsiteY20" fmla="*/ 4180455 h 7823200"/>
                <a:gd name="connsiteX21" fmla="*/ 1767013 w 1830513"/>
                <a:gd name="connsiteY21" fmla="*/ 4241800 h 7823200"/>
                <a:gd name="connsiteX22" fmla="*/ 1652713 w 1830513"/>
                <a:gd name="connsiteY22" fmla="*/ 4356100 h 7823200"/>
                <a:gd name="connsiteX23" fmla="*/ 1601913 w 1830513"/>
                <a:gd name="connsiteY23" fmla="*/ 4521200 h 7823200"/>
                <a:gd name="connsiteX24" fmla="*/ 1614613 w 1830513"/>
                <a:gd name="connsiteY24" fmla="*/ 4724400 h 7823200"/>
                <a:gd name="connsiteX25" fmla="*/ 1614613 w 1830513"/>
                <a:gd name="connsiteY25" fmla="*/ 4876800 h 7823200"/>
                <a:gd name="connsiteX26" fmla="*/ 1589213 w 1830513"/>
                <a:gd name="connsiteY26" fmla="*/ 4889500 h 7823200"/>
                <a:gd name="connsiteX27" fmla="*/ 1525713 w 1830513"/>
                <a:gd name="connsiteY27" fmla="*/ 4914900 h 7823200"/>
                <a:gd name="connsiteX28" fmla="*/ 1436813 w 1830513"/>
                <a:gd name="connsiteY28" fmla="*/ 4927600 h 7823200"/>
                <a:gd name="connsiteX29" fmla="*/ 1538413 w 1830513"/>
                <a:gd name="connsiteY29" fmla="*/ 4965700 h 7823200"/>
                <a:gd name="connsiteX30" fmla="*/ 1601913 w 1830513"/>
                <a:gd name="connsiteY30" fmla="*/ 5041900 h 7823200"/>
                <a:gd name="connsiteX31" fmla="*/ 1627313 w 1830513"/>
                <a:gd name="connsiteY31" fmla="*/ 5118100 h 7823200"/>
                <a:gd name="connsiteX32" fmla="*/ 1589213 w 1830513"/>
                <a:gd name="connsiteY32" fmla="*/ 5194300 h 7823200"/>
                <a:gd name="connsiteX33" fmla="*/ 1513013 w 1830513"/>
                <a:gd name="connsiteY33" fmla="*/ 5283200 h 7823200"/>
                <a:gd name="connsiteX34" fmla="*/ 1487613 w 1830513"/>
                <a:gd name="connsiteY34" fmla="*/ 5384800 h 7823200"/>
                <a:gd name="connsiteX35" fmla="*/ 1487613 w 1830513"/>
                <a:gd name="connsiteY35" fmla="*/ 5473700 h 7823200"/>
                <a:gd name="connsiteX36" fmla="*/ 1500313 w 1830513"/>
                <a:gd name="connsiteY36" fmla="*/ 5638800 h 7823200"/>
                <a:gd name="connsiteX37" fmla="*/ 1513013 w 1830513"/>
                <a:gd name="connsiteY37" fmla="*/ 5867400 h 7823200"/>
                <a:gd name="connsiteX38" fmla="*/ 1487613 w 1830513"/>
                <a:gd name="connsiteY38" fmla="*/ 6032500 h 7823200"/>
                <a:gd name="connsiteX39" fmla="*/ 1411413 w 1830513"/>
                <a:gd name="connsiteY39" fmla="*/ 6159500 h 7823200"/>
                <a:gd name="connsiteX40" fmla="*/ 1259013 w 1830513"/>
                <a:gd name="connsiteY40" fmla="*/ 6184900 h 7823200"/>
                <a:gd name="connsiteX41" fmla="*/ 1106613 w 1830513"/>
                <a:gd name="connsiteY41" fmla="*/ 6184900 h 7823200"/>
                <a:gd name="connsiteX42" fmla="*/ 928813 w 1830513"/>
                <a:gd name="connsiteY42" fmla="*/ 6146800 h 7823200"/>
                <a:gd name="connsiteX43" fmla="*/ 789113 w 1830513"/>
                <a:gd name="connsiteY43" fmla="*/ 6159500 h 7823200"/>
                <a:gd name="connsiteX44" fmla="*/ 738313 w 1830513"/>
                <a:gd name="connsiteY44" fmla="*/ 6172200 h 7823200"/>
                <a:gd name="connsiteX45" fmla="*/ 674813 w 1830513"/>
                <a:gd name="connsiteY45" fmla="*/ 6223000 h 7823200"/>
                <a:gd name="connsiteX46" fmla="*/ 585913 w 1830513"/>
                <a:gd name="connsiteY46" fmla="*/ 6591300 h 7823200"/>
                <a:gd name="connsiteX47" fmla="*/ 395413 w 1830513"/>
                <a:gd name="connsiteY47" fmla="*/ 7810500 h 7823200"/>
                <a:gd name="connsiteX48" fmla="*/ 1713 w 1830513"/>
                <a:gd name="connsiteY48"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78565 w 1830513"/>
                <a:gd name="connsiteY5" fmla="*/ 231602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466079 w 1830513"/>
                <a:gd name="connsiteY15" fmla="*/ 2990811 h 7823200"/>
                <a:gd name="connsiteX16" fmla="*/ 1513013 w 1830513"/>
                <a:gd name="connsiteY16" fmla="*/ 3175000 h 7823200"/>
                <a:gd name="connsiteX17" fmla="*/ 1779713 w 1830513"/>
                <a:gd name="connsiteY17" fmla="*/ 3886200 h 7823200"/>
                <a:gd name="connsiteX18" fmla="*/ 1817813 w 1830513"/>
                <a:gd name="connsiteY18" fmla="*/ 4000500 h 7823200"/>
                <a:gd name="connsiteX19" fmla="*/ 1830513 w 1830513"/>
                <a:gd name="connsiteY19" fmla="*/ 4102100 h 7823200"/>
                <a:gd name="connsiteX20" fmla="*/ 1823888 w 1830513"/>
                <a:gd name="connsiteY20" fmla="*/ 4180455 h 7823200"/>
                <a:gd name="connsiteX21" fmla="*/ 1767013 w 1830513"/>
                <a:gd name="connsiteY21" fmla="*/ 4241800 h 7823200"/>
                <a:gd name="connsiteX22" fmla="*/ 1652713 w 1830513"/>
                <a:gd name="connsiteY22" fmla="*/ 4356100 h 7823200"/>
                <a:gd name="connsiteX23" fmla="*/ 1601913 w 1830513"/>
                <a:gd name="connsiteY23" fmla="*/ 4521200 h 7823200"/>
                <a:gd name="connsiteX24" fmla="*/ 1614613 w 1830513"/>
                <a:gd name="connsiteY24" fmla="*/ 4724400 h 7823200"/>
                <a:gd name="connsiteX25" fmla="*/ 1614613 w 1830513"/>
                <a:gd name="connsiteY25" fmla="*/ 4876800 h 7823200"/>
                <a:gd name="connsiteX26" fmla="*/ 1589213 w 1830513"/>
                <a:gd name="connsiteY26" fmla="*/ 4889500 h 7823200"/>
                <a:gd name="connsiteX27" fmla="*/ 1525713 w 1830513"/>
                <a:gd name="connsiteY27" fmla="*/ 4914900 h 7823200"/>
                <a:gd name="connsiteX28" fmla="*/ 1436813 w 1830513"/>
                <a:gd name="connsiteY28" fmla="*/ 4927600 h 7823200"/>
                <a:gd name="connsiteX29" fmla="*/ 1538413 w 1830513"/>
                <a:gd name="connsiteY29" fmla="*/ 4965700 h 7823200"/>
                <a:gd name="connsiteX30" fmla="*/ 1601913 w 1830513"/>
                <a:gd name="connsiteY30" fmla="*/ 5041900 h 7823200"/>
                <a:gd name="connsiteX31" fmla="*/ 1627313 w 1830513"/>
                <a:gd name="connsiteY31" fmla="*/ 5118100 h 7823200"/>
                <a:gd name="connsiteX32" fmla="*/ 1589213 w 1830513"/>
                <a:gd name="connsiteY32" fmla="*/ 5194300 h 7823200"/>
                <a:gd name="connsiteX33" fmla="*/ 1513013 w 1830513"/>
                <a:gd name="connsiteY33" fmla="*/ 5283200 h 7823200"/>
                <a:gd name="connsiteX34" fmla="*/ 1487613 w 1830513"/>
                <a:gd name="connsiteY34" fmla="*/ 5384800 h 7823200"/>
                <a:gd name="connsiteX35" fmla="*/ 1487613 w 1830513"/>
                <a:gd name="connsiteY35" fmla="*/ 5473700 h 7823200"/>
                <a:gd name="connsiteX36" fmla="*/ 1500313 w 1830513"/>
                <a:gd name="connsiteY36" fmla="*/ 5638800 h 7823200"/>
                <a:gd name="connsiteX37" fmla="*/ 1513013 w 1830513"/>
                <a:gd name="connsiteY37" fmla="*/ 5867400 h 7823200"/>
                <a:gd name="connsiteX38" fmla="*/ 1487613 w 1830513"/>
                <a:gd name="connsiteY38" fmla="*/ 6032500 h 7823200"/>
                <a:gd name="connsiteX39" fmla="*/ 1411413 w 1830513"/>
                <a:gd name="connsiteY39" fmla="*/ 6159500 h 7823200"/>
                <a:gd name="connsiteX40" fmla="*/ 1259013 w 1830513"/>
                <a:gd name="connsiteY40" fmla="*/ 6184900 h 7823200"/>
                <a:gd name="connsiteX41" fmla="*/ 1106613 w 1830513"/>
                <a:gd name="connsiteY41" fmla="*/ 6184900 h 7823200"/>
                <a:gd name="connsiteX42" fmla="*/ 928813 w 1830513"/>
                <a:gd name="connsiteY42" fmla="*/ 6146800 h 7823200"/>
                <a:gd name="connsiteX43" fmla="*/ 789113 w 1830513"/>
                <a:gd name="connsiteY43" fmla="*/ 6159500 h 7823200"/>
                <a:gd name="connsiteX44" fmla="*/ 738313 w 1830513"/>
                <a:gd name="connsiteY44" fmla="*/ 6172200 h 7823200"/>
                <a:gd name="connsiteX45" fmla="*/ 674813 w 1830513"/>
                <a:gd name="connsiteY45" fmla="*/ 6223000 h 7823200"/>
                <a:gd name="connsiteX46" fmla="*/ 585913 w 1830513"/>
                <a:gd name="connsiteY46" fmla="*/ 6591300 h 7823200"/>
                <a:gd name="connsiteX47" fmla="*/ 395413 w 1830513"/>
                <a:gd name="connsiteY47" fmla="*/ 7810500 h 7823200"/>
                <a:gd name="connsiteX48" fmla="*/ 1713 w 1830513"/>
                <a:gd name="connsiteY48" fmla="*/ 7823200 h 78232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Lst>
              <a:rect l="l" t="t" r="r" b="b"/>
              <a:pathLst>
                <a:path w="1830513" h="7823200">
                  <a:moveTo>
                    <a:pt x="1713" y="7823200"/>
                  </a:moveTo>
                  <a:cubicBezTo>
                    <a:pt x="5946" y="5215467"/>
                    <a:pt x="-3072" y="2607733"/>
                    <a:pt x="1161" y="0"/>
                  </a:cubicBezTo>
                  <a:lnTo>
                    <a:pt x="230313" y="0"/>
                  </a:lnTo>
                  <a:cubicBezTo>
                    <a:pt x="310838" y="4233"/>
                    <a:pt x="408113" y="6350"/>
                    <a:pt x="484313" y="25400"/>
                  </a:cubicBezTo>
                  <a:cubicBezTo>
                    <a:pt x="560513" y="44450"/>
                    <a:pt x="621804" y="79933"/>
                    <a:pt x="687513" y="114300"/>
                  </a:cubicBezTo>
                  <a:cubicBezTo>
                    <a:pt x="753222" y="148667"/>
                    <a:pt x="819298" y="185035"/>
                    <a:pt x="878565" y="231602"/>
                  </a:cubicBezTo>
                  <a:cubicBezTo>
                    <a:pt x="937832" y="278169"/>
                    <a:pt x="988172" y="320117"/>
                    <a:pt x="1043113" y="393700"/>
                  </a:cubicBezTo>
                  <a:cubicBezTo>
                    <a:pt x="1098054" y="467283"/>
                    <a:pt x="1165880" y="590550"/>
                    <a:pt x="1208213" y="673100"/>
                  </a:cubicBezTo>
                  <a:lnTo>
                    <a:pt x="1297113" y="889000"/>
                  </a:lnTo>
                  <a:cubicBezTo>
                    <a:pt x="1326746" y="960967"/>
                    <a:pt x="1424113" y="1303867"/>
                    <a:pt x="1462213" y="1473200"/>
                  </a:cubicBezTo>
                  <a:lnTo>
                    <a:pt x="1525713" y="1905000"/>
                  </a:lnTo>
                  <a:lnTo>
                    <a:pt x="1563813" y="2273300"/>
                  </a:lnTo>
                  <a:lnTo>
                    <a:pt x="1589213" y="2654300"/>
                  </a:lnTo>
                  <a:lnTo>
                    <a:pt x="1551113" y="2768600"/>
                  </a:lnTo>
                  <a:lnTo>
                    <a:pt x="1500313" y="2882900"/>
                  </a:lnTo>
                  <a:lnTo>
                    <a:pt x="1466079" y="2990811"/>
                  </a:lnTo>
                  <a:lnTo>
                    <a:pt x="1513013" y="3175000"/>
                  </a:lnTo>
                  <a:lnTo>
                    <a:pt x="1779713" y="3886200"/>
                  </a:lnTo>
                  <a:lnTo>
                    <a:pt x="1817813" y="4000500"/>
                  </a:lnTo>
                  <a:lnTo>
                    <a:pt x="1830513" y="4102100"/>
                  </a:lnTo>
                  <a:lnTo>
                    <a:pt x="1823888" y="4180455"/>
                  </a:lnTo>
                  <a:lnTo>
                    <a:pt x="1767013" y="4241800"/>
                  </a:lnTo>
                  <a:lnTo>
                    <a:pt x="1652713" y="4356100"/>
                  </a:lnTo>
                  <a:lnTo>
                    <a:pt x="1601913" y="4521200"/>
                  </a:lnTo>
                  <a:lnTo>
                    <a:pt x="1614613" y="4724400"/>
                  </a:lnTo>
                  <a:cubicBezTo>
                    <a:pt x="1616730" y="4783667"/>
                    <a:pt x="1618846" y="4849283"/>
                    <a:pt x="1614613" y="4876800"/>
                  </a:cubicBezTo>
                  <a:cubicBezTo>
                    <a:pt x="1610380" y="4904317"/>
                    <a:pt x="1604030" y="4883150"/>
                    <a:pt x="1589213" y="4889500"/>
                  </a:cubicBezTo>
                  <a:lnTo>
                    <a:pt x="1525713" y="4914900"/>
                  </a:lnTo>
                  <a:lnTo>
                    <a:pt x="1436813" y="4927600"/>
                  </a:lnTo>
                  <a:lnTo>
                    <a:pt x="1538413" y="4965700"/>
                  </a:lnTo>
                  <a:lnTo>
                    <a:pt x="1601913" y="5041900"/>
                  </a:lnTo>
                  <a:lnTo>
                    <a:pt x="1627313" y="5118100"/>
                  </a:lnTo>
                  <a:lnTo>
                    <a:pt x="1589213" y="5194300"/>
                  </a:lnTo>
                  <a:lnTo>
                    <a:pt x="1513013" y="5283200"/>
                  </a:lnTo>
                  <a:lnTo>
                    <a:pt x="1487613" y="5384800"/>
                  </a:lnTo>
                  <a:lnTo>
                    <a:pt x="1487613" y="5473700"/>
                  </a:lnTo>
                  <a:lnTo>
                    <a:pt x="1500313" y="5638800"/>
                  </a:lnTo>
                  <a:lnTo>
                    <a:pt x="1513013" y="5867400"/>
                  </a:lnTo>
                  <a:lnTo>
                    <a:pt x="1487613" y="6032500"/>
                  </a:lnTo>
                  <a:cubicBezTo>
                    <a:pt x="1470680" y="6081183"/>
                    <a:pt x="1449513" y="6134100"/>
                    <a:pt x="1411413" y="6159500"/>
                  </a:cubicBezTo>
                  <a:cubicBezTo>
                    <a:pt x="1373313" y="6184900"/>
                    <a:pt x="1309813" y="6180667"/>
                    <a:pt x="1259013" y="6184900"/>
                  </a:cubicBezTo>
                  <a:lnTo>
                    <a:pt x="1106613" y="6184900"/>
                  </a:lnTo>
                  <a:lnTo>
                    <a:pt x="928813" y="6146800"/>
                  </a:lnTo>
                  <a:lnTo>
                    <a:pt x="789113" y="6159500"/>
                  </a:lnTo>
                  <a:lnTo>
                    <a:pt x="738313" y="6172200"/>
                  </a:lnTo>
                  <a:lnTo>
                    <a:pt x="674813" y="6223000"/>
                  </a:lnTo>
                  <a:lnTo>
                    <a:pt x="585913" y="6591300"/>
                  </a:lnTo>
                  <a:lnTo>
                    <a:pt x="395413" y="7810500"/>
                  </a:lnTo>
                  <a:lnTo>
                    <a:pt x="1713" y="7823200"/>
                  </a:lnTo>
                  <a:close/>
                </a:path>
              </a:pathLst>
            </a:custGeom>
            <a:solidFill>
              <a:srgbClr val="FF3C3C"/>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97" name="Freeform: Shape 196">
              <a:extLst>
                <a:ext uri="{FF2B5EF4-FFF2-40B4-BE49-F238E27FC236}">
                  <a16:creationId xmlns:a16="http://schemas.microsoft.com/office/drawing/2014/main" id="{E07655DC-7E10-0F76-26DB-6298C6290182}"/>
                </a:ext>
              </a:extLst>
            </xdr:cNvPr>
            <xdr:cNvSpPr/>
          </xdr:nvSpPr>
          <xdr:spPr>
            <a:xfrm flipH="1">
              <a:off x="8152680" y="60718700"/>
              <a:ext cx="1829519" cy="7823200"/>
            </a:xfrm>
            <a:custGeom>
              <a:avLst/>
              <a:gdLst>
                <a:gd name="connsiteX0" fmla="*/ 0 w 1828800"/>
                <a:gd name="connsiteY0" fmla="*/ 7823200 h 7823200"/>
                <a:gd name="connsiteX1" fmla="*/ 12700 w 1828800"/>
                <a:gd name="connsiteY1" fmla="*/ 0 h 7823200"/>
                <a:gd name="connsiteX2" fmla="*/ 228600 w 1828800"/>
                <a:gd name="connsiteY2" fmla="*/ 0 h 7823200"/>
                <a:gd name="connsiteX3" fmla="*/ 482600 w 1828800"/>
                <a:gd name="connsiteY3" fmla="*/ 25400 h 7823200"/>
                <a:gd name="connsiteX4" fmla="*/ 685800 w 1828800"/>
                <a:gd name="connsiteY4" fmla="*/ 114300 h 7823200"/>
                <a:gd name="connsiteX5" fmla="*/ 863600 w 1828800"/>
                <a:gd name="connsiteY5" fmla="*/ 241300 h 7823200"/>
                <a:gd name="connsiteX6" fmla="*/ 1041400 w 1828800"/>
                <a:gd name="connsiteY6" fmla="*/ 393700 h 7823200"/>
                <a:gd name="connsiteX7" fmla="*/ 1206500 w 1828800"/>
                <a:gd name="connsiteY7" fmla="*/ 673100 h 7823200"/>
                <a:gd name="connsiteX8" fmla="*/ 1295400 w 1828800"/>
                <a:gd name="connsiteY8" fmla="*/ 889000 h 7823200"/>
                <a:gd name="connsiteX9" fmla="*/ 1460500 w 1828800"/>
                <a:gd name="connsiteY9" fmla="*/ 1473200 h 7823200"/>
                <a:gd name="connsiteX10" fmla="*/ 1524000 w 1828800"/>
                <a:gd name="connsiteY10" fmla="*/ 1905000 h 7823200"/>
                <a:gd name="connsiteX11" fmla="*/ 1562100 w 1828800"/>
                <a:gd name="connsiteY11" fmla="*/ 2273300 h 7823200"/>
                <a:gd name="connsiteX12" fmla="*/ 1587500 w 1828800"/>
                <a:gd name="connsiteY12" fmla="*/ 2654300 h 7823200"/>
                <a:gd name="connsiteX13" fmla="*/ 1549400 w 1828800"/>
                <a:gd name="connsiteY13" fmla="*/ 2768600 h 7823200"/>
                <a:gd name="connsiteX14" fmla="*/ 1498600 w 1828800"/>
                <a:gd name="connsiteY14" fmla="*/ 2882900 h 7823200"/>
                <a:gd name="connsiteX15" fmla="*/ 1511300 w 1828800"/>
                <a:gd name="connsiteY15" fmla="*/ 3175000 h 7823200"/>
                <a:gd name="connsiteX16" fmla="*/ 1778000 w 1828800"/>
                <a:gd name="connsiteY16" fmla="*/ 3886200 h 7823200"/>
                <a:gd name="connsiteX17" fmla="*/ 1816100 w 1828800"/>
                <a:gd name="connsiteY17" fmla="*/ 4000500 h 7823200"/>
                <a:gd name="connsiteX18" fmla="*/ 1828800 w 1828800"/>
                <a:gd name="connsiteY18" fmla="*/ 4102100 h 7823200"/>
                <a:gd name="connsiteX19" fmla="*/ 1765300 w 1828800"/>
                <a:gd name="connsiteY19" fmla="*/ 4241800 h 7823200"/>
                <a:gd name="connsiteX20" fmla="*/ 1651000 w 1828800"/>
                <a:gd name="connsiteY20" fmla="*/ 4356100 h 7823200"/>
                <a:gd name="connsiteX21" fmla="*/ 1600200 w 1828800"/>
                <a:gd name="connsiteY21" fmla="*/ 4521200 h 7823200"/>
                <a:gd name="connsiteX22" fmla="*/ 1612900 w 1828800"/>
                <a:gd name="connsiteY22" fmla="*/ 4724400 h 7823200"/>
                <a:gd name="connsiteX23" fmla="*/ 1612900 w 1828800"/>
                <a:gd name="connsiteY23" fmla="*/ 4876800 h 7823200"/>
                <a:gd name="connsiteX24" fmla="*/ 1587500 w 1828800"/>
                <a:gd name="connsiteY24" fmla="*/ 4889500 h 7823200"/>
                <a:gd name="connsiteX25" fmla="*/ 1524000 w 1828800"/>
                <a:gd name="connsiteY25" fmla="*/ 4914900 h 7823200"/>
                <a:gd name="connsiteX26" fmla="*/ 1435100 w 1828800"/>
                <a:gd name="connsiteY26" fmla="*/ 4927600 h 7823200"/>
                <a:gd name="connsiteX27" fmla="*/ 1536700 w 1828800"/>
                <a:gd name="connsiteY27" fmla="*/ 4965700 h 7823200"/>
                <a:gd name="connsiteX28" fmla="*/ 1600200 w 1828800"/>
                <a:gd name="connsiteY28" fmla="*/ 5041900 h 7823200"/>
                <a:gd name="connsiteX29" fmla="*/ 1625600 w 1828800"/>
                <a:gd name="connsiteY29" fmla="*/ 5118100 h 7823200"/>
                <a:gd name="connsiteX30" fmla="*/ 1587500 w 1828800"/>
                <a:gd name="connsiteY30" fmla="*/ 5194300 h 7823200"/>
                <a:gd name="connsiteX31" fmla="*/ 1511300 w 1828800"/>
                <a:gd name="connsiteY31" fmla="*/ 5283200 h 7823200"/>
                <a:gd name="connsiteX32" fmla="*/ 1485900 w 1828800"/>
                <a:gd name="connsiteY32" fmla="*/ 5384800 h 7823200"/>
                <a:gd name="connsiteX33" fmla="*/ 1485900 w 1828800"/>
                <a:gd name="connsiteY33" fmla="*/ 5473700 h 7823200"/>
                <a:gd name="connsiteX34" fmla="*/ 1498600 w 1828800"/>
                <a:gd name="connsiteY34" fmla="*/ 5638800 h 7823200"/>
                <a:gd name="connsiteX35" fmla="*/ 1511300 w 1828800"/>
                <a:gd name="connsiteY35" fmla="*/ 5867400 h 7823200"/>
                <a:gd name="connsiteX36" fmla="*/ 1485900 w 1828800"/>
                <a:gd name="connsiteY36" fmla="*/ 6032500 h 7823200"/>
                <a:gd name="connsiteX37" fmla="*/ 1409700 w 1828800"/>
                <a:gd name="connsiteY37" fmla="*/ 6159500 h 7823200"/>
                <a:gd name="connsiteX38" fmla="*/ 1257300 w 1828800"/>
                <a:gd name="connsiteY38" fmla="*/ 6184900 h 7823200"/>
                <a:gd name="connsiteX39" fmla="*/ 1104900 w 1828800"/>
                <a:gd name="connsiteY39" fmla="*/ 6184900 h 7823200"/>
                <a:gd name="connsiteX40" fmla="*/ 927100 w 1828800"/>
                <a:gd name="connsiteY40" fmla="*/ 6146800 h 7823200"/>
                <a:gd name="connsiteX41" fmla="*/ 787400 w 1828800"/>
                <a:gd name="connsiteY41" fmla="*/ 6159500 h 7823200"/>
                <a:gd name="connsiteX42" fmla="*/ 736600 w 1828800"/>
                <a:gd name="connsiteY42" fmla="*/ 6172200 h 7823200"/>
                <a:gd name="connsiteX43" fmla="*/ 673100 w 1828800"/>
                <a:gd name="connsiteY43" fmla="*/ 6223000 h 7823200"/>
                <a:gd name="connsiteX44" fmla="*/ 584200 w 1828800"/>
                <a:gd name="connsiteY44" fmla="*/ 6591300 h 7823200"/>
                <a:gd name="connsiteX45" fmla="*/ 393700 w 1828800"/>
                <a:gd name="connsiteY45" fmla="*/ 7810500 h 7823200"/>
                <a:gd name="connsiteX46" fmla="*/ 0 w 1828800"/>
                <a:gd name="connsiteY46"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767013 w 1830513"/>
                <a:gd name="connsiteY19" fmla="*/ 4241800 h 7823200"/>
                <a:gd name="connsiteX20" fmla="*/ 1652713 w 1830513"/>
                <a:gd name="connsiteY20" fmla="*/ 4356100 h 7823200"/>
                <a:gd name="connsiteX21" fmla="*/ 1601913 w 1830513"/>
                <a:gd name="connsiteY21" fmla="*/ 4521200 h 7823200"/>
                <a:gd name="connsiteX22" fmla="*/ 1614613 w 1830513"/>
                <a:gd name="connsiteY22" fmla="*/ 4724400 h 7823200"/>
                <a:gd name="connsiteX23" fmla="*/ 1614613 w 1830513"/>
                <a:gd name="connsiteY23" fmla="*/ 4876800 h 7823200"/>
                <a:gd name="connsiteX24" fmla="*/ 1589213 w 1830513"/>
                <a:gd name="connsiteY24" fmla="*/ 4889500 h 7823200"/>
                <a:gd name="connsiteX25" fmla="*/ 1525713 w 1830513"/>
                <a:gd name="connsiteY25" fmla="*/ 4914900 h 7823200"/>
                <a:gd name="connsiteX26" fmla="*/ 1436813 w 1830513"/>
                <a:gd name="connsiteY26" fmla="*/ 4927600 h 7823200"/>
                <a:gd name="connsiteX27" fmla="*/ 1538413 w 1830513"/>
                <a:gd name="connsiteY27" fmla="*/ 4965700 h 7823200"/>
                <a:gd name="connsiteX28" fmla="*/ 1601913 w 1830513"/>
                <a:gd name="connsiteY28" fmla="*/ 5041900 h 7823200"/>
                <a:gd name="connsiteX29" fmla="*/ 1627313 w 1830513"/>
                <a:gd name="connsiteY29" fmla="*/ 5118100 h 7823200"/>
                <a:gd name="connsiteX30" fmla="*/ 1589213 w 1830513"/>
                <a:gd name="connsiteY30" fmla="*/ 5194300 h 7823200"/>
                <a:gd name="connsiteX31" fmla="*/ 1513013 w 1830513"/>
                <a:gd name="connsiteY31" fmla="*/ 5283200 h 7823200"/>
                <a:gd name="connsiteX32" fmla="*/ 1487613 w 1830513"/>
                <a:gd name="connsiteY32" fmla="*/ 5384800 h 7823200"/>
                <a:gd name="connsiteX33" fmla="*/ 1487613 w 1830513"/>
                <a:gd name="connsiteY33" fmla="*/ 5473700 h 7823200"/>
                <a:gd name="connsiteX34" fmla="*/ 1500313 w 1830513"/>
                <a:gd name="connsiteY34" fmla="*/ 5638800 h 7823200"/>
                <a:gd name="connsiteX35" fmla="*/ 1513013 w 1830513"/>
                <a:gd name="connsiteY35" fmla="*/ 5867400 h 7823200"/>
                <a:gd name="connsiteX36" fmla="*/ 1487613 w 1830513"/>
                <a:gd name="connsiteY36" fmla="*/ 6032500 h 7823200"/>
                <a:gd name="connsiteX37" fmla="*/ 1411413 w 1830513"/>
                <a:gd name="connsiteY37" fmla="*/ 6159500 h 7823200"/>
                <a:gd name="connsiteX38" fmla="*/ 1259013 w 1830513"/>
                <a:gd name="connsiteY38" fmla="*/ 6184900 h 7823200"/>
                <a:gd name="connsiteX39" fmla="*/ 1106613 w 1830513"/>
                <a:gd name="connsiteY39" fmla="*/ 6184900 h 7823200"/>
                <a:gd name="connsiteX40" fmla="*/ 928813 w 1830513"/>
                <a:gd name="connsiteY40" fmla="*/ 6146800 h 7823200"/>
                <a:gd name="connsiteX41" fmla="*/ 789113 w 1830513"/>
                <a:gd name="connsiteY41" fmla="*/ 6159500 h 7823200"/>
                <a:gd name="connsiteX42" fmla="*/ 738313 w 1830513"/>
                <a:gd name="connsiteY42" fmla="*/ 6172200 h 7823200"/>
                <a:gd name="connsiteX43" fmla="*/ 674813 w 1830513"/>
                <a:gd name="connsiteY43" fmla="*/ 6223000 h 7823200"/>
                <a:gd name="connsiteX44" fmla="*/ 585913 w 1830513"/>
                <a:gd name="connsiteY44" fmla="*/ 6591300 h 7823200"/>
                <a:gd name="connsiteX45" fmla="*/ 395413 w 1830513"/>
                <a:gd name="connsiteY45" fmla="*/ 7810500 h 7823200"/>
                <a:gd name="connsiteX46" fmla="*/ 1713 w 1830513"/>
                <a:gd name="connsiteY46"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767013 w 1830513"/>
                <a:gd name="connsiteY19" fmla="*/ 4241800 h 7823200"/>
                <a:gd name="connsiteX20" fmla="*/ 1652713 w 1830513"/>
                <a:gd name="connsiteY20" fmla="*/ 4356100 h 7823200"/>
                <a:gd name="connsiteX21" fmla="*/ 1601913 w 1830513"/>
                <a:gd name="connsiteY21" fmla="*/ 4521200 h 7823200"/>
                <a:gd name="connsiteX22" fmla="*/ 1614613 w 1830513"/>
                <a:gd name="connsiteY22" fmla="*/ 4724400 h 7823200"/>
                <a:gd name="connsiteX23" fmla="*/ 1614613 w 1830513"/>
                <a:gd name="connsiteY23" fmla="*/ 4876800 h 7823200"/>
                <a:gd name="connsiteX24" fmla="*/ 1589213 w 1830513"/>
                <a:gd name="connsiteY24" fmla="*/ 4889500 h 7823200"/>
                <a:gd name="connsiteX25" fmla="*/ 1525713 w 1830513"/>
                <a:gd name="connsiteY25" fmla="*/ 4914900 h 7823200"/>
                <a:gd name="connsiteX26" fmla="*/ 1436813 w 1830513"/>
                <a:gd name="connsiteY26" fmla="*/ 4927600 h 7823200"/>
                <a:gd name="connsiteX27" fmla="*/ 1538413 w 1830513"/>
                <a:gd name="connsiteY27" fmla="*/ 4965700 h 7823200"/>
                <a:gd name="connsiteX28" fmla="*/ 1601913 w 1830513"/>
                <a:gd name="connsiteY28" fmla="*/ 5041900 h 7823200"/>
                <a:gd name="connsiteX29" fmla="*/ 1627313 w 1830513"/>
                <a:gd name="connsiteY29" fmla="*/ 5118100 h 7823200"/>
                <a:gd name="connsiteX30" fmla="*/ 1589213 w 1830513"/>
                <a:gd name="connsiteY30" fmla="*/ 5194300 h 7823200"/>
                <a:gd name="connsiteX31" fmla="*/ 1513013 w 1830513"/>
                <a:gd name="connsiteY31" fmla="*/ 5283200 h 7823200"/>
                <a:gd name="connsiteX32" fmla="*/ 1487613 w 1830513"/>
                <a:gd name="connsiteY32" fmla="*/ 5384800 h 7823200"/>
                <a:gd name="connsiteX33" fmla="*/ 1487613 w 1830513"/>
                <a:gd name="connsiteY33" fmla="*/ 5473700 h 7823200"/>
                <a:gd name="connsiteX34" fmla="*/ 1500313 w 1830513"/>
                <a:gd name="connsiteY34" fmla="*/ 5638800 h 7823200"/>
                <a:gd name="connsiteX35" fmla="*/ 1513013 w 1830513"/>
                <a:gd name="connsiteY35" fmla="*/ 5867400 h 7823200"/>
                <a:gd name="connsiteX36" fmla="*/ 1487613 w 1830513"/>
                <a:gd name="connsiteY36" fmla="*/ 6032500 h 7823200"/>
                <a:gd name="connsiteX37" fmla="*/ 1411413 w 1830513"/>
                <a:gd name="connsiteY37" fmla="*/ 6159500 h 7823200"/>
                <a:gd name="connsiteX38" fmla="*/ 1259013 w 1830513"/>
                <a:gd name="connsiteY38" fmla="*/ 6184900 h 7823200"/>
                <a:gd name="connsiteX39" fmla="*/ 1106613 w 1830513"/>
                <a:gd name="connsiteY39" fmla="*/ 6184900 h 7823200"/>
                <a:gd name="connsiteX40" fmla="*/ 928813 w 1830513"/>
                <a:gd name="connsiteY40" fmla="*/ 6146800 h 7823200"/>
                <a:gd name="connsiteX41" fmla="*/ 789113 w 1830513"/>
                <a:gd name="connsiteY41" fmla="*/ 6159500 h 7823200"/>
                <a:gd name="connsiteX42" fmla="*/ 738313 w 1830513"/>
                <a:gd name="connsiteY42" fmla="*/ 6172200 h 7823200"/>
                <a:gd name="connsiteX43" fmla="*/ 674813 w 1830513"/>
                <a:gd name="connsiteY43" fmla="*/ 6223000 h 7823200"/>
                <a:gd name="connsiteX44" fmla="*/ 585913 w 1830513"/>
                <a:gd name="connsiteY44" fmla="*/ 6591300 h 7823200"/>
                <a:gd name="connsiteX45" fmla="*/ 395413 w 1830513"/>
                <a:gd name="connsiteY45" fmla="*/ 7810500 h 7823200"/>
                <a:gd name="connsiteX46" fmla="*/ 1713 w 1830513"/>
                <a:gd name="connsiteY46"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04010 w 1830513"/>
                <a:gd name="connsiteY19" fmla="*/ 4167524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78565 w 1830513"/>
                <a:gd name="connsiteY5" fmla="*/ 231602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78565 w 1830513"/>
                <a:gd name="connsiteY5" fmla="*/ 231602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78565 w 1830513"/>
                <a:gd name="connsiteY5" fmla="*/ 231602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09149 w 1830513"/>
                <a:gd name="connsiteY15" fmla="*/ 2984346 h 7823200"/>
                <a:gd name="connsiteX16" fmla="*/ 1513013 w 1830513"/>
                <a:gd name="connsiteY16" fmla="*/ 3175000 h 7823200"/>
                <a:gd name="connsiteX17" fmla="*/ 1779713 w 1830513"/>
                <a:gd name="connsiteY17" fmla="*/ 3886200 h 7823200"/>
                <a:gd name="connsiteX18" fmla="*/ 1817813 w 1830513"/>
                <a:gd name="connsiteY18" fmla="*/ 4000500 h 7823200"/>
                <a:gd name="connsiteX19" fmla="*/ 1830513 w 1830513"/>
                <a:gd name="connsiteY19" fmla="*/ 4102100 h 7823200"/>
                <a:gd name="connsiteX20" fmla="*/ 1823888 w 1830513"/>
                <a:gd name="connsiteY20" fmla="*/ 4180455 h 7823200"/>
                <a:gd name="connsiteX21" fmla="*/ 1767013 w 1830513"/>
                <a:gd name="connsiteY21" fmla="*/ 4241800 h 7823200"/>
                <a:gd name="connsiteX22" fmla="*/ 1652713 w 1830513"/>
                <a:gd name="connsiteY22" fmla="*/ 4356100 h 7823200"/>
                <a:gd name="connsiteX23" fmla="*/ 1601913 w 1830513"/>
                <a:gd name="connsiteY23" fmla="*/ 4521200 h 7823200"/>
                <a:gd name="connsiteX24" fmla="*/ 1614613 w 1830513"/>
                <a:gd name="connsiteY24" fmla="*/ 4724400 h 7823200"/>
                <a:gd name="connsiteX25" fmla="*/ 1614613 w 1830513"/>
                <a:gd name="connsiteY25" fmla="*/ 4876800 h 7823200"/>
                <a:gd name="connsiteX26" fmla="*/ 1589213 w 1830513"/>
                <a:gd name="connsiteY26" fmla="*/ 4889500 h 7823200"/>
                <a:gd name="connsiteX27" fmla="*/ 1525713 w 1830513"/>
                <a:gd name="connsiteY27" fmla="*/ 4914900 h 7823200"/>
                <a:gd name="connsiteX28" fmla="*/ 1436813 w 1830513"/>
                <a:gd name="connsiteY28" fmla="*/ 4927600 h 7823200"/>
                <a:gd name="connsiteX29" fmla="*/ 1538413 w 1830513"/>
                <a:gd name="connsiteY29" fmla="*/ 4965700 h 7823200"/>
                <a:gd name="connsiteX30" fmla="*/ 1601913 w 1830513"/>
                <a:gd name="connsiteY30" fmla="*/ 5041900 h 7823200"/>
                <a:gd name="connsiteX31" fmla="*/ 1627313 w 1830513"/>
                <a:gd name="connsiteY31" fmla="*/ 5118100 h 7823200"/>
                <a:gd name="connsiteX32" fmla="*/ 1589213 w 1830513"/>
                <a:gd name="connsiteY32" fmla="*/ 5194300 h 7823200"/>
                <a:gd name="connsiteX33" fmla="*/ 1513013 w 1830513"/>
                <a:gd name="connsiteY33" fmla="*/ 5283200 h 7823200"/>
                <a:gd name="connsiteX34" fmla="*/ 1487613 w 1830513"/>
                <a:gd name="connsiteY34" fmla="*/ 5384800 h 7823200"/>
                <a:gd name="connsiteX35" fmla="*/ 1487613 w 1830513"/>
                <a:gd name="connsiteY35" fmla="*/ 5473700 h 7823200"/>
                <a:gd name="connsiteX36" fmla="*/ 1500313 w 1830513"/>
                <a:gd name="connsiteY36" fmla="*/ 5638800 h 7823200"/>
                <a:gd name="connsiteX37" fmla="*/ 1513013 w 1830513"/>
                <a:gd name="connsiteY37" fmla="*/ 5867400 h 7823200"/>
                <a:gd name="connsiteX38" fmla="*/ 1487613 w 1830513"/>
                <a:gd name="connsiteY38" fmla="*/ 6032500 h 7823200"/>
                <a:gd name="connsiteX39" fmla="*/ 1411413 w 1830513"/>
                <a:gd name="connsiteY39" fmla="*/ 6159500 h 7823200"/>
                <a:gd name="connsiteX40" fmla="*/ 1259013 w 1830513"/>
                <a:gd name="connsiteY40" fmla="*/ 6184900 h 7823200"/>
                <a:gd name="connsiteX41" fmla="*/ 1106613 w 1830513"/>
                <a:gd name="connsiteY41" fmla="*/ 6184900 h 7823200"/>
                <a:gd name="connsiteX42" fmla="*/ 928813 w 1830513"/>
                <a:gd name="connsiteY42" fmla="*/ 6146800 h 7823200"/>
                <a:gd name="connsiteX43" fmla="*/ 789113 w 1830513"/>
                <a:gd name="connsiteY43" fmla="*/ 6159500 h 7823200"/>
                <a:gd name="connsiteX44" fmla="*/ 738313 w 1830513"/>
                <a:gd name="connsiteY44" fmla="*/ 6172200 h 7823200"/>
                <a:gd name="connsiteX45" fmla="*/ 674813 w 1830513"/>
                <a:gd name="connsiteY45" fmla="*/ 6223000 h 7823200"/>
                <a:gd name="connsiteX46" fmla="*/ 585913 w 1830513"/>
                <a:gd name="connsiteY46" fmla="*/ 6591300 h 7823200"/>
                <a:gd name="connsiteX47" fmla="*/ 395413 w 1830513"/>
                <a:gd name="connsiteY47" fmla="*/ 7810500 h 7823200"/>
                <a:gd name="connsiteX48" fmla="*/ 1713 w 1830513"/>
                <a:gd name="connsiteY48"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78565 w 1830513"/>
                <a:gd name="connsiteY5" fmla="*/ 231602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466079 w 1830513"/>
                <a:gd name="connsiteY15" fmla="*/ 2990811 h 7823200"/>
                <a:gd name="connsiteX16" fmla="*/ 1513013 w 1830513"/>
                <a:gd name="connsiteY16" fmla="*/ 3175000 h 7823200"/>
                <a:gd name="connsiteX17" fmla="*/ 1779713 w 1830513"/>
                <a:gd name="connsiteY17" fmla="*/ 3886200 h 7823200"/>
                <a:gd name="connsiteX18" fmla="*/ 1817813 w 1830513"/>
                <a:gd name="connsiteY18" fmla="*/ 4000500 h 7823200"/>
                <a:gd name="connsiteX19" fmla="*/ 1830513 w 1830513"/>
                <a:gd name="connsiteY19" fmla="*/ 4102100 h 7823200"/>
                <a:gd name="connsiteX20" fmla="*/ 1823888 w 1830513"/>
                <a:gd name="connsiteY20" fmla="*/ 4180455 h 7823200"/>
                <a:gd name="connsiteX21" fmla="*/ 1767013 w 1830513"/>
                <a:gd name="connsiteY21" fmla="*/ 4241800 h 7823200"/>
                <a:gd name="connsiteX22" fmla="*/ 1652713 w 1830513"/>
                <a:gd name="connsiteY22" fmla="*/ 4356100 h 7823200"/>
                <a:gd name="connsiteX23" fmla="*/ 1601913 w 1830513"/>
                <a:gd name="connsiteY23" fmla="*/ 4521200 h 7823200"/>
                <a:gd name="connsiteX24" fmla="*/ 1614613 w 1830513"/>
                <a:gd name="connsiteY24" fmla="*/ 4724400 h 7823200"/>
                <a:gd name="connsiteX25" fmla="*/ 1614613 w 1830513"/>
                <a:gd name="connsiteY25" fmla="*/ 4876800 h 7823200"/>
                <a:gd name="connsiteX26" fmla="*/ 1589213 w 1830513"/>
                <a:gd name="connsiteY26" fmla="*/ 4889500 h 7823200"/>
                <a:gd name="connsiteX27" fmla="*/ 1525713 w 1830513"/>
                <a:gd name="connsiteY27" fmla="*/ 4914900 h 7823200"/>
                <a:gd name="connsiteX28" fmla="*/ 1436813 w 1830513"/>
                <a:gd name="connsiteY28" fmla="*/ 4927600 h 7823200"/>
                <a:gd name="connsiteX29" fmla="*/ 1538413 w 1830513"/>
                <a:gd name="connsiteY29" fmla="*/ 4965700 h 7823200"/>
                <a:gd name="connsiteX30" fmla="*/ 1601913 w 1830513"/>
                <a:gd name="connsiteY30" fmla="*/ 5041900 h 7823200"/>
                <a:gd name="connsiteX31" fmla="*/ 1627313 w 1830513"/>
                <a:gd name="connsiteY31" fmla="*/ 5118100 h 7823200"/>
                <a:gd name="connsiteX32" fmla="*/ 1589213 w 1830513"/>
                <a:gd name="connsiteY32" fmla="*/ 5194300 h 7823200"/>
                <a:gd name="connsiteX33" fmla="*/ 1513013 w 1830513"/>
                <a:gd name="connsiteY33" fmla="*/ 5283200 h 7823200"/>
                <a:gd name="connsiteX34" fmla="*/ 1487613 w 1830513"/>
                <a:gd name="connsiteY34" fmla="*/ 5384800 h 7823200"/>
                <a:gd name="connsiteX35" fmla="*/ 1487613 w 1830513"/>
                <a:gd name="connsiteY35" fmla="*/ 5473700 h 7823200"/>
                <a:gd name="connsiteX36" fmla="*/ 1500313 w 1830513"/>
                <a:gd name="connsiteY36" fmla="*/ 5638800 h 7823200"/>
                <a:gd name="connsiteX37" fmla="*/ 1513013 w 1830513"/>
                <a:gd name="connsiteY37" fmla="*/ 5867400 h 7823200"/>
                <a:gd name="connsiteX38" fmla="*/ 1487613 w 1830513"/>
                <a:gd name="connsiteY38" fmla="*/ 6032500 h 7823200"/>
                <a:gd name="connsiteX39" fmla="*/ 1411413 w 1830513"/>
                <a:gd name="connsiteY39" fmla="*/ 6159500 h 7823200"/>
                <a:gd name="connsiteX40" fmla="*/ 1259013 w 1830513"/>
                <a:gd name="connsiteY40" fmla="*/ 6184900 h 7823200"/>
                <a:gd name="connsiteX41" fmla="*/ 1106613 w 1830513"/>
                <a:gd name="connsiteY41" fmla="*/ 6184900 h 7823200"/>
                <a:gd name="connsiteX42" fmla="*/ 928813 w 1830513"/>
                <a:gd name="connsiteY42" fmla="*/ 6146800 h 7823200"/>
                <a:gd name="connsiteX43" fmla="*/ 789113 w 1830513"/>
                <a:gd name="connsiteY43" fmla="*/ 6159500 h 7823200"/>
                <a:gd name="connsiteX44" fmla="*/ 738313 w 1830513"/>
                <a:gd name="connsiteY44" fmla="*/ 6172200 h 7823200"/>
                <a:gd name="connsiteX45" fmla="*/ 674813 w 1830513"/>
                <a:gd name="connsiteY45" fmla="*/ 6223000 h 7823200"/>
                <a:gd name="connsiteX46" fmla="*/ 585913 w 1830513"/>
                <a:gd name="connsiteY46" fmla="*/ 6591300 h 7823200"/>
                <a:gd name="connsiteX47" fmla="*/ 395413 w 1830513"/>
                <a:gd name="connsiteY47" fmla="*/ 7810500 h 7823200"/>
                <a:gd name="connsiteX48" fmla="*/ 1713 w 1830513"/>
                <a:gd name="connsiteY48" fmla="*/ 7823200 h 78232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Lst>
              <a:rect l="l" t="t" r="r" b="b"/>
              <a:pathLst>
                <a:path w="1830513" h="7823200">
                  <a:moveTo>
                    <a:pt x="1713" y="7823200"/>
                  </a:moveTo>
                  <a:cubicBezTo>
                    <a:pt x="5946" y="5215467"/>
                    <a:pt x="-3072" y="2607733"/>
                    <a:pt x="1161" y="0"/>
                  </a:cubicBezTo>
                  <a:lnTo>
                    <a:pt x="230313" y="0"/>
                  </a:lnTo>
                  <a:cubicBezTo>
                    <a:pt x="310838" y="4233"/>
                    <a:pt x="408113" y="6350"/>
                    <a:pt x="484313" y="25400"/>
                  </a:cubicBezTo>
                  <a:cubicBezTo>
                    <a:pt x="560513" y="44450"/>
                    <a:pt x="621804" y="79933"/>
                    <a:pt x="687513" y="114300"/>
                  </a:cubicBezTo>
                  <a:cubicBezTo>
                    <a:pt x="753222" y="148667"/>
                    <a:pt x="819298" y="185035"/>
                    <a:pt x="878565" y="231602"/>
                  </a:cubicBezTo>
                  <a:cubicBezTo>
                    <a:pt x="937832" y="278169"/>
                    <a:pt x="988172" y="320117"/>
                    <a:pt x="1043113" y="393700"/>
                  </a:cubicBezTo>
                  <a:cubicBezTo>
                    <a:pt x="1098054" y="467283"/>
                    <a:pt x="1165880" y="590550"/>
                    <a:pt x="1208213" y="673100"/>
                  </a:cubicBezTo>
                  <a:lnTo>
                    <a:pt x="1297113" y="889000"/>
                  </a:lnTo>
                  <a:cubicBezTo>
                    <a:pt x="1326746" y="960967"/>
                    <a:pt x="1424113" y="1303867"/>
                    <a:pt x="1462213" y="1473200"/>
                  </a:cubicBezTo>
                  <a:lnTo>
                    <a:pt x="1525713" y="1905000"/>
                  </a:lnTo>
                  <a:lnTo>
                    <a:pt x="1563813" y="2273300"/>
                  </a:lnTo>
                  <a:lnTo>
                    <a:pt x="1589213" y="2654300"/>
                  </a:lnTo>
                  <a:lnTo>
                    <a:pt x="1551113" y="2768600"/>
                  </a:lnTo>
                  <a:lnTo>
                    <a:pt x="1500313" y="2882900"/>
                  </a:lnTo>
                  <a:lnTo>
                    <a:pt x="1466079" y="2990811"/>
                  </a:lnTo>
                  <a:lnTo>
                    <a:pt x="1513013" y="3175000"/>
                  </a:lnTo>
                  <a:lnTo>
                    <a:pt x="1779713" y="3886200"/>
                  </a:lnTo>
                  <a:lnTo>
                    <a:pt x="1817813" y="4000500"/>
                  </a:lnTo>
                  <a:lnTo>
                    <a:pt x="1830513" y="4102100"/>
                  </a:lnTo>
                  <a:lnTo>
                    <a:pt x="1823888" y="4180455"/>
                  </a:lnTo>
                  <a:lnTo>
                    <a:pt x="1767013" y="4241800"/>
                  </a:lnTo>
                  <a:lnTo>
                    <a:pt x="1652713" y="4356100"/>
                  </a:lnTo>
                  <a:lnTo>
                    <a:pt x="1601913" y="4521200"/>
                  </a:lnTo>
                  <a:lnTo>
                    <a:pt x="1614613" y="4724400"/>
                  </a:lnTo>
                  <a:cubicBezTo>
                    <a:pt x="1616730" y="4783667"/>
                    <a:pt x="1618846" y="4849283"/>
                    <a:pt x="1614613" y="4876800"/>
                  </a:cubicBezTo>
                  <a:cubicBezTo>
                    <a:pt x="1610380" y="4904317"/>
                    <a:pt x="1604030" y="4883150"/>
                    <a:pt x="1589213" y="4889500"/>
                  </a:cubicBezTo>
                  <a:lnTo>
                    <a:pt x="1525713" y="4914900"/>
                  </a:lnTo>
                  <a:lnTo>
                    <a:pt x="1436813" y="4927600"/>
                  </a:lnTo>
                  <a:lnTo>
                    <a:pt x="1538413" y="4965700"/>
                  </a:lnTo>
                  <a:lnTo>
                    <a:pt x="1601913" y="5041900"/>
                  </a:lnTo>
                  <a:lnTo>
                    <a:pt x="1627313" y="5118100"/>
                  </a:lnTo>
                  <a:lnTo>
                    <a:pt x="1589213" y="5194300"/>
                  </a:lnTo>
                  <a:lnTo>
                    <a:pt x="1513013" y="5283200"/>
                  </a:lnTo>
                  <a:lnTo>
                    <a:pt x="1487613" y="5384800"/>
                  </a:lnTo>
                  <a:lnTo>
                    <a:pt x="1487613" y="5473700"/>
                  </a:lnTo>
                  <a:lnTo>
                    <a:pt x="1500313" y="5638800"/>
                  </a:lnTo>
                  <a:lnTo>
                    <a:pt x="1513013" y="5867400"/>
                  </a:lnTo>
                  <a:lnTo>
                    <a:pt x="1487613" y="6032500"/>
                  </a:lnTo>
                  <a:cubicBezTo>
                    <a:pt x="1470680" y="6081183"/>
                    <a:pt x="1449513" y="6134100"/>
                    <a:pt x="1411413" y="6159500"/>
                  </a:cubicBezTo>
                  <a:cubicBezTo>
                    <a:pt x="1373313" y="6184900"/>
                    <a:pt x="1309813" y="6180667"/>
                    <a:pt x="1259013" y="6184900"/>
                  </a:cubicBezTo>
                  <a:lnTo>
                    <a:pt x="1106613" y="6184900"/>
                  </a:lnTo>
                  <a:lnTo>
                    <a:pt x="928813" y="6146800"/>
                  </a:lnTo>
                  <a:lnTo>
                    <a:pt x="789113" y="6159500"/>
                  </a:lnTo>
                  <a:lnTo>
                    <a:pt x="738313" y="6172200"/>
                  </a:lnTo>
                  <a:lnTo>
                    <a:pt x="674813" y="6223000"/>
                  </a:lnTo>
                  <a:lnTo>
                    <a:pt x="585913" y="6591300"/>
                  </a:lnTo>
                  <a:lnTo>
                    <a:pt x="395413" y="7810500"/>
                  </a:lnTo>
                  <a:lnTo>
                    <a:pt x="1713" y="7823200"/>
                  </a:lnTo>
                  <a:close/>
                </a:path>
              </a:pathLst>
            </a:custGeom>
            <a:solidFill>
              <a:srgbClr val="C8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98" name="Freeform: Shape 197">
              <a:extLst>
                <a:ext uri="{FF2B5EF4-FFF2-40B4-BE49-F238E27FC236}">
                  <a16:creationId xmlns:a16="http://schemas.microsoft.com/office/drawing/2014/main" id="{50F381C4-CA53-9F18-19A5-9D7775DF5B5E}"/>
                </a:ext>
              </a:extLst>
            </xdr:cNvPr>
            <xdr:cNvSpPr/>
          </xdr:nvSpPr>
          <xdr:spPr>
            <a:xfrm flipH="1">
              <a:off x="8272060" y="60718700"/>
              <a:ext cx="1829519" cy="7823200"/>
            </a:xfrm>
            <a:custGeom>
              <a:avLst/>
              <a:gdLst>
                <a:gd name="connsiteX0" fmla="*/ 0 w 1828800"/>
                <a:gd name="connsiteY0" fmla="*/ 7823200 h 7823200"/>
                <a:gd name="connsiteX1" fmla="*/ 12700 w 1828800"/>
                <a:gd name="connsiteY1" fmla="*/ 0 h 7823200"/>
                <a:gd name="connsiteX2" fmla="*/ 228600 w 1828800"/>
                <a:gd name="connsiteY2" fmla="*/ 0 h 7823200"/>
                <a:gd name="connsiteX3" fmla="*/ 482600 w 1828800"/>
                <a:gd name="connsiteY3" fmla="*/ 25400 h 7823200"/>
                <a:gd name="connsiteX4" fmla="*/ 685800 w 1828800"/>
                <a:gd name="connsiteY4" fmla="*/ 114300 h 7823200"/>
                <a:gd name="connsiteX5" fmla="*/ 863600 w 1828800"/>
                <a:gd name="connsiteY5" fmla="*/ 241300 h 7823200"/>
                <a:gd name="connsiteX6" fmla="*/ 1041400 w 1828800"/>
                <a:gd name="connsiteY6" fmla="*/ 393700 h 7823200"/>
                <a:gd name="connsiteX7" fmla="*/ 1206500 w 1828800"/>
                <a:gd name="connsiteY7" fmla="*/ 673100 h 7823200"/>
                <a:gd name="connsiteX8" fmla="*/ 1295400 w 1828800"/>
                <a:gd name="connsiteY8" fmla="*/ 889000 h 7823200"/>
                <a:gd name="connsiteX9" fmla="*/ 1460500 w 1828800"/>
                <a:gd name="connsiteY9" fmla="*/ 1473200 h 7823200"/>
                <a:gd name="connsiteX10" fmla="*/ 1524000 w 1828800"/>
                <a:gd name="connsiteY10" fmla="*/ 1905000 h 7823200"/>
                <a:gd name="connsiteX11" fmla="*/ 1562100 w 1828800"/>
                <a:gd name="connsiteY11" fmla="*/ 2273300 h 7823200"/>
                <a:gd name="connsiteX12" fmla="*/ 1587500 w 1828800"/>
                <a:gd name="connsiteY12" fmla="*/ 2654300 h 7823200"/>
                <a:gd name="connsiteX13" fmla="*/ 1549400 w 1828800"/>
                <a:gd name="connsiteY13" fmla="*/ 2768600 h 7823200"/>
                <a:gd name="connsiteX14" fmla="*/ 1498600 w 1828800"/>
                <a:gd name="connsiteY14" fmla="*/ 2882900 h 7823200"/>
                <a:gd name="connsiteX15" fmla="*/ 1511300 w 1828800"/>
                <a:gd name="connsiteY15" fmla="*/ 3175000 h 7823200"/>
                <a:gd name="connsiteX16" fmla="*/ 1778000 w 1828800"/>
                <a:gd name="connsiteY16" fmla="*/ 3886200 h 7823200"/>
                <a:gd name="connsiteX17" fmla="*/ 1816100 w 1828800"/>
                <a:gd name="connsiteY17" fmla="*/ 4000500 h 7823200"/>
                <a:gd name="connsiteX18" fmla="*/ 1828800 w 1828800"/>
                <a:gd name="connsiteY18" fmla="*/ 4102100 h 7823200"/>
                <a:gd name="connsiteX19" fmla="*/ 1765300 w 1828800"/>
                <a:gd name="connsiteY19" fmla="*/ 4241800 h 7823200"/>
                <a:gd name="connsiteX20" fmla="*/ 1651000 w 1828800"/>
                <a:gd name="connsiteY20" fmla="*/ 4356100 h 7823200"/>
                <a:gd name="connsiteX21" fmla="*/ 1600200 w 1828800"/>
                <a:gd name="connsiteY21" fmla="*/ 4521200 h 7823200"/>
                <a:gd name="connsiteX22" fmla="*/ 1612900 w 1828800"/>
                <a:gd name="connsiteY22" fmla="*/ 4724400 h 7823200"/>
                <a:gd name="connsiteX23" fmla="*/ 1612900 w 1828800"/>
                <a:gd name="connsiteY23" fmla="*/ 4876800 h 7823200"/>
                <a:gd name="connsiteX24" fmla="*/ 1587500 w 1828800"/>
                <a:gd name="connsiteY24" fmla="*/ 4889500 h 7823200"/>
                <a:gd name="connsiteX25" fmla="*/ 1524000 w 1828800"/>
                <a:gd name="connsiteY25" fmla="*/ 4914900 h 7823200"/>
                <a:gd name="connsiteX26" fmla="*/ 1435100 w 1828800"/>
                <a:gd name="connsiteY26" fmla="*/ 4927600 h 7823200"/>
                <a:gd name="connsiteX27" fmla="*/ 1536700 w 1828800"/>
                <a:gd name="connsiteY27" fmla="*/ 4965700 h 7823200"/>
                <a:gd name="connsiteX28" fmla="*/ 1600200 w 1828800"/>
                <a:gd name="connsiteY28" fmla="*/ 5041900 h 7823200"/>
                <a:gd name="connsiteX29" fmla="*/ 1625600 w 1828800"/>
                <a:gd name="connsiteY29" fmla="*/ 5118100 h 7823200"/>
                <a:gd name="connsiteX30" fmla="*/ 1587500 w 1828800"/>
                <a:gd name="connsiteY30" fmla="*/ 5194300 h 7823200"/>
                <a:gd name="connsiteX31" fmla="*/ 1511300 w 1828800"/>
                <a:gd name="connsiteY31" fmla="*/ 5283200 h 7823200"/>
                <a:gd name="connsiteX32" fmla="*/ 1485900 w 1828800"/>
                <a:gd name="connsiteY32" fmla="*/ 5384800 h 7823200"/>
                <a:gd name="connsiteX33" fmla="*/ 1485900 w 1828800"/>
                <a:gd name="connsiteY33" fmla="*/ 5473700 h 7823200"/>
                <a:gd name="connsiteX34" fmla="*/ 1498600 w 1828800"/>
                <a:gd name="connsiteY34" fmla="*/ 5638800 h 7823200"/>
                <a:gd name="connsiteX35" fmla="*/ 1511300 w 1828800"/>
                <a:gd name="connsiteY35" fmla="*/ 5867400 h 7823200"/>
                <a:gd name="connsiteX36" fmla="*/ 1485900 w 1828800"/>
                <a:gd name="connsiteY36" fmla="*/ 6032500 h 7823200"/>
                <a:gd name="connsiteX37" fmla="*/ 1409700 w 1828800"/>
                <a:gd name="connsiteY37" fmla="*/ 6159500 h 7823200"/>
                <a:gd name="connsiteX38" fmla="*/ 1257300 w 1828800"/>
                <a:gd name="connsiteY38" fmla="*/ 6184900 h 7823200"/>
                <a:gd name="connsiteX39" fmla="*/ 1104900 w 1828800"/>
                <a:gd name="connsiteY39" fmla="*/ 6184900 h 7823200"/>
                <a:gd name="connsiteX40" fmla="*/ 927100 w 1828800"/>
                <a:gd name="connsiteY40" fmla="*/ 6146800 h 7823200"/>
                <a:gd name="connsiteX41" fmla="*/ 787400 w 1828800"/>
                <a:gd name="connsiteY41" fmla="*/ 6159500 h 7823200"/>
                <a:gd name="connsiteX42" fmla="*/ 736600 w 1828800"/>
                <a:gd name="connsiteY42" fmla="*/ 6172200 h 7823200"/>
                <a:gd name="connsiteX43" fmla="*/ 673100 w 1828800"/>
                <a:gd name="connsiteY43" fmla="*/ 6223000 h 7823200"/>
                <a:gd name="connsiteX44" fmla="*/ 584200 w 1828800"/>
                <a:gd name="connsiteY44" fmla="*/ 6591300 h 7823200"/>
                <a:gd name="connsiteX45" fmla="*/ 393700 w 1828800"/>
                <a:gd name="connsiteY45" fmla="*/ 7810500 h 7823200"/>
                <a:gd name="connsiteX46" fmla="*/ 0 w 1828800"/>
                <a:gd name="connsiteY46"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767013 w 1830513"/>
                <a:gd name="connsiteY19" fmla="*/ 4241800 h 7823200"/>
                <a:gd name="connsiteX20" fmla="*/ 1652713 w 1830513"/>
                <a:gd name="connsiteY20" fmla="*/ 4356100 h 7823200"/>
                <a:gd name="connsiteX21" fmla="*/ 1601913 w 1830513"/>
                <a:gd name="connsiteY21" fmla="*/ 4521200 h 7823200"/>
                <a:gd name="connsiteX22" fmla="*/ 1614613 w 1830513"/>
                <a:gd name="connsiteY22" fmla="*/ 4724400 h 7823200"/>
                <a:gd name="connsiteX23" fmla="*/ 1614613 w 1830513"/>
                <a:gd name="connsiteY23" fmla="*/ 4876800 h 7823200"/>
                <a:gd name="connsiteX24" fmla="*/ 1589213 w 1830513"/>
                <a:gd name="connsiteY24" fmla="*/ 4889500 h 7823200"/>
                <a:gd name="connsiteX25" fmla="*/ 1525713 w 1830513"/>
                <a:gd name="connsiteY25" fmla="*/ 4914900 h 7823200"/>
                <a:gd name="connsiteX26" fmla="*/ 1436813 w 1830513"/>
                <a:gd name="connsiteY26" fmla="*/ 4927600 h 7823200"/>
                <a:gd name="connsiteX27" fmla="*/ 1538413 w 1830513"/>
                <a:gd name="connsiteY27" fmla="*/ 4965700 h 7823200"/>
                <a:gd name="connsiteX28" fmla="*/ 1601913 w 1830513"/>
                <a:gd name="connsiteY28" fmla="*/ 5041900 h 7823200"/>
                <a:gd name="connsiteX29" fmla="*/ 1627313 w 1830513"/>
                <a:gd name="connsiteY29" fmla="*/ 5118100 h 7823200"/>
                <a:gd name="connsiteX30" fmla="*/ 1589213 w 1830513"/>
                <a:gd name="connsiteY30" fmla="*/ 5194300 h 7823200"/>
                <a:gd name="connsiteX31" fmla="*/ 1513013 w 1830513"/>
                <a:gd name="connsiteY31" fmla="*/ 5283200 h 7823200"/>
                <a:gd name="connsiteX32" fmla="*/ 1487613 w 1830513"/>
                <a:gd name="connsiteY32" fmla="*/ 5384800 h 7823200"/>
                <a:gd name="connsiteX33" fmla="*/ 1487613 w 1830513"/>
                <a:gd name="connsiteY33" fmla="*/ 5473700 h 7823200"/>
                <a:gd name="connsiteX34" fmla="*/ 1500313 w 1830513"/>
                <a:gd name="connsiteY34" fmla="*/ 5638800 h 7823200"/>
                <a:gd name="connsiteX35" fmla="*/ 1513013 w 1830513"/>
                <a:gd name="connsiteY35" fmla="*/ 5867400 h 7823200"/>
                <a:gd name="connsiteX36" fmla="*/ 1487613 w 1830513"/>
                <a:gd name="connsiteY36" fmla="*/ 6032500 h 7823200"/>
                <a:gd name="connsiteX37" fmla="*/ 1411413 w 1830513"/>
                <a:gd name="connsiteY37" fmla="*/ 6159500 h 7823200"/>
                <a:gd name="connsiteX38" fmla="*/ 1259013 w 1830513"/>
                <a:gd name="connsiteY38" fmla="*/ 6184900 h 7823200"/>
                <a:gd name="connsiteX39" fmla="*/ 1106613 w 1830513"/>
                <a:gd name="connsiteY39" fmla="*/ 6184900 h 7823200"/>
                <a:gd name="connsiteX40" fmla="*/ 928813 w 1830513"/>
                <a:gd name="connsiteY40" fmla="*/ 6146800 h 7823200"/>
                <a:gd name="connsiteX41" fmla="*/ 789113 w 1830513"/>
                <a:gd name="connsiteY41" fmla="*/ 6159500 h 7823200"/>
                <a:gd name="connsiteX42" fmla="*/ 738313 w 1830513"/>
                <a:gd name="connsiteY42" fmla="*/ 6172200 h 7823200"/>
                <a:gd name="connsiteX43" fmla="*/ 674813 w 1830513"/>
                <a:gd name="connsiteY43" fmla="*/ 6223000 h 7823200"/>
                <a:gd name="connsiteX44" fmla="*/ 585913 w 1830513"/>
                <a:gd name="connsiteY44" fmla="*/ 6591300 h 7823200"/>
                <a:gd name="connsiteX45" fmla="*/ 395413 w 1830513"/>
                <a:gd name="connsiteY45" fmla="*/ 7810500 h 7823200"/>
                <a:gd name="connsiteX46" fmla="*/ 1713 w 1830513"/>
                <a:gd name="connsiteY46"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767013 w 1830513"/>
                <a:gd name="connsiteY19" fmla="*/ 4241800 h 7823200"/>
                <a:gd name="connsiteX20" fmla="*/ 1652713 w 1830513"/>
                <a:gd name="connsiteY20" fmla="*/ 4356100 h 7823200"/>
                <a:gd name="connsiteX21" fmla="*/ 1601913 w 1830513"/>
                <a:gd name="connsiteY21" fmla="*/ 4521200 h 7823200"/>
                <a:gd name="connsiteX22" fmla="*/ 1614613 w 1830513"/>
                <a:gd name="connsiteY22" fmla="*/ 4724400 h 7823200"/>
                <a:gd name="connsiteX23" fmla="*/ 1614613 w 1830513"/>
                <a:gd name="connsiteY23" fmla="*/ 4876800 h 7823200"/>
                <a:gd name="connsiteX24" fmla="*/ 1589213 w 1830513"/>
                <a:gd name="connsiteY24" fmla="*/ 4889500 h 7823200"/>
                <a:gd name="connsiteX25" fmla="*/ 1525713 w 1830513"/>
                <a:gd name="connsiteY25" fmla="*/ 4914900 h 7823200"/>
                <a:gd name="connsiteX26" fmla="*/ 1436813 w 1830513"/>
                <a:gd name="connsiteY26" fmla="*/ 4927600 h 7823200"/>
                <a:gd name="connsiteX27" fmla="*/ 1538413 w 1830513"/>
                <a:gd name="connsiteY27" fmla="*/ 4965700 h 7823200"/>
                <a:gd name="connsiteX28" fmla="*/ 1601913 w 1830513"/>
                <a:gd name="connsiteY28" fmla="*/ 5041900 h 7823200"/>
                <a:gd name="connsiteX29" fmla="*/ 1627313 w 1830513"/>
                <a:gd name="connsiteY29" fmla="*/ 5118100 h 7823200"/>
                <a:gd name="connsiteX30" fmla="*/ 1589213 w 1830513"/>
                <a:gd name="connsiteY30" fmla="*/ 5194300 h 7823200"/>
                <a:gd name="connsiteX31" fmla="*/ 1513013 w 1830513"/>
                <a:gd name="connsiteY31" fmla="*/ 5283200 h 7823200"/>
                <a:gd name="connsiteX32" fmla="*/ 1487613 w 1830513"/>
                <a:gd name="connsiteY32" fmla="*/ 5384800 h 7823200"/>
                <a:gd name="connsiteX33" fmla="*/ 1487613 w 1830513"/>
                <a:gd name="connsiteY33" fmla="*/ 5473700 h 7823200"/>
                <a:gd name="connsiteX34" fmla="*/ 1500313 w 1830513"/>
                <a:gd name="connsiteY34" fmla="*/ 5638800 h 7823200"/>
                <a:gd name="connsiteX35" fmla="*/ 1513013 w 1830513"/>
                <a:gd name="connsiteY35" fmla="*/ 5867400 h 7823200"/>
                <a:gd name="connsiteX36" fmla="*/ 1487613 w 1830513"/>
                <a:gd name="connsiteY36" fmla="*/ 6032500 h 7823200"/>
                <a:gd name="connsiteX37" fmla="*/ 1411413 w 1830513"/>
                <a:gd name="connsiteY37" fmla="*/ 6159500 h 7823200"/>
                <a:gd name="connsiteX38" fmla="*/ 1259013 w 1830513"/>
                <a:gd name="connsiteY38" fmla="*/ 6184900 h 7823200"/>
                <a:gd name="connsiteX39" fmla="*/ 1106613 w 1830513"/>
                <a:gd name="connsiteY39" fmla="*/ 6184900 h 7823200"/>
                <a:gd name="connsiteX40" fmla="*/ 928813 w 1830513"/>
                <a:gd name="connsiteY40" fmla="*/ 6146800 h 7823200"/>
                <a:gd name="connsiteX41" fmla="*/ 789113 w 1830513"/>
                <a:gd name="connsiteY41" fmla="*/ 6159500 h 7823200"/>
                <a:gd name="connsiteX42" fmla="*/ 738313 w 1830513"/>
                <a:gd name="connsiteY42" fmla="*/ 6172200 h 7823200"/>
                <a:gd name="connsiteX43" fmla="*/ 674813 w 1830513"/>
                <a:gd name="connsiteY43" fmla="*/ 6223000 h 7823200"/>
                <a:gd name="connsiteX44" fmla="*/ 585913 w 1830513"/>
                <a:gd name="connsiteY44" fmla="*/ 6591300 h 7823200"/>
                <a:gd name="connsiteX45" fmla="*/ 395413 w 1830513"/>
                <a:gd name="connsiteY45" fmla="*/ 7810500 h 7823200"/>
                <a:gd name="connsiteX46" fmla="*/ 1713 w 1830513"/>
                <a:gd name="connsiteY46"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04010 w 1830513"/>
                <a:gd name="connsiteY19" fmla="*/ 4167524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78565 w 1830513"/>
                <a:gd name="connsiteY5" fmla="*/ 231602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78565 w 1830513"/>
                <a:gd name="connsiteY5" fmla="*/ 231602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78565 w 1830513"/>
                <a:gd name="connsiteY5" fmla="*/ 231602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09149 w 1830513"/>
                <a:gd name="connsiteY15" fmla="*/ 2984346 h 7823200"/>
                <a:gd name="connsiteX16" fmla="*/ 1513013 w 1830513"/>
                <a:gd name="connsiteY16" fmla="*/ 3175000 h 7823200"/>
                <a:gd name="connsiteX17" fmla="*/ 1779713 w 1830513"/>
                <a:gd name="connsiteY17" fmla="*/ 3886200 h 7823200"/>
                <a:gd name="connsiteX18" fmla="*/ 1817813 w 1830513"/>
                <a:gd name="connsiteY18" fmla="*/ 4000500 h 7823200"/>
                <a:gd name="connsiteX19" fmla="*/ 1830513 w 1830513"/>
                <a:gd name="connsiteY19" fmla="*/ 4102100 h 7823200"/>
                <a:gd name="connsiteX20" fmla="*/ 1823888 w 1830513"/>
                <a:gd name="connsiteY20" fmla="*/ 4180455 h 7823200"/>
                <a:gd name="connsiteX21" fmla="*/ 1767013 w 1830513"/>
                <a:gd name="connsiteY21" fmla="*/ 4241800 h 7823200"/>
                <a:gd name="connsiteX22" fmla="*/ 1652713 w 1830513"/>
                <a:gd name="connsiteY22" fmla="*/ 4356100 h 7823200"/>
                <a:gd name="connsiteX23" fmla="*/ 1601913 w 1830513"/>
                <a:gd name="connsiteY23" fmla="*/ 4521200 h 7823200"/>
                <a:gd name="connsiteX24" fmla="*/ 1614613 w 1830513"/>
                <a:gd name="connsiteY24" fmla="*/ 4724400 h 7823200"/>
                <a:gd name="connsiteX25" fmla="*/ 1614613 w 1830513"/>
                <a:gd name="connsiteY25" fmla="*/ 4876800 h 7823200"/>
                <a:gd name="connsiteX26" fmla="*/ 1589213 w 1830513"/>
                <a:gd name="connsiteY26" fmla="*/ 4889500 h 7823200"/>
                <a:gd name="connsiteX27" fmla="*/ 1525713 w 1830513"/>
                <a:gd name="connsiteY27" fmla="*/ 4914900 h 7823200"/>
                <a:gd name="connsiteX28" fmla="*/ 1436813 w 1830513"/>
                <a:gd name="connsiteY28" fmla="*/ 4927600 h 7823200"/>
                <a:gd name="connsiteX29" fmla="*/ 1538413 w 1830513"/>
                <a:gd name="connsiteY29" fmla="*/ 4965700 h 7823200"/>
                <a:gd name="connsiteX30" fmla="*/ 1601913 w 1830513"/>
                <a:gd name="connsiteY30" fmla="*/ 5041900 h 7823200"/>
                <a:gd name="connsiteX31" fmla="*/ 1627313 w 1830513"/>
                <a:gd name="connsiteY31" fmla="*/ 5118100 h 7823200"/>
                <a:gd name="connsiteX32" fmla="*/ 1589213 w 1830513"/>
                <a:gd name="connsiteY32" fmla="*/ 5194300 h 7823200"/>
                <a:gd name="connsiteX33" fmla="*/ 1513013 w 1830513"/>
                <a:gd name="connsiteY33" fmla="*/ 5283200 h 7823200"/>
                <a:gd name="connsiteX34" fmla="*/ 1487613 w 1830513"/>
                <a:gd name="connsiteY34" fmla="*/ 5384800 h 7823200"/>
                <a:gd name="connsiteX35" fmla="*/ 1487613 w 1830513"/>
                <a:gd name="connsiteY35" fmla="*/ 5473700 h 7823200"/>
                <a:gd name="connsiteX36" fmla="*/ 1500313 w 1830513"/>
                <a:gd name="connsiteY36" fmla="*/ 5638800 h 7823200"/>
                <a:gd name="connsiteX37" fmla="*/ 1513013 w 1830513"/>
                <a:gd name="connsiteY37" fmla="*/ 5867400 h 7823200"/>
                <a:gd name="connsiteX38" fmla="*/ 1487613 w 1830513"/>
                <a:gd name="connsiteY38" fmla="*/ 6032500 h 7823200"/>
                <a:gd name="connsiteX39" fmla="*/ 1411413 w 1830513"/>
                <a:gd name="connsiteY39" fmla="*/ 6159500 h 7823200"/>
                <a:gd name="connsiteX40" fmla="*/ 1259013 w 1830513"/>
                <a:gd name="connsiteY40" fmla="*/ 6184900 h 7823200"/>
                <a:gd name="connsiteX41" fmla="*/ 1106613 w 1830513"/>
                <a:gd name="connsiteY41" fmla="*/ 6184900 h 7823200"/>
                <a:gd name="connsiteX42" fmla="*/ 928813 w 1830513"/>
                <a:gd name="connsiteY42" fmla="*/ 6146800 h 7823200"/>
                <a:gd name="connsiteX43" fmla="*/ 789113 w 1830513"/>
                <a:gd name="connsiteY43" fmla="*/ 6159500 h 7823200"/>
                <a:gd name="connsiteX44" fmla="*/ 738313 w 1830513"/>
                <a:gd name="connsiteY44" fmla="*/ 6172200 h 7823200"/>
                <a:gd name="connsiteX45" fmla="*/ 674813 w 1830513"/>
                <a:gd name="connsiteY45" fmla="*/ 6223000 h 7823200"/>
                <a:gd name="connsiteX46" fmla="*/ 585913 w 1830513"/>
                <a:gd name="connsiteY46" fmla="*/ 6591300 h 7823200"/>
                <a:gd name="connsiteX47" fmla="*/ 395413 w 1830513"/>
                <a:gd name="connsiteY47" fmla="*/ 7810500 h 7823200"/>
                <a:gd name="connsiteX48" fmla="*/ 1713 w 1830513"/>
                <a:gd name="connsiteY48"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78565 w 1830513"/>
                <a:gd name="connsiteY5" fmla="*/ 231602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466079 w 1830513"/>
                <a:gd name="connsiteY15" fmla="*/ 2990811 h 7823200"/>
                <a:gd name="connsiteX16" fmla="*/ 1513013 w 1830513"/>
                <a:gd name="connsiteY16" fmla="*/ 3175000 h 7823200"/>
                <a:gd name="connsiteX17" fmla="*/ 1779713 w 1830513"/>
                <a:gd name="connsiteY17" fmla="*/ 3886200 h 7823200"/>
                <a:gd name="connsiteX18" fmla="*/ 1817813 w 1830513"/>
                <a:gd name="connsiteY18" fmla="*/ 4000500 h 7823200"/>
                <a:gd name="connsiteX19" fmla="*/ 1830513 w 1830513"/>
                <a:gd name="connsiteY19" fmla="*/ 4102100 h 7823200"/>
                <a:gd name="connsiteX20" fmla="*/ 1823888 w 1830513"/>
                <a:gd name="connsiteY20" fmla="*/ 4180455 h 7823200"/>
                <a:gd name="connsiteX21" fmla="*/ 1767013 w 1830513"/>
                <a:gd name="connsiteY21" fmla="*/ 4241800 h 7823200"/>
                <a:gd name="connsiteX22" fmla="*/ 1652713 w 1830513"/>
                <a:gd name="connsiteY22" fmla="*/ 4356100 h 7823200"/>
                <a:gd name="connsiteX23" fmla="*/ 1601913 w 1830513"/>
                <a:gd name="connsiteY23" fmla="*/ 4521200 h 7823200"/>
                <a:gd name="connsiteX24" fmla="*/ 1614613 w 1830513"/>
                <a:gd name="connsiteY24" fmla="*/ 4724400 h 7823200"/>
                <a:gd name="connsiteX25" fmla="*/ 1614613 w 1830513"/>
                <a:gd name="connsiteY25" fmla="*/ 4876800 h 7823200"/>
                <a:gd name="connsiteX26" fmla="*/ 1589213 w 1830513"/>
                <a:gd name="connsiteY26" fmla="*/ 4889500 h 7823200"/>
                <a:gd name="connsiteX27" fmla="*/ 1525713 w 1830513"/>
                <a:gd name="connsiteY27" fmla="*/ 4914900 h 7823200"/>
                <a:gd name="connsiteX28" fmla="*/ 1436813 w 1830513"/>
                <a:gd name="connsiteY28" fmla="*/ 4927600 h 7823200"/>
                <a:gd name="connsiteX29" fmla="*/ 1538413 w 1830513"/>
                <a:gd name="connsiteY29" fmla="*/ 4965700 h 7823200"/>
                <a:gd name="connsiteX30" fmla="*/ 1601913 w 1830513"/>
                <a:gd name="connsiteY30" fmla="*/ 5041900 h 7823200"/>
                <a:gd name="connsiteX31" fmla="*/ 1627313 w 1830513"/>
                <a:gd name="connsiteY31" fmla="*/ 5118100 h 7823200"/>
                <a:gd name="connsiteX32" fmla="*/ 1589213 w 1830513"/>
                <a:gd name="connsiteY32" fmla="*/ 5194300 h 7823200"/>
                <a:gd name="connsiteX33" fmla="*/ 1513013 w 1830513"/>
                <a:gd name="connsiteY33" fmla="*/ 5283200 h 7823200"/>
                <a:gd name="connsiteX34" fmla="*/ 1487613 w 1830513"/>
                <a:gd name="connsiteY34" fmla="*/ 5384800 h 7823200"/>
                <a:gd name="connsiteX35" fmla="*/ 1487613 w 1830513"/>
                <a:gd name="connsiteY35" fmla="*/ 5473700 h 7823200"/>
                <a:gd name="connsiteX36" fmla="*/ 1500313 w 1830513"/>
                <a:gd name="connsiteY36" fmla="*/ 5638800 h 7823200"/>
                <a:gd name="connsiteX37" fmla="*/ 1513013 w 1830513"/>
                <a:gd name="connsiteY37" fmla="*/ 5867400 h 7823200"/>
                <a:gd name="connsiteX38" fmla="*/ 1487613 w 1830513"/>
                <a:gd name="connsiteY38" fmla="*/ 6032500 h 7823200"/>
                <a:gd name="connsiteX39" fmla="*/ 1411413 w 1830513"/>
                <a:gd name="connsiteY39" fmla="*/ 6159500 h 7823200"/>
                <a:gd name="connsiteX40" fmla="*/ 1259013 w 1830513"/>
                <a:gd name="connsiteY40" fmla="*/ 6184900 h 7823200"/>
                <a:gd name="connsiteX41" fmla="*/ 1106613 w 1830513"/>
                <a:gd name="connsiteY41" fmla="*/ 6184900 h 7823200"/>
                <a:gd name="connsiteX42" fmla="*/ 928813 w 1830513"/>
                <a:gd name="connsiteY42" fmla="*/ 6146800 h 7823200"/>
                <a:gd name="connsiteX43" fmla="*/ 789113 w 1830513"/>
                <a:gd name="connsiteY43" fmla="*/ 6159500 h 7823200"/>
                <a:gd name="connsiteX44" fmla="*/ 738313 w 1830513"/>
                <a:gd name="connsiteY44" fmla="*/ 6172200 h 7823200"/>
                <a:gd name="connsiteX45" fmla="*/ 674813 w 1830513"/>
                <a:gd name="connsiteY45" fmla="*/ 6223000 h 7823200"/>
                <a:gd name="connsiteX46" fmla="*/ 585913 w 1830513"/>
                <a:gd name="connsiteY46" fmla="*/ 6591300 h 7823200"/>
                <a:gd name="connsiteX47" fmla="*/ 395413 w 1830513"/>
                <a:gd name="connsiteY47" fmla="*/ 7810500 h 7823200"/>
                <a:gd name="connsiteX48" fmla="*/ 1713 w 1830513"/>
                <a:gd name="connsiteY48" fmla="*/ 7823200 h 78232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Lst>
              <a:rect l="l" t="t" r="r" b="b"/>
              <a:pathLst>
                <a:path w="1830513" h="7823200">
                  <a:moveTo>
                    <a:pt x="1713" y="7823200"/>
                  </a:moveTo>
                  <a:cubicBezTo>
                    <a:pt x="5946" y="5215467"/>
                    <a:pt x="-3072" y="2607733"/>
                    <a:pt x="1161" y="0"/>
                  </a:cubicBezTo>
                  <a:lnTo>
                    <a:pt x="230313" y="0"/>
                  </a:lnTo>
                  <a:cubicBezTo>
                    <a:pt x="310838" y="4233"/>
                    <a:pt x="408113" y="6350"/>
                    <a:pt x="484313" y="25400"/>
                  </a:cubicBezTo>
                  <a:cubicBezTo>
                    <a:pt x="560513" y="44450"/>
                    <a:pt x="621804" y="79933"/>
                    <a:pt x="687513" y="114300"/>
                  </a:cubicBezTo>
                  <a:cubicBezTo>
                    <a:pt x="753222" y="148667"/>
                    <a:pt x="819298" y="185035"/>
                    <a:pt x="878565" y="231602"/>
                  </a:cubicBezTo>
                  <a:cubicBezTo>
                    <a:pt x="937832" y="278169"/>
                    <a:pt x="988172" y="320117"/>
                    <a:pt x="1043113" y="393700"/>
                  </a:cubicBezTo>
                  <a:cubicBezTo>
                    <a:pt x="1098054" y="467283"/>
                    <a:pt x="1165880" y="590550"/>
                    <a:pt x="1208213" y="673100"/>
                  </a:cubicBezTo>
                  <a:lnTo>
                    <a:pt x="1297113" y="889000"/>
                  </a:lnTo>
                  <a:cubicBezTo>
                    <a:pt x="1326746" y="960967"/>
                    <a:pt x="1424113" y="1303867"/>
                    <a:pt x="1462213" y="1473200"/>
                  </a:cubicBezTo>
                  <a:lnTo>
                    <a:pt x="1525713" y="1905000"/>
                  </a:lnTo>
                  <a:lnTo>
                    <a:pt x="1563813" y="2273300"/>
                  </a:lnTo>
                  <a:lnTo>
                    <a:pt x="1589213" y="2654300"/>
                  </a:lnTo>
                  <a:lnTo>
                    <a:pt x="1551113" y="2768600"/>
                  </a:lnTo>
                  <a:lnTo>
                    <a:pt x="1500313" y="2882900"/>
                  </a:lnTo>
                  <a:lnTo>
                    <a:pt x="1466079" y="2990811"/>
                  </a:lnTo>
                  <a:lnTo>
                    <a:pt x="1513013" y="3175000"/>
                  </a:lnTo>
                  <a:lnTo>
                    <a:pt x="1779713" y="3886200"/>
                  </a:lnTo>
                  <a:lnTo>
                    <a:pt x="1817813" y="4000500"/>
                  </a:lnTo>
                  <a:lnTo>
                    <a:pt x="1830513" y="4102100"/>
                  </a:lnTo>
                  <a:lnTo>
                    <a:pt x="1823888" y="4180455"/>
                  </a:lnTo>
                  <a:lnTo>
                    <a:pt x="1767013" y="4241800"/>
                  </a:lnTo>
                  <a:lnTo>
                    <a:pt x="1652713" y="4356100"/>
                  </a:lnTo>
                  <a:lnTo>
                    <a:pt x="1601913" y="4521200"/>
                  </a:lnTo>
                  <a:lnTo>
                    <a:pt x="1614613" y="4724400"/>
                  </a:lnTo>
                  <a:cubicBezTo>
                    <a:pt x="1616730" y="4783667"/>
                    <a:pt x="1618846" y="4849283"/>
                    <a:pt x="1614613" y="4876800"/>
                  </a:cubicBezTo>
                  <a:cubicBezTo>
                    <a:pt x="1610380" y="4904317"/>
                    <a:pt x="1604030" y="4883150"/>
                    <a:pt x="1589213" y="4889500"/>
                  </a:cubicBezTo>
                  <a:lnTo>
                    <a:pt x="1525713" y="4914900"/>
                  </a:lnTo>
                  <a:lnTo>
                    <a:pt x="1436813" y="4927600"/>
                  </a:lnTo>
                  <a:lnTo>
                    <a:pt x="1538413" y="4965700"/>
                  </a:lnTo>
                  <a:lnTo>
                    <a:pt x="1601913" y="5041900"/>
                  </a:lnTo>
                  <a:lnTo>
                    <a:pt x="1627313" y="5118100"/>
                  </a:lnTo>
                  <a:lnTo>
                    <a:pt x="1589213" y="5194300"/>
                  </a:lnTo>
                  <a:lnTo>
                    <a:pt x="1513013" y="5283200"/>
                  </a:lnTo>
                  <a:lnTo>
                    <a:pt x="1487613" y="5384800"/>
                  </a:lnTo>
                  <a:lnTo>
                    <a:pt x="1487613" y="5473700"/>
                  </a:lnTo>
                  <a:lnTo>
                    <a:pt x="1500313" y="5638800"/>
                  </a:lnTo>
                  <a:lnTo>
                    <a:pt x="1513013" y="5867400"/>
                  </a:lnTo>
                  <a:lnTo>
                    <a:pt x="1487613" y="6032500"/>
                  </a:lnTo>
                  <a:cubicBezTo>
                    <a:pt x="1470680" y="6081183"/>
                    <a:pt x="1449513" y="6134100"/>
                    <a:pt x="1411413" y="6159500"/>
                  </a:cubicBezTo>
                  <a:cubicBezTo>
                    <a:pt x="1373313" y="6184900"/>
                    <a:pt x="1309813" y="6180667"/>
                    <a:pt x="1259013" y="6184900"/>
                  </a:cubicBezTo>
                  <a:lnTo>
                    <a:pt x="1106613" y="6184900"/>
                  </a:lnTo>
                  <a:lnTo>
                    <a:pt x="928813" y="6146800"/>
                  </a:lnTo>
                  <a:lnTo>
                    <a:pt x="789113" y="6159500"/>
                  </a:lnTo>
                  <a:lnTo>
                    <a:pt x="738313" y="6172200"/>
                  </a:lnTo>
                  <a:lnTo>
                    <a:pt x="674813" y="6223000"/>
                  </a:lnTo>
                  <a:lnTo>
                    <a:pt x="585913" y="6591300"/>
                  </a:lnTo>
                  <a:lnTo>
                    <a:pt x="395413" y="7810500"/>
                  </a:lnTo>
                  <a:lnTo>
                    <a:pt x="1713" y="7823200"/>
                  </a:lnTo>
                  <a:close/>
                </a:path>
              </a:pathLst>
            </a:custGeom>
            <a:solidFill>
              <a:srgbClr val="9C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grpSp>
    <xdr:clientData/>
  </xdr:twoCellAnchor>
  <xdr:twoCellAnchor>
    <xdr:from>
      <xdr:col>0</xdr:col>
      <xdr:colOff>15240</xdr:colOff>
      <xdr:row>319</xdr:row>
      <xdr:rowOff>15240</xdr:rowOff>
    </xdr:from>
    <xdr:to>
      <xdr:col>14</xdr:col>
      <xdr:colOff>0</xdr:colOff>
      <xdr:row>365</xdr:row>
      <xdr:rowOff>12700</xdr:rowOff>
    </xdr:to>
    <xdr:grpSp>
      <xdr:nvGrpSpPr>
        <xdr:cNvPr id="204" name="Group 203">
          <a:extLst>
            <a:ext uri="{FF2B5EF4-FFF2-40B4-BE49-F238E27FC236}">
              <a16:creationId xmlns:a16="http://schemas.microsoft.com/office/drawing/2014/main" id="{2ED92EBB-EDA9-41ED-A3CE-0152B005E057}"/>
            </a:ext>
          </a:extLst>
        </xdr:cNvPr>
        <xdr:cNvGrpSpPr/>
      </xdr:nvGrpSpPr>
      <xdr:grpSpPr>
        <a:xfrm>
          <a:off x="15240" y="67077590"/>
          <a:ext cx="6385560" cy="7871460"/>
          <a:chOff x="15455900" y="60706000"/>
          <a:chExt cx="6375400" cy="7823200"/>
        </a:xfrm>
      </xdr:grpSpPr>
      <xdr:sp macro="" textlink="">
        <xdr:nvSpPr>
          <xdr:cNvPr id="205" name="Rectangle 204">
            <a:extLst>
              <a:ext uri="{FF2B5EF4-FFF2-40B4-BE49-F238E27FC236}">
                <a16:creationId xmlns:a16="http://schemas.microsoft.com/office/drawing/2014/main" id="{213217CE-2330-B85C-F6F8-F4060046F31C}"/>
              </a:ext>
            </a:extLst>
          </xdr:cNvPr>
          <xdr:cNvSpPr/>
        </xdr:nvSpPr>
        <xdr:spPr>
          <a:xfrm>
            <a:off x="20421600" y="60706000"/>
            <a:ext cx="1409700" cy="7818120"/>
          </a:xfrm>
          <a:prstGeom prst="rect">
            <a:avLst/>
          </a:prstGeom>
          <a:solidFill>
            <a:srgbClr val="9C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06" name="Rectangle 205">
            <a:extLst>
              <a:ext uri="{FF2B5EF4-FFF2-40B4-BE49-F238E27FC236}">
                <a16:creationId xmlns:a16="http://schemas.microsoft.com/office/drawing/2014/main" id="{6414602B-233E-67DF-F32B-A34C22A3F905}"/>
              </a:ext>
            </a:extLst>
          </xdr:cNvPr>
          <xdr:cNvSpPr/>
        </xdr:nvSpPr>
        <xdr:spPr>
          <a:xfrm>
            <a:off x="15455900" y="60706000"/>
            <a:ext cx="1409700" cy="7818120"/>
          </a:xfrm>
          <a:prstGeom prst="rect">
            <a:avLst/>
          </a:prstGeom>
          <a:solidFill>
            <a:schemeClr val="accent5">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nvGrpSpPr>
          <xdr:cNvPr id="207" name="Group 206">
            <a:extLst>
              <a:ext uri="{FF2B5EF4-FFF2-40B4-BE49-F238E27FC236}">
                <a16:creationId xmlns:a16="http://schemas.microsoft.com/office/drawing/2014/main" id="{76EFCC54-8CDD-DD53-89B5-BEDCE698C91B}"/>
              </a:ext>
            </a:extLst>
          </xdr:cNvPr>
          <xdr:cNvGrpSpPr/>
        </xdr:nvGrpSpPr>
        <xdr:grpSpPr>
          <a:xfrm>
            <a:off x="16306800" y="60706000"/>
            <a:ext cx="2296879" cy="7823200"/>
            <a:chOff x="3796580" y="60718700"/>
            <a:chExt cx="2296879" cy="7823200"/>
          </a:xfrm>
        </xdr:grpSpPr>
        <xdr:sp macro="" textlink="">
          <xdr:nvSpPr>
            <xdr:cNvPr id="214" name="Freeform: Shape 213">
              <a:extLst>
                <a:ext uri="{FF2B5EF4-FFF2-40B4-BE49-F238E27FC236}">
                  <a16:creationId xmlns:a16="http://schemas.microsoft.com/office/drawing/2014/main" id="{78C6350D-99FD-8A03-FED0-B2EA4EA57A8A}"/>
                </a:ext>
              </a:extLst>
            </xdr:cNvPr>
            <xdr:cNvSpPr/>
          </xdr:nvSpPr>
          <xdr:spPr>
            <a:xfrm>
              <a:off x="4269020" y="60718700"/>
              <a:ext cx="1824439" cy="7823200"/>
            </a:xfrm>
            <a:custGeom>
              <a:avLst/>
              <a:gdLst>
                <a:gd name="connsiteX0" fmla="*/ 0 w 1828800"/>
                <a:gd name="connsiteY0" fmla="*/ 7823200 h 7823200"/>
                <a:gd name="connsiteX1" fmla="*/ 12700 w 1828800"/>
                <a:gd name="connsiteY1" fmla="*/ 0 h 7823200"/>
                <a:gd name="connsiteX2" fmla="*/ 228600 w 1828800"/>
                <a:gd name="connsiteY2" fmla="*/ 0 h 7823200"/>
                <a:gd name="connsiteX3" fmla="*/ 482600 w 1828800"/>
                <a:gd name="connsiteY3" fmla="*/ 25400 h 7823200"/>
                <a:gd name="connsiteX4" fmla="*/ 685800 w 1828800"/>
                <a:gd name="connsiteY4" fmla="*/ 114300 h 7823200"/>
                <a:gd name="connsiteX5" fmla="*/ 863600 w 1828800"/>
                <a:gd name="connsiteY5" fmla="*/ 241300 h 7823200"/>
                <a:gd name="connsiteX6" fmla="*/ 1041400 w 1828800"/>
                <a:gd name="connsiteY6" fmla="*/ 393700 h 7823200"/>
                <a:gd name="connsiteX7" fmla="*/ 1206500 w 1828800"/>
                <a:gd name="connsiteY7" fmla="*/ 673100 h 7823200"/>
                <a:gd name="connsiteX8" fmla="*/ 1295400 w 1828800"/>
                <a:gd name="connsiteY8" fmla="*/ 889000 h 7823200"/>
                <a:gd name="connsiteX9" fmla="*/ 1460500 w 1828800"/>
                <a:gd name="connsiteY9" fmla="*/ 1473200 h 7823200"/>
                <a:gd name="connsiteX10" fmla="*/ 1524000 w 1828800"/>
                <a:gd name="connsiteY10" fmla="*/ 1905000 h 7823200"/>
                <a:gd name="connsiteX11" fmla="*/ 1562100 w 1828800"/>
                <a:gd name="connsiteY11" fmla="*/ 2273300 h 7823200"/>
                <a:gd name="connsiteX12" fmla="*/ 1587500 w 1828800"/>
                <a:gd name="connsiteY12" fmla="*/ 2654300 h 7823200"/>
                <a:gd name="connsiteX13" fmla="*/ 1549400 w 1828800"/>
                <a:gd name="connsiteY13" fmla="*/ 2768600 h 7823200"/>
                <a:gd name="connsiteX14" fmla="*/ 1498600 w 1828800"/>
                <a:gd name="connsiteY14" fmla="*/ 2882900 h 7823200"/>
                <a:gd name="connsiteX15" fmla="*/ 1511300 w 1828800"/>
                <a:gd name="connsiteY15" fmla="*/ 3175000 h 7823200"/>
                <a:gd name="connsiteX16" fmla="*/ 1778000 w 1828800"/>
                <a:gd name="connsiteY16" fmla="*/ 3886200 h 7823200"/>
                <a:gd name="connsiteX17" fmla="*/ 1816100 w 1828800"/>
                <a:gd name="connsiteY17" fmla="*/ 4000500 h 7823200"/>
                <a:gd name="connsiteX18" fmla="*/ 1828800 w 1828800"/>
                <a:gd name="connsiteY18" fmla="*/ 4102100 h 7823200"/>
                <a:gd name="connsiteX19" fmla="*/ 1765300 w 1828800"/>
                <a:gd name="connsiteY19" fmla="*/ 4241800 h 7823200"/>
                <a:gd name="connsiteX20" fmla="*/ 1651000 w 1828800"/>
                <a:gd name="connsiteY20" fmla="*/ 4356100 h 7823200"/>
                <a:gd name="connsiteX21" fmla="*/ 1600200 w 1828800"/>
                <a:gd name="connsiteY21" fmla="*/ 4521200 h 7823200"/>
                <a:gd name="connsiteX22" fmla="*/ 1612900 w 1828800"/>
                <a:gd name="connsiteY22" fmla="*/ 4724400 h 7823200"/>
                <a:gd name="connsiteX23" fmla="*/ 1612900 w 1828800"/>
                <a:gd name="connsiteY23" fmla="*/ 4876800 h 7823200"/>
                <a:gd name="connsiteX24" fmla="*/ 1587500 w 1828800"/>
                <a:gd name="connsiteY24" fmla="*/ 4889500 h 7823200"/>
                <a:gd name="connsiteX25" fmla="*/ 1524000 w 1828800"/>
                <a:gd name="connsiteY25" fmla="*/ 4914900 h 7823200"/>
                <a:gd name="connsiteX26" fmla="*/ 1435100 w 1828800"/>
                <a:gd name="connsiteY26" fmla="*/ 4927600 h 7823200"/>
                <a:gd name="connsiteX27" fmla="*/ 1536700 w 1828800"/>
                <a:gd name="connsiteY27" fmla="*/ 4965700 h 7823200"/>
                <a:gd name="connsiteX28" fmla="*/ 1600200 w 1828800"/>
                <a:gd name="connsiteY28" fmla="*/ 5041900 h 7823200"/>
                <a:gd name="connsiteX29" fmla="*/ 1625600 w 1828800"/>
                <a:gd name="connsiteY29" fmla="*/ 5118100 h 7823200"/>
                <a:gd name="connsiteX30" fmla="*/ 1587500 w 1828800"/>
                <a:gd name="connsiteY30" fmla="*/ 5194300 h 7823200"/>
                <a:gd name="connsiteX31" fmla="*/ 1511300 w 1828800"/>
                <a:gd name="connsiteY31" fmla="*/ 5283200 h 7823200"/>
                <a:gd name="connsiteX32" fmla="*/ 1485900 w 1828800"/>
                <a:gd name="connsiteY32" fmla="*/ 5384800 h 7823200"/>
                <a:gd name="connsiteX33" fmla="*/ 1485900 w 1828800"/>
                <a:gd name="connsiteY33" fmla="*/ 5473700 h 7823200"/>
                <a:gd name="connsiteX34" fmla="*/ 1498600 w 1828800"/>
                <a:gd name="connsiteY34" fmla="*/ 5638800 h 7823200"/>
                <a:gd name="connsiteX35" fmla="*/ 1511300 w 1828800"/>
                <a:gd name="connsiteY35" fmla="*/ 5867400 h 7823200"/>
                <a:gd name="connsiteX36" fmla="*/ 1485900 w 1828800"/>
                <a:gd name="connsiteY36" fmla="*/ 6032500 h 7823200"/>
                <a:gd name="connsiteX37" fmla="*/ 1409700 w 1828800"/>
                <a:gd name="connsiteY37" fmla="*/ 6159500 h 7823200"/>
                <a:gd name="connsiteX38" fmla="*/ 1257300 w 1828800"/>
                <a:gd name="connsiteY38" fmla="*/ 6184900 h 7823200"/>
                <a:gd name="connsiteX39" fmla="*/ 1104900 w 1828800"/>
                <a:gd name="connsiteY39" fmla="*/ 6184900 h 7823200"/>
                <a:gd name="connsiteX40" fmla="*/ 927100 w 1828800"/>
                <a:gd name="connsiteY40" fmla="*/ 6146800 h 7823200"/>
                <a:gd name="connsiteX41" fmla="*/ 787400 w 1828800"/>
                <a:gd name="connsiteY41" fmla="*/ 6159500 h 7823200"/>
                <a:gd name="connsiteX42" fmla="*/ 736600 w 1828800"/>
                <a:gd name="connsiteY42" fmla="*/ 6172200 h 7823200"/>
                <a:gd name="connsiteX43" fmla="*/ 673100 w 1828800"/>
                <a:gd name="connsiteY43" fmla="*/ 6223000 h 7823200"/>
                <a:gd name="connsiteX44" fmla="*/ 584200 w 1828800"/>
                <a:gd name="connsiteY44" fmla="*/ 6591300 h 7823200"/>
                <a:gd name="connsiteX45" fmla="*/ 393700 w 1828800"/>
                <a:gd name="connsiteY45" fmla="*/ 7810500 h 7823200"/>
                <a:gd name="connsiteX46" fmla="*/ 0 w 1828800"/>
                <a:gd name="connsiteY46"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767013 w 1830513"/>
                <a:gd name="connsiteY19" fmla="*/ 4241800 h 7823200"/>
                <a:gd name="connsiteX20" fmla="*/ 1652713 w 1830513"/>
                <a:gd name="connsiteY20" fmla="*/ 4356100 h 7823200"/>
                <a:gd name="connsiteX21" fmla="*/ 1601913 w 1830513"/>
                <a:gd name="connsiteY21" fmla="*/ 4521200 h 7823200"/>
                <a:gd name="connsiteX22" fmla="*/ 1614613 w 1830513"/>
                <a:gd name="connsiteY22" fmla="*/ 4724400 h 7823200"/>
                <a:gd name="connsiteX23" fmla="*/ 1614613 w 1830513"/>
                <a:gd name="connsiteY23" fmla="*/ 4876800 h 7823200"/>
                <a:gd name="connsiteX24" fmla="*/ 1589213 w 1830513"/>
                <a:gd name="connsiteY24" fmla="*/ 4889500 h 7823200"/>
                <a:gd name="connsiteX25" fmla="*/ 1525713 w 1830513"/>
                <a:gd name="connsiteY25" fmla="*/ 4914900 h 7823200"/>
                <a:gd name="connsiteX26" fmla="*/ 1436813 w 1830513"/>
                <a:gd name="connsiteY26" fmla="*/ 4927600 h 7823200"/>
                <a:gd name="connsiteX27" fmla="*/ 1538413 w 1830513"/>
                <a:gd name="connsiteY27" fmla="*/ 4965700 h 7823200"/>
                <a:gd name="connsiteX28" fmla="*/ 1601913 w 1830513"/>
                <a:gd name="connsiteY28" fmla="*/ 5041900 h 7823200"/>
                <a:gd name="connsiteX29" fmla="*/ 1627313 w 1830513"/>
                <a:gd name="connsiteY29" fmla="*/ 5118100 h 7823200"/>
                <a:gd name="connsiteX30" fmla="*/ 1589213 w 1830513"/>
                <a:gd name="connsiteY30" fmla="*/ 5194300 h 7823200"/>
                <a:gd name="connsiteX31" fmla="*/ 1513013 w 1830513"/>
                <a:gd name="connsiteY31" fmla="*/ 5283200 h 7823200"/>
                <a:gd name="connsiteX32" fmla="*/ 1487613 w 1830513"/>
                <a:gd name="connsiteY32" fmla="*/ 5384800 h 7823200"/>
                <a:gd name="connsiteX33" fmla="*/ 1487613 w 1830513"/>
                <a:gd name="connsiteY33" fmla="*/ 5473700 h 7823200"/>
                <a:gd name="connsiteX34" fmla="*/ 1500313 w 1830513"/>
                <a:gd name="connsiteY34" fmla="*/ 5638800 h 7823200"/>
                <a:gd name="connsiteX35" fmla="*/ 1513013 w 1830513"/>
                <a:gd name="connsiteY35" fmla="*/ 5867400 h 7823200"/>
                <a:gd name="connsiteX36" fmla="*/ 1487613 w 1830513"/>
                <a:gd name="connsiteY36" fmla="*/ 6032500 h 7823200"/>
                <a:gd name="connsiteX37" fmla="*/ 1411413 w 1830513"/>
                <a:gd name="connsiteY37" fmla="*/ 6159500 h 7823200"/>
                <a:gd name="connsiteX38" fmla="*/ 1259013 w 1830513"/>
                <a:gd name="connsiteY38" fmla="*/ 6184900 h 7823200"/>
                <a:gd name="connsiteX39" fmla="*/ 1106613 w 1830513"/>
                <a:gd name="connsiteY39" fmla="*/ 6184900 h 7823200"/>
                <a:gd name="connsiteX40" fmla="*/ 928813 w 1830513"/>
                <a:gd name="connsiteY40" fmla="*/ 6146800 h 7823200"/>
                <a:gd name="connsiteX41" fmla="*/ 789113 w 1830513"/>
                <a:gd name="connsiteY41" fmla="*/ 6159500 h 7823200"/>
                <a:gd name="connsiteX42" fmla="*/ 738313 w 1830513"/>
                <a:gd name="connsiteY42" fmla="*/ 6172200 h 7823200"/>
                <a:gd name="connsiteX43" fmla="*/ 674813 w 1830513"/>
                <a:gd name="connsiteY43" fmla="*/ 6223000 h 7823200"/>
                <a:gd name="connsiteX44" fmla="*/ 585913 w 1830513"/>
                <a:gd name="connsiteY44" fmla="*/ 6591300 h 7823200"/>
                <a:gd name="connsiteX45" fmla="*/ 395413 w 1830513"/>
                <a:gd name="connsiteY45" fmla="*/ 7810500 h 7823200"/>
                <a:gd name="connsiteX46" fmla="*/ 1713 w 1830513"/>
                <a:gd name="connsiteY46"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767013 w 1830513"/>
                <a:gd name="connsiteY19" fmla="*/ 4241800 h 7823200"/>
                <a:gd name="connsiteX20" fmla="*/ 1652713 w 1830513"/>
                <a:gd name="connsiteY20" fmla="*/ 4356100 h 7823200"/>
                <a:gd name="connsiteX21" fmla="*/ 1601913 w 1830513"/>
                <a:gd name="connsiteY21" fmla="*/ 4521200 h 7823200"/>
                <a:gd name="connsiteX22" fmla="*/ 1614613 w 1830513"/>
                <a:gd name="connsiteY22" fmla="*/ 4724400 h 7823200"/>
                <a:gd name="connsiteX23" fmla="*/ 1614613 w 1830513"/>
                <a:gd name="connsiteY23" fmla="*/ 4876800 h 7823200"/>
                <a:gd name="connsiteX24" fmla="*/ 1589213 w 1830513"/>
                <a:gd name="connsiteY24" fmla="*/ 4889500 h 7823200"/>
                <a:gd name="connsiteX25" fmla="*/ 1525713 w 1830513"/>
                <a:gd name="connsiteY25" fmla="*/ 4914900 h 7823200"/>
                <a:gd name="connsiteX26" fmla="*/ 1436813 w 1830513"/>
                <a:gd name="connsiteY26" fmla="*/ 4927600 h 7823200"/>
                <a:gd name="connsiteX27" fmla="*/ 1538413 w 1830513"/>
                <a:gd name="connsiteY27" fmla="*/ 4965700 h 7823200"/>
                <a:gd name="connsiteX28" fmla="*/ 1601913 w 1830513"/>
                <a:gd name="connsiteY28" fmla="*/ 5041900 h 7823200"/>
                <a:gd name="connsiteX29" fmla="*/ 1627313 w 1830513"/>
                <a:gd name="connsiteY29" fmla="*/ 5118100 h 7823200"/>
                <a:gd name="connsiteX30" fmla="*/ 1589213 w 1830513"/>
                <a:gd name="connsiteY30" fmla="*/ 5194300 h 7823200"/>
                <a:gd name="connsiteX31" fmla="*/ 1513013 w 1830513"/>
                <a:gd name="connsiteY31" fmla="*/ 5283200 h 7823200"/>
                <a:gd name="connsiteX32" fmla="*/ 1487613 w 1830513"/>
                <a:gd name="connsiteY32" fmla="*/ 5384800 h 7823200"/>
                <a:gd name="connsiteX33" fmla="*/ 1487613 w 1830513"/>
                <a:gd name="connsiteY33" fmla="*/ 5473700 h 7823200"/>
                <a:gd name="connsiteX34" fmla="*/ 1500313 w 1830513"/>
                <a:gd name="connsiteY34" fmla="*/ 5638800 h 7823200"/>
                <a:gd name="connsiteX35" fmla="*/ 1513013 w 1830513"/>
                <a:gd name="connsiteY35" fmla="*/ 5867400 h 7823200"/>
                <a:gd name="connsiteX36" fmla="*/ 1487613 w 1830513"/>
                <a:gd name="connsiteY36" fmla="*/ 6032500 h 7823200"/>
                <a:gd name="connsiteX37" fmla="*/ 1411413 w 1830513"/>
                <a:gd name="connsiteY37" fmla="*/ 6159500 h 7823200"/>
                <a:gd name="connsiteX38" fmla="*/ 1259013 w 1830513"/>
                <a:gd name="connsiteY38" fmla="*/ 6184900 h 7823200"/>
                <a:gd name="connsiteX39" fmla="*/ 1106613 w 1830513"/>
                <a:gd name="connsiteY39" fmla="*/ 6184900 h 7823200"/>
                <a:gd name="connsiteX40" fmla="*/ 928813 w 1830513"/>
                <a:gd name="connsiteY40" fmla="*/ 6146800 h 7823200"/>
                <a:gd name="connsiteX41" fmla="*/ 789113 w 1830513"/>
                <a:gd name="connsiteY41" fmla="*/ 6159500 h 7823200"/>
                <a:gd name="connsiteX42" fmla="*/ 738313 w 1830513"/>
                <a:gd name="connsiteY42" fmla="*/ 6172200 h 7823200"/>
                <a:gd name="connsiteX43" fmla="*/ 674813 w 1830513"/>
                <a:gd name="connsiteY43" fmla="*/ 6223000 h 7823200"/>
                <a:gd name="connsiteX44" fmla="*/ 585913 w 1830513"/>
                <a:gd name="connsiteY44" fmla="*/ 6591300 h 7823200"/>
                <a:gd name="connsiteX45" fmla="*/ 395413 w 1830513"/>
                <a:gd name="connsiteY45" fmla="*/ 7810500 h 7823200"/>
                <a:gd name="connsiteX46" fmla="*/ 1713 w 1830513"/>
                <a:gd name="connsiteY46"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04010 w 1830513"/>
                <a:gd name="connsiteY19" fmla="*/ 4167524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78565 w 1830513"/>
                <a:gd name="connsiteY5" fmla="*/ 231602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78565 w 1830513"/>
                <a:gd name="connsiteY5" fmla="*/ 231602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78565 w 1830513"/>
                <a:gd name="connsiteY5" fmla="*/ 231602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09149 w 1830513"/>
                <a:gd name="connsiteY15" fmla="*/ 2984346 h 7823200"/>
                <a:gd name="connsiteX16" fmla="*/ 1513013 w 1830513"/>
                <a:gd name="connsiteY16" fmla="*/ 3175000 h 7823200"/>
                <a:gd name="connsiteX17" fmla="*/ 1779713 w 1830513"/>
                <a:gd name="connsiteY17" fmla="*/ 3886200 h 7823200"/>
                <a:gd name="connsiteX18" fmla="*/ 1817813 w 1830513"/>
                <a:gd name="connsiteY18" fmla="*/ 4000500 h 7823200"/>
                <a:gd name="connsiteX19" fmla="*/ 1830513 w 1830513"/>
                <a:gd name="connsiteY19" fmla="*/ 4102100 h 7823200"/>
                <a:gd name="connsiteX20" fmla="*/ 1823888 w 1830513"/>
                <a:gd name="connsiteY20" fmla="*/ 4180455 h 7823200"/>
                <a:gd name="connsiteX21" fmla="*/ 1767013 w 1830513"/>
                <a:gd name="connsiteY21" fmla="*/ 4241800 h 7823200"/>
                <a:gd name="connsiteX22" fmla="*/ 1652713 w 1830513"/>
                <a:gd name="connsiteY22" fmla="*/ 4356100 h 7823200"/>
                <a:gd name="connsiteX23" fmla="*/ 1601913 w 1830513"/>
                <a:gd name="connsiteY23" fmla="*/ 4521200 h 7823200"/>
                <a:gd name="connsiteX24" fmla="*/ 1614613 w 1830513"/>
                <a:gd name="connsiteY24" fmla="*/ 4724400 h 7823200"/>
                <a:gd name="connsiteX25" fmla="*/ 1614613 w 1830513"/>
                <a:gd name="connsiteY25" fmla="*/ 4876800 h 7823200"/>
                <a:gd name="connsiteX26" fmla="*/ 1589213 w 1830513"/>
                <a:gd name="connsiteY26" fmla="*/ 4889500 h 7823200"/>
                <a:gd name="connsiteX27" fmla="*/ 1525713 w 1830513"/>
                <a:gd name="connsiteY27" fmla="*/ 4914900 h 7823200"/>
                <a:gd name="connsiteX28" fmla="*/ 1436813 w 1830513"/>
                <a:gd name="connsiteY28" fmla="*/ 4927600 h 7823200"/>
                <a:gd name="connsiteX29" fmla="*/ 1538413 w 1830513"/>
                <a:gd name="connsiteY29" fmla="*/ 4965700 h 7823200"/>
                <a:gd name="connsiteX30" fmla="*/ 1601913 w 1830513"/>
                <a:gd name="connsiteY30" fmla="*/ 5041900 h 7823200"/>
                <a:gd name="connsiteX31" fmla="*/ 1627313 w 1830513"/>
                <a:gd name="connsiteY31" fmla="*/ 5118100 h 7823200"/>
                <a:gd name="connsiteX32" fmla="*/ 1589213 w 1830513"/>
                <a:gd name="connsiteY32" fmla="*/ 5194300 h 7823200"/>
                <a:gd name="connsiteX33" fmla="*/ 1513013 w 1830513"/>
                <a:gd name="connsiteY33" fmla="*/ 5283200 h 7823200"/>
                <a:gd name="connsiteX34" fmla="*/ 1487613 w 1830513"/>
                <a:gd name="connsiteY34" fmla="*/ 5384800 h 7823200"/>
                <a:gd name="connsiteX35" fmla="*/ 1487613 w 1830513"/>
                <a:gd name="connsiteY35" fmla="*/ 5473700 h 7823200"/>
                <a:gd name="connsiteX36" fmla="*/ 1500313 w 1830513"/>
                <a:gd name="connsiteY36" fmla="*/ 5638800 h 7823200"/>
                <a:gd name="connsiteX37" fmla="*/ 1513013 w 1830513"/>
                <a:gd name="connsiteY37" fmla="*/ 5867400 h 7823200"/>
                <a:gd name="connsiteX38" fmla="*/ 1487613 w 1830513"/>
                <a:gd name="connsiteY38" fmla="*/ 6032500 h 7823200"/>
                <a:gd name="connsiteX39" fmla="*/ 1411413 w 1830513"/>
                <a:gd name="connsiteY39" fmla="*/ 6159500 h 7823200"/>
                <a:gd name="connsiteX40" fmla="*/ 1259013 w 1830513"/>
                <a:gd name="connsiteY40" fmla="*/ 6184900 h 7823200"/>
                <a:gd name="connsiteX41" fmla="*/ 1106613 w 1830513"/>
                <a:gd name="connsiteY41" fmla="*/ 6184900 h 7823200"/>
                <a:gd name="connsiteX42" fmla="*/ 928813 w 1830513"/>
                <a:gd name="connsiteY42" fmla="*/ 6146800 h 7823200"/>
                <a:gd name="connsiteX43" fmla="*/ 789113 w 1830513"/>
                <a:gd name="connsiteY43" fmla="*/ 6159500 h 7823200"/>
                <a:gd name="connsiteX44" fmla="*/ 738313 w 1830513"/>
                <a:gd name="connsiteY44" fmla="*/ 6172200 h 7823200"/>
                <a:gd name="connsiteX45" fmla="*/ 674813 w 1830513"/>
                <a:gd name="connsiteY45" fmla="*/ 6223000 h 7823200"/>
                <a:gd name="connsiteX46" fmla="*/ 585913 w 1830513"/>
                <a:gd name="connsiteY46" fmla="*/ 6591300 h 7823200"/>
                <a:gd name="connsiteX47" fmla="*/ 395413 w 1830513"/>
                <a:gd name="connsiteY47" fmla="*/ 7810500 h 7823200"/>
                <a:gd name="connsiteX48" fmla="*/ 1713 w 1830513"/>
                <a:gd name="connsiteY48"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78565 w 1830513"/>
                <a:gd name="connsiteY5" fmla="*/ 231602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466079 w 1830513"/>
                <a:gd name="connsiteY15" fmla="*/ 2990811 h 7823200"/>
                <a:gd name="connsiteX16" fmla="*/ 1513013 w 1830513"/>
                <a:gd name="connsiteY16" fmla="*/ 3175000 h 7823200"/>
                <a:gd name="connsiteX17" fmla="*/ 1779713 w 1830513"/>
                <a:gd name="connsiteY17" fmla="*/ 3886200 h 7823200"/>
                <a:gd name="connsiteX18" fmla="*/ 1817813 w 1830513"/>
                <a:gd name="connsiteY18" fmla="*/ 4000500 h 7823200"/>
                <a:gd name="connsiteX19" fmla="*/ 1830513 w 1830513"/>
                <a:gd name="connsiteY19" fmla="*/ 4102100 h 7823200"/>
                <a:gd name="connsiteX20" fmla="*/ 1823888 w 1830513"/>
                <a:gd name="connsiteY20" fmla="*/ 4180455 h 7823200"/>
                <a:gd name="connsiteX21" fmla="*/ 1767013 w 1830513"/>
                <a:gd name="connsiteY21" fmla="*/ 4241800 h 7823200"/>
                <a:gd name="connsiteX22" fmla="*/ 1652713 w 1830513"/>
                <a:gd name="connsiteY22" fmla="*/ 4356100 h 7823200"/>
                <a:gd name="connsiteX23" fmla="*/ 1601913 w 1830513"/>
                <a:gd name="connsiteY23" fmla="*/ 4521200 h 7823200"/>
                <a:gd name="connsiteX24" fmla="*/ 1614613 w 1830513"/>
                <a:gd name="connsiteY24" fmla="*/ 4724400 h 7823200"/>
                <a:gd name="connsiteX25" fmla="*/ 1614613 w 1830513"/>
                <a:gd name="connsiteY25" fmla="*/ 4876800 h 7823200"/>
                <a:gd name="connsiteX26" fmla="*/ 1589213 w 1830513"/>
                <a:gd name="connsiteY26" fmla="*/ 4889500 h 7823200"/>
                <a:gd name="connsiteX27" fmla="*/ 1525713 w 1830513"/>
                <a:gd name="connsiteY27" fmla="*/ 4914900 h 7823200"/>
                <a:gd name="connsiteX28" fmla="*/ 1436813 w 1830513"/>
                <a:gd name="connsiteY28" fmla="*/ 4927600 h 7823200"/>
                <a:gd name="connsiteX29" fmla="*/ 1538413 w 1830513"/>
                <a:gd name="connsiteY29" fmla="*/ 4965700 h 7823200"/>
                <a:gd name="connsiteX30" fmla="*/ 1601913 w 1830513"/>
                <a:gd name="connsiteY30" fmla="*/ 5041900 h 7823200"/>
                <a:gd name="connsiteX31" fmla="*/ 1627313 w 1830513"/>
                <a:gd name="connsiteY31" fmla="*/ 5118100 h 7823200"/>
                <a:gd name="connsiteX32" fmla="*/ 1589213 w 1830513"/>
                <a:gd name="connsiteY32" fmla="*/ 5194300 h 7823200"/>
                <a:gd name="connsiteX33" fmla="*/ 1513013 w 1830513"/>
                <a:gd name="connsiteY33" fmla="*/ 5283200 h 7823200"/>
                <a:gd name="connsiteX34" fmla="*/ 1487613 w 1830513"/>
                <a:gd name="connsiteY34" fmla="*/ 5384800 h 7823200"/>
                <a:gd name="connsiteX35" fmla="*/ 1487613 w 1830513"/>
                <a:gd name="connsiteY35" fmla="*/ 5473700 h 7823200"/>
                <a:gd name="connsiteX36" fmla="*/ 1500313 w 1830513"/>
                <a:gd name="connsiteY36" fmla="*/ 5638800 h 7823200"/>
                <a:gd name="connsiteX37" fmla="*/ 1513013 w 1830513"/>
                <a:gd name="connsiteY37" fmla="*/ 5867400 h 7823200"/>
                <a:gd name="connsiteX38" fmla="*/ 1487613 w 1830513"/>
                <a:gd name="connsiteY38" fmla="*/ 6032500 h 7823200"/>
                <a:gd name="connsiteX39" fmla="*/ 1411413 w 1830513"/>
                <a:gd name="connsiteY39" fmla="*/ 6159500 h 7823200"/>
                <a:gd name="connsiteX40" fmla="*/ 1259013 w 1830513"/>
                <a:gd name="connsiteY40" fmla="*/ 6184900 h 7823200"/>
                <a:gd name="connsiteX41" fmla="*/ 1106613 w 1830513"/>
                <a:gd name="connsiteY41" fmla="*/ 6184900 h 7823200"/>
                <a:gd name="connsiteX42" fmla="*/ 928813 w 1830513"/>
                <a:gd name="connsiteY42" fmla="*/ 6146800 h 7823200"/>
                <a:gd name="connsiteX43" fmla="*/ 789113 w 1830513"/>
                <a:gd name="connsiteY43" fmla="*/ 6159500 h 7823200"/>
                <a:gd name="connsiteX44" fmla="*/ 738313 w 1830513"/>
                <a:gd name="connsiteY44" fmla="*/ 6172200 h 7823200"/>
                <a:gd name="connsiteX45" fmla="*/ 674813 w 1830513"/>
                <a:gd name="connsiteY45" fmla="*/ 6223000 h 7823200"/>
                <a:gd name="connsiteX46" fmla="*/ 585913 w 1830513"/>
                <a:gd name="connsiteY46" fmla="*/ 6591300 h 7823200"/>
                <a:gd name="connsiteX47" fmla="*/ 395413 w 1830513"/>
                <a:gd name="connsiteY47" fmla="*/ 7810500 h 7823200"/>
                <a:gd name="connsiteX48" fmla="*/ 1713 w 1830513"/>
                <a:gd name="connsiteY48" fmla="*/ 7823200 h 78232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Lst>
              <a:rect l="l" t="t" r="r" b="b"/>
              <a:pathLst>
                <a:path w="1830513" h="7823200">
                  <a:moveTo>
                    <a:pt x="1713" y="7823200"/>
                  </a:moveTo>
                  <a:cubicBezTo>
                    <a:pt x="5946" y="5215467"/>
                    <a:pt x="-3072" y="2607733"/>
                    <a:pt x="1161" y="0"/>
                  </a:cubicBezTo>
                  <a:lnTo>
                    <a:pt x="230313" y="0"/>
                  </a:lnTo>
                  <a:cubicBezTo>
                    <a:pt x="310838" y="4233"/>
                    <a:pt x="408113" y="6350"/>
                    <a:pt x="484313" y="25400"/>
                  </a:cubicBezTo>
                  <a:cubicBezTo>
                    <a:pt x="560513" y="44450"/>
                    <a:pt x="621804" y="79933"/>
                    <a:pt x="687513" y="114300"/>
                  </a:cubicBezTo>
                  <a:cubicBezTo>
                    <a:pt x="753222" y="148667"/>
                    <a:pt x="819298" y="185035"/>
                    <a:pt x="878565" y="231602"/>
                  </a:cubicBezTo>
                  <a:cubicBezTo>
                    <a:pt x="937832" y="278169"/>
                    <a:pt x="988172" y="320117"/>
                    <a:pt x="1043113" y="393700"/>
                  </a:cubicBezTo>
                  <a:cubicBezTo>
                    <a:pt x="1098054" y="467283"/>
                    <a:pt x="1165880" y="590550"/>
                    <a:pt x="1208213" y="673100"/>
                  </a:cubicBezTo>
                  <a:lnTo>
                    <a:pt x="1297113" y="889000"/>
                  </a:lnTo>
                  <a:cubicBezTo>
                    <a:pt x="1326746" y="960967"/>
                    <a:pt x="1424113" y="1303867"/>
                    <a:pt x="1462213" y="1473200"/>
                  </a:cubicBezTo>
                  <a:lnTo>
                    <a:pt x="1525713" y="1905000"/>
                  </a:lnTo>
                  <a:lnTo>
                    <a:pt x="1563813" y="2273300"/>
                  </a:lnTo>
                  <a:lnTo>
                    <a:pt x="1589213" y="2654300"/>
                  </a:lnTo>
                  <a:lnTo>
                    <a:pt x="1551113" y="2768600"/>
                  </a:lnTo>
                  <a:lnTo>
                    <a:pt x="1500313" y="2882900"/>
                  </a:lnTo>
                  <a:lnTo>
                    <a:pt x="1466079" y="2990811"/>
                  </a:lnTo>
                  <a:lnTo>
                    <a:pt x="1513013" y="3175000"/>
                  </a:lnTo>
                  <a:lnTo>
                    <a:pt x="1779713" y="3886200"/>
                  </a:lnTo>
                  <a:lnTo>
                    <a:pt x="1817813" y="4000500"/>
                  </a:lnTo>
                  <a:lnTo>
                    <a:pt x="1830513" y="4102100"/>
                  </a:lnTo>
                  <a:lnTo>
                    <a:pt x="1823888" y="4180455"/>
                  </a:lnTo>
                  <a:lnTo>
                    <a:pt x="1767013" y="4241800"/>
                  </a:lnTo>
                  <a:lnTo>
                    <a:pt x="1652713" y="4356100"/>
                  </a:lnTo>
                  <a:lnTo>
                    <a:pt x="1601913" y="4521200"/>
                  </a:lnTo>
                  <a:lnTo>
                    <a:pt x="1614613" y="4724400"/>
                  </a:lnTo>
                  <a:cubicBezTo>
                    <a:pt x="1616730" y="4783667"/>
                    <a:pt x="1618846" y="4849283"/>
                    <a:pt x="1614613" y="4876800"/>
                  </a:cubicBezTo>
                  <a:cubicBezTo>
                    <a:pt x="1610380" y="4904317"/>
                    <a:pt x="1604030" y="4883150"/>
                    <a:pt x="1589213" y="4889500"/>
                  </a:cubicBezTo>
                  <a:lnTo>
                    <a:pt x="1525713" y="4914900"/>
                  </a:lnTo>
                  <a:lnTo>
                    <a:pt x="1436813" y="4927600"/>
                  </a:lnTo>
                  <a:lnTo>
                    <a:pt x="1538413" y="4965700"/>
                  </a:lnTo>
                  <a:lnTo>
                    <a:pt x="1601913" y="5041900"/>
                  </a:lnTo>
                  <a:lnTo>
                    <a:pt x="1627313" y="5118100"/>
                  </a:lnTo>
                  <a:lnTo>
                    <a:pt x="1589213" y="5194300"/>
                  </a:lnTo>
                  <a:lnTo>
                    <a:pt x="1513013" y="5283200"/>
                  </a:lnTo>
                  <a:lnTo>
                    <a:pt x="1487613" y="5384800"/>
                  </a:lnTo>
                  <a:lnTo>
                    <a:pt x="1487613" y="5473700"/>
                  </a:lnTo>
                  <a:lnTo>
                    <a:pt x="1500313" y="5638800"/>
                  </a:lnTo>
                  <a:lnTo>
                    <a:pt x="1513013" y="5867400"/>
                  </a:lnTo>
                  <a:lnTo>
                    <a:pt x="1487613" y="6032500"/>
                  </a:lnTo>
                  <a:cubicBezTo>
                    <a:pt x="1470680" y="6081183"/>
                    <a:pt x="1449513" y="6134100"/>
                    <a:pt x="1411413" y="6159500"/>
                  </a:cubicBezTo>
                  <a:cubicBezTo>
                    <a:pt x="1373313" y="6184900"/>
                    <a:pt x="1309813" y="6180667"/>
                    <a:pt x="1259013" y="6184900"/>
                  </a:cubicBezTo>
                  <a:lnTo>
                    <a:pt x="1106613" y="6184900"/>
                  </a:lnTo>
                  <a:lnTo>
                    <a:pt x="928813" y="6146800"/>
                  </a:lnTo>
                  <a:lnTo>
                    <a:pt x="789113" y="6159500"/>
                  </a:lnTo>
                  <a:lnTo>
                    <a:pt x="738313" y="6172200"/>
                  </a:lnTo>
                  <a:lnTo>
                    <a:pt x="674813" y="6223000"/>
                  </a:lnTo>
                  <a:lnTo>
                    <a:pt x="585913" y="6591300"/>
                  </a:lnTo>
                  <a:lnTo>
                    <a:pt x="395413" y="7810500"/>
                  </a:lnTo>
                  <a:lnTo>
                    <a:pt x="1713" y="7823200"/>
                  </a:lnTo>
                  <a:close/>
                </a:path>
              </a:pathLst>
            </a:custGeom>
            <a:solidFill>
              <a:schemeClr val="accent5">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15" name="Freeform: Shape 214">
              <a:extLst>
                <a:ext uri="{FF2B5EF4-FFF2-40B4-BE49-F238E27FC236}">
                  <a16:creationId xmlns:a16="http://schemas.microsoft.com/office/drawing/2014/main" id="{26141BC3-4F56-5BE1-4505-8816CB8E3089}"/>
                </a:ext>
              </a:extLst>
            </xdr:cNvPr>
            <xdr:cNvSpPr/>
          </xdr:nvSpPr>
          <xdr:spPr>
            <a:xfrm>
              <a:off x="4167420" y="60718700"/>
              <a:ext cx="1824439" cy="7823200"/>
            </a:xfrm>
            <a:custGeom>
              <a:avLst/>
              <a:gdLst>
                <a:gd name="connsiteX0" fmla="*/ 0 w 1828800"/>
                <a:gd name="connsiteY0" fmla="*/ 7823200 h 7823200"/>
                <a:gd name="connsiteX1" fmla="*/ 12700 w 1828800"/>
                <a:gd name="connsiteY1" fmla="*/ 0 h 7823200"/>
                <a:gd name="connsiteX2" fmla="*/ 228600 w 1828800"/>
                <a:gd name="connsiteY2" fmla="*/ 0 h 7823200"/>
                <a:gd name="connsiteX3" fmla="*/ 482600 w 1828800"/>
                <a:gd name="connsiteY3" fmla="*/ 25400 h 7823200"/>
                <a:gd name="connsiteX4" fmla="*/ 685800 w 1828800"/>
                <a:gd name="connsiteY4" fmla="*/ 114300 h 7823200"/>
                <a:gd name="connsiteX5" fmla="*/ 863600 w 1828800"/>
                <a:gd name="connsiteY5" fmla="*/ 241300 h 7823200"/>
                <a:gd name="connsiteX6" fmla="*/ 1041400 w 1828800"/>
                <a:gd name="connsiteY6" fmla="*/ 393700 h 7823200"/>
                <a:gd name="connsiteX7" fmla="*/ 1206500 w 1828800"/>
                <a:gd name="connsiteY7" fmla="*/ 673100 h 7823200"/>
                <a:gd name="connsiteX8" fmla="*/ 1295400 w 1828800"/>
                <a:gd name="connsiteY8" fmla="*/ 889000 h 7823200"/>
                <a:gd name="connsiteX9" fmla="*/ 1460500 w 1828800"/>
                <a:gd name="connsiteY9" fmla="*/ 1473200 h 7823200"/>
                <a:gd name="connsiteX10" fmla="*/ 1524000 w 1828800"/>
                <a:gd name="connsiteY10" fmla="*/ 1905000 h 7823200"/>
                <a:gd name="connsiteX11" fmla="*/ 1562100 w 1828800"/>
                <a:gd name="connsiteY11" fmla="*/ 2273300 h 7823200"/>
                <a:gd name="connsiteX12" fmla="*/ 1587500 w 1828800"/>
                <a:gd name="connsiteY12" fmla="*/ 2654300 h 7823200"/>
                <a:gd name="connsiteX13" fmla="*/ 1549400 w 1828800"/>
                <a:gd name="connsiteY13" fmla="*/ 2768600 h 7823200"/>
                <a:gd name="connsiteX14" fmla="*/ 1498600 w 1828800"/>
                <a:gd name="connsiteY14" fmla="*/ 2882900 h 7823200"/>
                <a:gd name="connsiteX15" fmla="*/ 1511300 w 1828800"/>
                <a:gd name="connsiteY15" fmla="*/ 3175000 h 7823200"/>
                <a:gd name="connsiteX16" fmla="*/ 1778000 w 1828800"/>
                <a:gd name="connsiteY16" fmla="*/ 3886200 h 7823200"/>
                <a:gd name="connsiteX17" fmla="*/ 1816100 w 1828800"/>
                <a:gd name="connsiteY17" fmla="*/ 4000500 h 7823200"/>
                <a:gd name="connsiteX18" fmla="*/ 1828800 w 1828800"/>
                <a:gd name="connsiteY18" fmla="*/ 4102100 h 7823200"/>
                <a:gd name="connsiteX19" fmla="*/ 1765300 w 1828800"/>
                <a:gd name="connsiteY19" fmla="*/ 4241800 h 7823200"/>
                <a:gd name="connsiteX20" fmla="*/ 1651000 w 1828800"/>
                <a:gd name="connsiteY20" fmla="*/ 4356100 h 7823200"/>
                <a:gd name="connsiteX21" fmla="*/ 1600200 w 1828800"/>
                <a:gd name="connsiteY21" fmla="*/ 4521200 h 7823200"/>
                <a:gd name="connsiteX22" fmla="*/ 1612900 w 1828800"/>
                <a:gd name="connsiteY22" fmla="*/ 4724400 h 7823200"/>
                <a:gd name="connsiteX23" fmla="*/ 1612900 w 1828800"/>
                <a:gd name="connsiteY23" fmla="*/ 4876800 h 7823200"/>
                <a:gd name="connsiteX24" fmla="*/ 1587500 w 1828800"/>
                <a:gd name="connsiteY24" fmla="*/ 4889500 h 7823200"/>
                <a:gd name="connsiteX25" fmla="*/ 1524000 w 1828800"/>
                <a:gd name="connsiteY25" fmla="*/ 4914900 h 7823200"/>
                <a:gd name="connsiteX26" fmla="*/ 1435100 w 1828800"/>
                <a:gd name="connsiteY26" fmla="*/ 4927600 h 7823200"/>
                <a:gd name="connsiteX27" fmla="*/ 1536700 w 1828800"/>
                <a:gd name="connsiteY27" fmla="*/ 4965700 h 7823200"/>
                <a:gd name="connsiteX28" fmla="*/ 1600200 w 1828800"/>
                <a:gd name="connsiteY28" fmla="*/ 5041900 h 7823200"/>
                <a:gd name="connsiteX29" fmla="*/ 1625600 w 1828800"/>
                <a:gd name="connsiteY29" fmla="*/ 5118100 h 7823200"/>
                <a:gd name="connsiteX30" fmla="*/ 1587500 w 1828800"/>
                <a:gd name="connsiteY30" fmla="*/ 5194300 h 7823200"/>
                <a:gd name="connsiteX31" fmla="*/ 1511300 w 1828800"/>
                <a:gd name="connsiteY31" fmla="*/ 5283200 h 7823200"/>
                <a:gd name="connsiteX32" fmla="*/ 1485900 w 1828800"/>
                <a:gd name="connsiteY32" fmla="*/ 5384800 h 7823200"/>
                <a:gd name="connsiteX33" fmla="*/ 1485900 w 1828800"/>
                <a:gd name="connsiteY33" fmla="*/ 5473700 h 7823200"/>
                <a:gd name="connsiteX34" fmla="*/ 1498600 w 1828800"/>
                <a:gd name="connsiteY34" fmla="*/ 5638800 h 7823200"/>
                <a:gd name="connsiteX35" fmla="*/ 1511300 w 1828800"/>
                <a:gd name="connsiteY35" fmla="*/ 5867400 h 7823200"/>
                <a:gd name="connsiteX36" fmla="*/ 1485900 w 1828800"/>
                <a:gd name="connsiteY36" fmla="*/ 6032500 h 7823200"/>
                <a:gd name="connsiteX37" fmla="*/ 1409700 w 1828800"/>
                <a:gd name="connsiteY37" fmla="*/ 6159500 h 7823200"/>
                <a:gd name="connsiteX38" fmla="*/ 1257300 w 1828800"/>
                <a:gd name="connsiteY38" fmla="*/ 6184900 h 7823200"/>
                <a:gd name="connsiteX39" fmla="*/ 1104900 w 1828800"/>
                <a:gd name="connsiteY39" fmla="*/ 6184900 h 7823200"/>
                <a:gd name="connsiteX40" fmla="*/ 927100 w 1828800"/>
                <a:gd name="connsiteY40" fmla="*/ 6146800 h 7823200"/>
                <a:gd name="connsiteX41" fmla="*/ 787400 w 1828800"/>
                <a:gd name="connsiteY41" fmla="*/ 6159500 h 7823200"/>
                <a:gd name="connsiteX42" fmla="*/ 736600 w 1828800"/>
                <a:gd name="connsiteY42" fmla="*/ 6172200 h 7823200"/>
                <a:gd name="connsiteX43" fmla="*/ 673100 w 1828800"/>
                <a:gd name="connsiteY43" fmla="*/ 6223000 h 7823200"/>
                <a:gd name="connsiteX44" fmla="*/ 584200 w 1828800"/>
                <a:gd name="connsiteY44" fmla="*/ 6591300 h 7823200"/>
                <a:gd name="connsiteX45" fmla="*/ 393700 w 1828800"/>
                <a:gd name="connsiteY45" fmla="*/ 7810500 h 7823200"/>
                <a:gd name="connsiteX46" fmla="*/ 0 w 1828800"/>
                <a:gd name="connsiteY46"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767013 w 1830513"/>
                <a:gd name="connsiteY19" fmla="*/ 4241800 h 7823200"/>
                <a:gd name="connsiteX20" fmla="*/ 1652713 w 1830513"/>
                <a:gd name="connsiteY20" fmla="*/ 4356100 h 7823200"/>
                <a:gd name="connsiteX21" fmla="*/ 1601913 w 1830513"/>
                <a:gd name="connsiteY21" fmla="*/ 4521200 h 7823200"/>
                <a:gd name="connsiteX22" fmla="*/ 1614613 w 1830513"/>
                <a:gd name="connsiteY22" fmla="*/ 4724400 h 7823200"/>
                <a:gd name="connsiteX23" fmla="*/ 1614613 w 1830513"/>
                <a:gd name="connsiteY23" fmla="*/ 4876800 h 7823200"/>
                <a:gd name="connsiteX24" fmla="*/ 1589213 w 1830513"/>
                <a:gd name="connsiteY24" fmla="*/ 4889500 h 7823200"/>
                <a:gd name="connsiteX25" fmla="*/ 1525713 w 1830513"/>
                <a:gd name="connsiteY25" fmla="*/ 4914900 h 7823200"/>
                <a:gd name="connsiteX26" fmla="*/ 1436813 w 1830513"/>
                <a:gd name="connsiteY26" fmla="*/ 4927600 h 7823200"/>
                <a:gd name="connsiteX27" fmla="*/ 1538413 w 1830513"/>
                <a:gd name="connsiteY27" fmla="*/ 4965700 h 7823200"/>
                <a:gd name="connsiteX28" fmla="*/ 1601913 w 1830513"/>
                <a:gd name="connsiteY28" fmla="*/ 5041900 h 7823200"/>
                <a:gd name="connsiteX29" fmla="*/ 1627313 w 1830513"/>
                <a:gd name="connsiteY29" fmla="*/ 5118100 h 7823200"/>
                <a:gd name="connsiteX30" fmla="*/ 1589213 w 1830513"/>
                <a:gd name="connsiteY30" fmla="*/ 5194300 h 7823200"/>
                <a:gd name="connsiteX31" fmla="*/ 1513013 w 1830513"/>
                <a:gd name="connsiteY31" fmla="*/ 5283200 h 7823200"/>
                <a:gd name="connsiteX32" fmla="*/ 1487613 w 1830513"/>
                <a:gd name="connsiteY32" fmla="*/ 5384800 h 7823200"/>
                <a:gd name="connsiteX33" fmla="*/ 1487613 w 1830513"/>
                <a:gd name="connsiteY33" fmla="*/ 5473700 h 7823200"/>
                <a:gd name="connsiteX34" fmla="*/ 1500313 w 1830513"/>
                <a:gd name="connsiteY34" fmla="*/ 5638800 h 7823200"/>
                <a:gd name="connsiteX35" fmla="*/ 1513013 w 1830513"/>
                <a:gd name="connsiteY35" fmla="*/ 5867400 h 7823200"/>
                <a:gd name="connsiteX36" fmla="*/ 1487613 w 1830513"/>
                <a:gd name="connsiteY36" fmla="*/ 6032500 h 7823200"/>
                <a:gd name="connsiteX37" fmla="*/ 1411413 w 1830513"/>
                <a:gd name="connsiteY37" fmla="*/ 6159500 h 7823200"/>
                <a:gd name="connsiteX38" fmla="*/ 1259013 w 1830513"/>
                <a:gd name="connsiteY38" fmla="*/ 6184900 h 7823200"/>
                <a:gd name="connsiteX39" fmla="*/ 1106613 w 1830513"/>
                <a:gd name="connsiteY39" fmla="*/ 6184900 h 7823200"/>
                <a:gd name="connsiteX40" fmla="*/ 928813 w 1830513"/>
                <a:gd name="connsiteY40" fmla="*/ 6146800 h 7823200"/>
                <a:gd name="connsiteX41" fmla="*/ 789113 w 1830513"/>
                <a:gd name="connsiteY41" fmla="*/ 6159500 h 7823200"/>
                <a:gd name="connsiteX42" fmla="*/ 738313 w 1830513"/>
                <a:gd name="connsiteY42" fmla="*/ 6172200 h 7823200"/>
                <a:gd name="connsiteX43" fmla="*/ 674813 w 1830513"/>
                <a:gd name="connsiteY43" fmla="*/ 6223000 h 7823200"/>
                <a:gd name="connsiteX44" fmla="*/ 585913 w 1830513"/>
                <a:gd name="connsiteY44" fmla="*/ 6591300 h 7823200"/>
                <a:gd name="connsiteX45" fmla="*/ 395413 w 1830513"/>
                <a:gd name="connsiteY45" fmla="*/ 7810500 h 7823200"/>
                <a:gd name="connsiteX46" fmla="*/ 1713 w 1830513"/>
                <a:gd name="connsiteY46"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767013 w 1830513"/>
                <a:gd name="connsiteY19" fmla="*/ 4241800 h 7823200"/>
                <a:gd name="connsiteX20" fmla="*/ 1652713 w 1830513"/>
                <a:gd name="connsiteY20" fmla="*/ 4356100 h 7823200"/>
                <a:gd name="connsiteX21" fmla="*/ 1601913 w 1830513"/>
                <a:gd name="connsiteY21" fmla="*/ 4521200 h 7823200"/>
                <a:gd name="connsiteX22" fmla="*/ 1614613 w 1830513"/>
                <a:gd name="connsiteY22" fmla="*/ 4724400 h 7823200"/>
                <a:gd name="connsiteX23" fmla="*/ 1614613 w 1830513"/>
                <a:gd name="connsiteY23" fmla="*/ 4876800 h 7823200"/>
                <a:gd name="connsiteX24" fmla="*/ 1589213 w 1830513"/>
                <a:gd name="connsiteY24" fmla="*/ 4889500 h 7823200"/>
                <a:gd name="connsiteX25" fmla="*/ 1525713 w 1830513"/>
                <a:gd name="connsiteY25" fmla="*/ 4914900 h 7823200"/>
                <a:gd name="connsiteX26" fmla="*/ 1436813 w 1830513"/>
                <a:gd name="connsiteY26" fmla="*/ 4927600 h 7823200"/>
                <a:gd name="connsiteX27" fmla="*/ 1538413 w 1830513"/>
                <a:gd name="connsiteY27" fmla="*/ 4965700 h 7823200"/>
                <a:gd name="connsiteX28" fmla="*/ 1601913 w 1830513"/>
                <a:gd name="connsiteY28" fmla="*/ 5041900 h 7823200"/>
                <a:gd name="connsiteX29" fmla="*/ 1627313 w 1830513"/>
                <a:gd name="connsiteY29" fmla="*/ 5118100 h 7823200"/>
                <a:gd name="connsiteX30" fmla="*/ 1589213 w 1830513"/>
                <a:gd name="connsiteY30" fmla="*/ 5194300 h 7823200"/>
                <a:gd name="connsiteX31" fmla="*/ 1513013 w 1830513"/>
                <a:gd name="connsiteY31" fmla="*/ 5283200 h 7823200"/>
                <a:gd name="connsiteX32" fmla="*/ 1487613 w 1830513"/>
                <a:gd name="connsiteY32" fmla="*/ 5384800 h 7823200"/>
                <a:gd name="connsiteX33" fmla="*/ 1487613 w 1830513"/>
                <a:gd name="connsiteY33" fmla="*/ 5473700 h 7823200"/>
                <a:gd name="connsiteX34" fmla="*/ 1500313 w 1830513"/>
                <a:gd name="connsiteY34" fmla="*/ 5638800 h 7823200"/>
                <a:gd name="connsiteX35" fmla="*/ 1513013 w 1830513"/>
                <a:gd name="connsiteY35" fmla="*/ 5867400 h 7823200"/>
                <a:gd name="connsiteX36" fmla="*/ 1487613 w 1830513"/>
                <a:gd name="connsiteY36" fmla="*/ 6032500 h 7823200"/>
                <a:gd name="connsiteX37" fmla="*/ 1411413 w 1830513"/>
                <a:gd name="connsiteY37" fmla="*/ 6159500 h 7823200"/>
                <a:gd name="connsiteX38" fmla="*/ 1259013 w 1830513"/>
                <a:gd name="connsiteY38" fmla="*/ 6184900 h 7823200"/>
                <a:gd name="connsiteX39" fmla="*/ 1106613 w 1830513"/>
                <a:gd name="connsiteY39" fmla="*/ 6184900 h 7823200"/>
                <a:gd name="connsiteX40" fmla="*/ 928813 w 1830513"/>
                <a:gd name="connsiteY40" fmla="*/ 6146800 h 7823200"/>
                <a:gd name="connsiteX41" fmla="*/ 789113 w 1830513"/>
                <a:gd name="connsiteY41" fmla="*/ 6159500 h 7823200"/>
                <a:gd name="connsiteX42" fmla="*/ 738313 w 1830513"/>
                <a:gd name="connsiteY42" fmla="*/ 6172200 h 7823200"/>
                <a:gd name="connsiteX43" fmla="*/ 674813 w 1830513"/>
                <a:gd name="connsiteY43" fmla="*/ 6223000 h 7823200"/>
                <a:gd name="connsiteX44" fmla="*/ 585913 w 1830513"/>
                <a:gd name="connsiteY44" fmla="*/ 6591300 h 7823200"/>
                <a:gd name="connsiteX45" fmla="*/ 395413 w 1830513"/>
                <a:gd name="connsiteY45" fmla="*/ 7810500 h 7823200"/>
                <a:gd name="connsiteX46" fmla="*/ 1713 w 1830513"/>
                <a:gd name="connsiteY46"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04010 w 1830513"/>
                <a:gd name="connsiteY19" fmla="*/ 4167524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78565 w 1830513"/>
                <a:gd name="connsiteY5" fmla="*/ 231602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78565 w 1830513"/>
                <a:gd name="connsiteY5" fmla="*/ 231602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78565 w 1830513"/>
                <a:gd name="connsiteY5" fmla="*/ 231602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09149 w 1830513"/>
                <a:gd name="connsiteY15" fmla="*/ 2984346 h 7823200"/>
                <a:gd name="connsiteX16" fmla="*/ 1513013 w 1830513"/>
                <a:gd name="connsiteY16" fmla="*/ 3175000 h 7823200"/>
                <a:gd name="connsiteX17" fmla="*/ 1779713 w 1830513"/>
                <a:gd name="connsiteY17" fmla="*/ 3886200 h 7823200"/>
                <a:gd name="connsiteX18" fmla="*/ 1817813 w 1830513"/>
                <a:gd name="connsiteY18" fmla="*/ 4000500 h 7823200"/>
                <a:gd name="connsiteX19" fmla="*/ 1830513 w 1830513"/>
                <a:gd name="connsiteY19" fmla="*/ 4102100 h 7823200"/>
                <a:gd name="connsiteX20" fmla="*/ 1823888 w 1830513"/>
                <a:gd name="connsiteY20" fmla="*/ 4180455 h 7823200"/>
                <a:gd name="connsiteX21" fmla="*/ 1767013 w 1830513"/>
                <a:gd name="connsiteY21" fmla="*/ 4241800 h 7823200"/>
                <a:gd name="connsiteX22" fmla="*/ 1652713 w 1830513"/>
                <a:gd name="connsiteY22" fmla="*/ 4356100 h 7823200"/>
                <a:gd name="connsiteX23" fmla="*/ 1601913 w 1830513"/>
                <a:gd name="connsiteY23" fmla="*/ 4521200 h 7823200"/>
                <a:gd name="connsiteX24" fmla="*/ 1614613 w 1830513"/>
                <a:gd name="connsiteY24" fmla="*/ 4724400 h 7823200"/>
                <a:gd name="connsiteX25" fmla="*/ 1614613 w 1830513"/>
                <a:gd name="connsiteY25" fmla="*/ 4876800 h 7823200"/>
                <a:gd name="connsiteX26" fmla="*/ 1589213 w 1830513"/>
                <a:gd name="connsiteY26" fmla="*/ 4889500 h 7823200"/>
                <a:gd name="connsiteX27" fmla="*/ 1525713 w 1830513"/>
                <a:gd name="connsiteY27" fmla="*/ 4914900 h 7823200"/>
                <a:gd name="connsiteX28" fmla="*/ 1436813 w 1830513"/>
                <a:gd name="connsiteY28" fmla="*/ 4927600 h 7823200"/>
                <a:gd name="connsiteX29" fmla="*/ 1538413 w 1830513"/>
                <a:gd name="connsiteY29" fmla="*/ 4965700 h 7823200"/>
                <a:gd name="connsiteX30" fmla="*/ 1601913 w 1830513"/>
                <a:gd name="connsiteY30" fmla="*/ 5041900 h 7823200"/>
                <a:gd name="connsiteX31" fmla="*/ 1627313 w 1830513"/>
                <a:gd name="connsiteY31" fmla="*/ 5118100 h 7823200"/>
                <a:gd name="connsiteX32" fmla="*/ 1589213 w 1830513"/>
                <a:gd name="connsiteY32" fmla="*/ 5194300 h 7823200"/>
                <a:gd name="connsiteX33" fmla="*/ 1513013 w 1830513"/>
                <a:gd name="connsiteY33" fmla="*/ 5283200 h 7823200"/>
                <a:gd name="connsiteX34" fmla="*/ 1487613 w 1830513"/>
                <a:gd name="connsiteY34" fmla="*/ 5384800 h 7823200"/>
                <a:gd name="connsiteX35" fmla="*/ 1487613 w 1830513"/>
                <a:gd name="connsiteY35" fmla="*/ 5473700 h 7823200"/>
                <a:gd name="connsiteX36" fmla="*/ 1500313 w 1830513"/>
                <a:gd name="connsiteY36" fmla="*/ 5638800 h 7823200"/>
                <a:gd name="connsiteX37" fmla="*/ 1513013 w 1830513"/>
                <a:gd name="connsiteY37" fmla="*/ 5867400 h 7823200"/>
                <a:gd name="connsiteX38" fmla="*/ 1487613 w 1830513"/>
                <a:gd name="connsiteY38" fmla="*/ 6032500 h 7823200"/>
                <a:gd name="connsiteX39" fmla="*/ 1411413 w 1830513"/>
                <a:gd name="connsiteY39" fmla="*/ 6159500 h 7823200"/>
                <a:gd name="connsiteX40" fmla="*/ 1259013 w 1830513"/>
                <a:gd name="connsiteY40" fmla="*/ 6184900 h 7823200"/>
                <a:gd name="connsiteX41" fmla="*/ 1106613 w 1830513"/>
                <a:gd name="connsiteY41" fmla="*/ 6184900 h 7823200"/>
                <a:gd name="connsiteX42" fmla="*/ 928813 w 1830513"/>
                <a:gd name="connsiteY42" fmla="*/ 6146800 h 7823200"/>
                <a:gd name="connsiteX43" fmla="*/ 789113 w 1830513"/>
                <a:gd name="connsiteY43" fmla="*/ 6159500 h 7823200"/>
                <a:gd name="connsiteX44" fmla="*/ 738313 w 1830513"/>
                <a:gd name="connsiteY44" fmla="*/ 6172200 h 7823200"/>
                <a:gd name="connsiteX45" fmla="*/ 674813 w 1830513"/>
                <a:gd name="connsiteY45" fmla="*/ 6223000 h 7823200"/>
                <a:gd name="connsiteX46" fmla="*/ 585913 w 1830513"/>
                <a:gd name="connsiteY46" fmla="*/ 6591300 h 7823200"/>
                <a:gd name="connsiteX47" fmla="*/ 395413 w 1830513"/>
                <a:gd name="connsiteY47" fmla="*/ 7810500 h 7823200"/>
                <a:gd name="connsiteX48" fmla="*/ 1713 w 1830513"/>
                <a:gd name="connsiteY48"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78565 w 1830513"/>
                <a:gd name="connsiteY5" fmla="*/ 231602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466079 w 1830513"/>
                <a:gd name="connsiteY15" fmla="*/ 2990811 h 7823200"/>
                <a:gd name="connsiteX16" fmla="*/ 1513013 w 1830513"/>
                <a:gd name="connsiteY16" fmla="*/ 3175000 h 7823200"/>
                <a:gd name="connsiteX17" fmla="*/ 1779713 w 1830513"/>
                <a:gd name="connsiteY17" fmla="*/ 3886200 h 7823200"/>
                <a:gd name="connsiteX18" fmla="*/ 1817813 w 1830513"/>
                <a:gd name="connsiteY18" fmla="*/ 4000500 h 7823200"/>
                <a:gd name="connsiteX19" fmla="*/ 1830513 w 1830513"/>
                <a:gd name="connsiteY19" fmla="*/ 4102100 h 7823200"/>
                <a:gd name="connsiteX20" fmla="*/ 1823888 w 1830513"/>
                <a:gd name="connsiteY20" fmla="*/ 4180455 h 7823200"/>
                <a:gd name="connsiteX21" fmla="*/ 1767013 w 1830513"/>
                <a:gd name="connsiteY21" fmla="*/ 4241800 h 7823200"/>
                <a:gd name="connsiteX22" fmla="*/ 1652713 w 1830513"/>
                <a:gd name="connsiteY22" fmla="*/ 4356100 h 7823200"/>
                <a:gd name="connsiteX23" fmla="*/ 1601913 w 1830513"/>
                <a:gd name="connsiteY23" fmla="*/ 4521200 h 7823200"/>
                <a:gd name="connsiteX24" fmla="*/ 1614613 w 1830513"/>
                <a:gd name="connsiteY24" fmla="*/ 4724400 h 7823200"/>
                <a:gd name="connsiteX25" fmla="*/ 1614613 w 1830513"/>
                <a:gd name="connsiteY25" fmla="*/ 4876800 h 7823200"/>
                <a:gd name="connsiteX26" fmla="*/ 1589213 w 1830513"/>
                <a:gd name="connsiteY26" fmla="*/ 4889500 h 7823200"/>
                <a:gd name="connsiteX27" fmla="*/ 1525713 w 1830513"/>
                <a:gd name="connsiteY27" fmla="*/ 4914900 h 7823200"/>
                <a:gd name="connsiteX28" fmla="*/ 1436813 w 1830513"/>
                <a:gd name="connsiteY28" fmla="*/ 4927600 h 7823200"/>
                <a:gd name="connsiteX29" fmla="*/ 1538413 w 1830513"/>
                <a:gd name="connsiteY29" fmla="*/ 4965700 h 7823200"/>
                <a:gd name="connsiteX30" fmla="*/ 1601913 w 1830513"/>
                <a:gd name="connsiteY30" fmla="*/ 5041900 h 7823200"/>
                <a:gd name="connsiteX31" fmla="*/ 1627313 w 1830513"/>
                <a:gd name="connsiteY31" fmla="*/ 5118100 h 7823200"/>
                <a:gd name="connsiteX32" fmla="*/ 1589213 w 1830513"/>
                <a:gd name="connsiteY32" fmla="*/ 5194300 h 7823200"/>
                <a:gd name="connsiteX33" fmla="*/ 1513013 w 1830513"/>
                <a:gd name="connsiteY33" fmla="*/ 5283200 h 7823200"/>
                <a:gd name="connsiteX34" fmla="*/ 1487613 w 1830513"/>
                <a:gd name="connsiteY34" fmla="*/ 5384800 h 7823200"/>
                <a:gd name="connsiteX35" fmla="*/ 1487613 w 1830513"/>
                <a:gd name="connsiteY35" fmla="*/ 5473700 h 7823200"/>
                <a:gd name="connsiteX36" fmla="*/ 1500313 w 1830513"/>
                <a:gd name="connsiteY36" fmla="*/ 5638800 h 7823200"/>
                <a:gd name="connsiteX37" fmla="*/ 1513013 w 1830513"/>
                <a:gd name="connsiteY37" fmla="*/ 5867400 h 7823200"/>
                <a:gd name="connsiteX38" fmla="*/ 1487613 w 1830513"/>
                <a:gd name="connsiteY38" fmla="*/ 6032500 h 7823200"/>
                <a:gd name="connsiteX39" fmla="*/ 1411413 w 1830513"/>
                <a:gd name="connsiteY39" fmla="*/ 6159500 h 7823200"/>
                <a:gd name="connsiteX40" fmla="*/ 1259013 w 1830513"/>
                <a:gd name="connsiteY40" fmla="*/ 6184900 h 7823200"/>
                <a:gd name="connsiteX41" fmla="*/ 1106613 w 1830513"/>
                <a:gd name="connsiteY41" fmla="*/ 6184900 h 7823200"/>
                <a:gd name="connsiteX42" fmla="*/ 928813 w 1830513"/>
                <a:gd name="connsiteY42" fmla="*/ 6146800 h 7823200"/>
                <a:gd name="connsiteX43" fmla="*/ 789113 w 1830513"/>
                <a:gd name="connsiteY43" fmla="*/ 6159500 h 7823200"/>
                <a:gd name="connsiteX44" fmla="*/ 738313 w 1830513"/>
                <a:gd name="connsiteY44" fmla="*/ 6172200 h 7823200"/>
                <a:gd name="connsiteX45" fmla="*/ 674813 w 1830513"/>
                <a:gd name="connsiteY45" fmla="*/ 6223000 h 7823200"/>
                <a:gd name="connsiteX46" fmla="*/ 585913 w 1830513"/>
                <a:gd name="connsiteY46" fmla="*/ 6591300 h 7823200"/>
                <a:gd name="connsiteX47" fmla="*/ 395413 w 1830513"/>
                <a:gd name="connsiteY47" fmla="*/ 7810500 h 7823200"/>
                <a:gd name="connsiteX48" fmla="*/ 1713 w 1830513"/>
                <a:gd name="connsiteY48" fmla="*/ 7823200 h 78232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Lst>
              <a:rect l="l" t="t" r="r" b="b"/>
              <a:pathLst>
                <a:path w="1830513" h="7823200">
                  <a:moveTo>
                    <a:pt x="1713" y="7823200"/>
                  </a:moveTo>
                  <a:cubicBezTo>
                    <a:pt x="5946" y="5215467"/>
                    <a:pt x="-3072" y="2607733"/>
                    <a:pt x="1161" y="0"/>
                  </a:cubicBezTo>
                  <a:lnTo>
                    <a:pt x="230313" y="0"/>
                  </a:lnTo>
                  <a:cubicBezTo>
                    <a:pt x="310838" y="4233"/>
                    <a:pt x="408113" y="6350"/>
                    <a:pt x="484313" y="25400"/>
                  </a:cubicBezTo>
                  <a:cubicBezTo>
                    <a:pt x="560513" y="44450"/>
                    <a:pt x="621804" y="79933"/>
                    <a:pt x="687513" y="114300"/>
                  </a:cubicBezTo>
                  <a:cubicBezTo>
                    <a:pt x="753222" y="148667"/>
                    <a:pt x="819298" y="185035"/>
                    <a:pt x="878565" y="231602"/>
                  </a:cubicBezTo>
                  <a:cubicBezTo>
                    <a:pt x="937832" y="278169"/>
                    <a:pt x="988172" y="320117"/>
                    <a:pt x="1043113" y="393700"/>
                  </a:cubicBezTo>
                  <a:cubicBezTo>
                    <a:pt x="1098054" y="467283"/>
                    <a:pt x="1165880" y="590550"/>
                    <a:pt x="1208213" y="673100"/>
                  </a:cubicBezTo>
                  <a:lnTo>
                    <a:pt x="1297113" y="889000"/>
                  </a:lnTo>
                  <a:cubicBezTo>
                    <a:pt x="1326746" y="960967"/>
                    <a:pt x="1424113" y="1303867"/>
                    <a:pt x="1462213" y="1473200"/>
                  </a:cubicBezTo>
                  <a:lnTo>
                    <a:pt x="1525713" y="1905000"/>
                  </a:lnTo>
                  <a:lnTo>
                    <a:pt x="1563813" y="2273300"/>
                  </a:lnTo>
                  <a:lnTo>
                    <a:pt x="1589213" y="2654300"/>
                  </a:lnTo>
                  <a:lnTo>
                    <a:pt x="1551113" y="2768600"/>
                  </a:lnTo>
                  <a:lnTo>
                    <a:pt x="1500313" y="2882900"/>
                  </a:lnTo>
                  <a:lnTo>
                    <a:pt x="1466079" y="2990811"/>
                  </a:lnTo>
                  <a:lnTo>
                    <a:pt x="1513013" y="3175000"/>
                  </a:lnTo>
                  <a:lnTo>
                    <a:pt x="1779713" y="3886200"/>
                  </a:lnTo>
                  <a:lnTo>
                    <a:pt x="1817813" y="4000500"/>
                  </a:lnTo>
                  <a:lnTo>
                    <a:pt x="1830513" y="4102100"/>
                  </a:lnTo>
                  <a:lnTo>
                    <a:pt x="1823888" y="4180455"/>
                  </a:lnTo>
                  <a:lnTo>
                    <a:pt x="1767013" y="4241800"/>
                  </a:lnTo>
                  <a:lnTo>
                    <a:pt x="1652713" y="4356100"/>
                  </a:lnTo>
                  <a:lnTo>
                    <a:pt x="1601913" y="4521200"/>
                  </a:lnTo>
                  <a:lnTo>
                    <a:pt x="1614613" y="4724400"/>
                  </a:lnTo>
                  <a:cubicBezTo>
                    <a:pt x="1616730" y="4783667"/>
                    <a:pt x="1618846" y="4849283"/>
                    <a:pt x="1614613" y="4876800"/>
                  </a:cubicBezTo>
                  <a:cubicBezTo>
                    <a:pt x="1610380" y="4904317"/>
                    <a:pt x="1604030" y="4883150"/>
                    <a:pt x="1589213" y="4889500"/>
                  </a:cubicBezTo>
                  <a:lnTo>
                    <a:pt x="1525713" y="4914900"/>
                  </a:lnTo>
                  <a:lnTo>
                    <a:pt x="1436813" y="4927600"/>
                  </a:lnTo>
                  <a:lnTo>
                    <a:pt x="1538413" y="4965700"/>
                  </a:lnTo>
                  <a:lnTo>
                    <a:pt x="1601913" y="5041900"/>
                  </a:lnTo>
                  <a:lnTo>
                    <a:pt x="1627313" y="5118100"/>
                  </a:lnTo>
                  <a:lnTo>
                    <a:pt x="1589213" y="5194300"/>
                  </a:lnTo>
                  <a:lnTo>
                    <a:pt x="1513013" y="5283200"/>
                  </a:lnTo>
                  <a:lnTo>
                    <a:pt x="1487613" y="5384800"/>
                  </a:lnTo>
                  <a:lnTo>
                    <a:pt x="1487613" y="5473700"/>
                  </a:lnTo>
                  <a:lnTo>
                    <a:pt x="1500313" y="5638800"/>
                  </a:lnTo>
                  <a:lnTo>
                    <a:pt x="1513013" y="5867400"/>
                  </a:lnTo>
                  <a:lnTo>
                    <a:pt x="1487613" y="6032500"/>
                  </a:lnTo>
                  <a:cubicBezTo>
                    <a:pt x="1470680" y="6081183"/>
                    <a:pt x="1449513" y="6134100"/>
                    <a:pt x="1411413" y="6159500"/>
                  </a:cubicBezTo>
                  <a:cubicBezTo>
                    <a:pt x="1373313" y="6184900"/>
                    <a:pt x="1309813" y="6180667"/>
                    <a:pt x="1259013" y="6184900"/>
                  </a:cubicBezTo>
                  <a:lnTo>
                    <a:pt x="1106613" y="6184900"/>
                  </a:lnTo>
                  <a:lnTo>
                    <a:pt x="928813" y="6146800"/>
                  </a:lnTo>
                  <a:lnTo>
                    <a:pt x="789113" y="6159500"/>
                  </a:lnTo>
                  <a:lnTo>
                    <a:pt x="738313" y="6172200"/>
                  </a:lnTo>
                  <a:lnTo>
                    <a:pt x="674813" y="6223000"/>
                  </a:lnTo>
                  <a:lnTo>
                    <a:pt x="585913" y="6591300"/>
                  </a:lnTo>
                  <a:lnTo>
                    <a:pt x="395413" y="7810500"/>
                  </a:lnTo>
                  <a:lnTo>
                    <a:pt x="1713" y="7823200"/>
                  </a:lnTo>
                  <a:close/>
                </a:path>
              </a:pathLst>
            </a:custGeom>
            <a:solidFill>
              <a:schemeClr val="accent5">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16" name="Freeform: Shape 215">
              <a:extLst>
                <a:ext uri="{FF2B5EF4-FFF2-40B4-BE49-F238E27FC236}">
                  <a16:creationId xmlns:a16="http://schemas.microsoft.com/office/drawing/2014/main" id="{1D31D313-A18F-76D3-BB54-ED441E321888}"/>
                </a:ext>
              </a:extLst>
            </xdr:cNvPr>
            <xdr:cNvSpPr/>
          </xdr:nvSpPr>
          <xdr:spPr>
            <a:xfrm>
              <a:off x="4042960" y="60718700"/>
              <a:ext cx="1824439" cy="7823200"/>
            </a:xfrm>
            <a:custGeom>
              <a:avLst/>
              <a:gdLst>
                <a:gd name="connsiteX0" fmla="*/ 0 w 1828800"/>
                <a:gd name="connsiteY0" fmla="*/ 7823200 h 7823200"/>
                <a:gd name="connsiteX1" fmla="*/ 12700 w 1828800"/>
                <a:gd name="connsiteY1" fmla="*/ 0 h 7823200"/>
                <a:gd name="connsiteX2" fmla="*/ 228600 w 1828800"/>
                <a:gd name="connsiteY2" fmla="*/ 0 h 7823200"/>
                <a:gd name="connsiteX3" fmla="*/ 482600 w 1828800"/>
                <a:gd name="connsiteY3" fmla="*/ 25400 h 7823200"/>
                <a:gd name="connsiteX4" fmla="*/ 685800 w 1828800"/>
                <a:gd name="connsiteY4" fmla="*/ 114300 h 7823200"/>
                <a:gd name="connsiteX5" fmla="*/ 863600 w 1828800"/>
                <a:gd name="connsiteY5" fmla="*/ 241300 h 7823200"/>
                <a:gd name="connsiteX6" fmla="*/ 1041400 w 1828800"/>
                <a:gd name="connsiteY6" fmla="*/ 393700 h 7823200"/>
                <a:gd name="connsiteX7" fmla="*/ 1206500 w 1828800"/>
                <a:gd name="connsiteY7" fmla="*/ 673100 h 7823200"/>
                <a:gd name="connsiteX8" fmla="*/ 1295400 w 1828800"/>
                <a:gd name="connsiteY8" fmla="*/ 889000 h 7823200"/>
                <a:gd name="connsiteX9" fmla="*/ 1460500 w 1828800"/>
                <a:gd name="connsiteY9" fmla="*/ 1473200 h 7823200"/>
                <a:gd name="connsiteX10" fmla="*/ 1524000 w 1828800"/>
                <a:gd name="connsiteY10" fmla="*/ 1905000 h 7823200"/>
                <a:gd name="connsiteX11" fmla="*/ 1562100 w 1828800"/>
                <a:gd name="connsiteY11" fmla="*/ 2273300 h 7823200"/>
                <a:gd name="connsiteX12" fmla="*/ 1587500 w 1828800"/>
                <a:gd name="connsiteY12" fmla="*/ 2654300 h 7823200"/>
                <a:gd name="connsiteX13" fmla="*/ 1549400 w 1828800"/>
                <a:gd name="connsiteY13" fmla="*/ 2768600 h 7823200"/>
                <a:gd name="connsiteX14" fmla="*/ 1498600 w 1828800"/>
                <a:gd name="connsiteY14" fmla="*/ 2882900 h 7823200"/>
                <a:gd name="connsiteX15" fmla="*/ 1511300 w 1828800"/>
                <a:gd name="connsiteY15" fmla="*/ 3175000 h 7823200"/>
                <a:gd name="connsiteX16" fmla="*/ 1778000 w 1828800"/>
                <a:gd name="connsiteY16" fmla="*/ 3886200 h 7823200"/>
                <a:gd name="connsiteX17" fmla="*/ 1816100 w 1828800"/>
                <a:gd name="connsiteY17" fmla="*/ 4000500 h 7823200"/>
                <a:gd name="connsiteX18" fmla="*/ 1828800 w 1828800"/>
                <a:gd name="connsiteY18" fmla="*/ 4102100 h 7823200"/>
                <a:gd name="connsiteX19" fmla="*/ 1765300 w 1828800"/>
                <a:gd name="connsiteY19" fmla="*/ 4241800 h 7823200"/>
                <a:gd name="connsiteX20" fmla="*/ 1651000 w 1828800"/>
                <a:gd name="connsiteY20" fmla="*/ 4356100 h 7823200"/>
                <a:gd name="connsiteX21" fmla="*/ 1600200 w 1828800"/>
                <a:gd name="connsiteY21" fmla="*/ 4521200 h 7823200"/>
                <a:gd name="connsiteX22" fmla="*/ 1612900 w 1828800"/>
                <a:gd name="connsiteY22" fmla="*/ 4724400 h 7823200"/>
                <a:gd name="connsiteX23" fmla="*/ 1612900 w 1828800"/>
                <a:gd name="connsiteY23" fmla="*/ 4876800 h 7823200"/>
                <a:gd name="connsiteX24" fmla="*/ 1587500 w 1828800"/>
                <a:gd name="connsiteY24" fmla="*/ 4889500 h 7823200"/>
                <a:gd name="connsiteX25" fmla="*/ 1524000 w 1828800"/>
                <a:gd name="connsiteY25" fmla="*/ 4914900 h 7823200"/>
                <a:gd name="connsiteX26" fmla="*/ 1435100 w 1828800"/>
                <a:gd name="connsiteY26" fmla="*/ 4927600 h 7823200"/>
                <a:gd name="connsiteX27" fmla="*/ 1536700 w 1828800"/>
                <a:gd name="connsiteY27" fmla="*/ 4965700 h 7823200"/>
                <a:gd name="connsiteX28" fmla="*/ 1600200 w 1828800"/>
                <a:gd name="connsiteY28" fmla="*/ 5041900 h 7823200"/>
                <a:gd name="connsiteX29" fmla="*/ 1625600 w 1828800"/>
                <a:gd name="connsiteY29" fmla="*/ 5118100 h 7823200"/>
                <a:gd name="connsiteX30" fmla="*/ 1587500 w 1828800"/>
                <a:gd name="connsiteY30" fmla="*/ 5194300 h 7823200"/>
                <a:gd name="connsiteX31" fmla="*/ 1511300 w 1828800"/>
                <a:gd name="connsiteY31" fmla="*/ 5283200 h 7823200"/>
                <a:gd name="connsiteX32" fmla="*/ 1485900 w 1828800"/>
                <a:gd name="connsiteY32" fmla="*/ 5384800 h 7823200"/>
                <a:gd name="connsiteX33" fmla="*/ 1485900 w 1828800"/>
                <a:gd name="connsiteY33" fmla="*/ 5473700 h 7823200"/>
                <a:gd name="connsiteX34" fmla="*/ 1498600 w 1828800"/>
                <a:gd name="connsiteY34" fmla="*/ 5638800 h 7823200"/>
                <a:gd name="connsiteX35" fmla="*/ 1511300 w 1828800"/>
                <a:gd name="connsiteY35" fmla="*/ 5867400 h 7823200"/>
                <a:gd name="connsiteX36" fmla="*/ 1485900 w 1828800"/>
                <a:gd name="connsiteY36" fmla="*/ 6032500 h 7823200"/>
                <a:gd name="connsiteX37" fmla="*/ 1409700 w 1828800"/>
                <a:gd name="connsiteY37" fmla="*/ 6159500 h 7823200"/>
                <a:gd name="connsiteX38" fmla="*/ 1257300 w 1828800"/>
                <a:gd name="connsiteY38" fmla="*/ 6184900 h 7823200"/>
                <a:gd name="connsiteX39" fmla="*/ 1104900 w 1828800"/>
                <a:gd name="connsiteY39" fmla="*/ 6184900 h 7823200"/>
                <a:gd name="connsiteX40" fmla="*/ 927100 w 1828800"/>
                <a:gd name="connsiteY40" fmla="*/ 6146800 h 7823200"/>
                <a:gd name="connsiteX41" fmla="*/ 787400 w 1828800"/>
                <a:gd name="connsiteY41" fmla="*/ 6159500 h 7823200"/>
                <a:gd name="connsiteX42" fmla="*/ 736600 w 1828800"/>
                <a:gd name="connsiteY42" fmla="*/ 6172200 h 7823200"/>
                <a:gd name="connsiteX43" fmla="*/ 673100 w 1828800"/>
                <a:gd name="connsiteY43" fmla="*/ 6223000 h 7823200"/>
                <a:gd name="connsiteX44" fmla="*/ 584200 w 1828800"/>
                <a:gd name="connsiteY44" fmla="*/ 6591300 h 7823200"/>
                <a:gd name="connsiteX45" fmla="*/ 393700 w 1828800"/>
                <a:gd name="connsiteY45" fmla="*/ 7810500 h 7823200"/>
                <a:gd name="connsiteX46" fmla="*/ 0 w 1828800"/>
                <a:gd name="connsiteY46"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767013 w 1830513"/>
                <a:gd name="connsiteY19" fmla="*/ 4241800 h 7823200"/>
                <a:gd name="connsiteX20" fmla="*/ 1652713 w 1830513"/>
                <a:gd name="connsiteY20" fmla="*/ 4356100 h 7823200"/>
                <a:gd name="connsiteX21" fmla="*/ 1601913 w 1830513"/>
                <a:gd name="connsiteY21" fmla="*/ 4521200 h 7823200"/>
                <a:gd name="connsiteX22" fmla="*/ 1614613 w 1830513"/>
                <a:gd name="connsiteY22" fmla="*/ 4724400 h 7823200"/>
                <a:gd name="connsiteX23" fmla="*/ 1614613 w 1830513"/>
                <a:gd name="connsiteY23" fmla="*/ 4876800 h 7823200"/>
                <a:gd name="connsiteX24" fmla="*/ 1589213 w 1830513"/>
                <a:gd name="connsiteY24" fmla="*/ 4889500 h 7823200"/>
                <a:gd name="connsiteX25" fmla="*/ 1525713 w 1830513"/>
                <a:gd name="connsiteY25" fmla="*/ 4914900 h 7823200"/>
                <a:gd name="connsiteX26" fmla="*/ 1436813 w 1830513"/>
                <a:gd name="connsiteY26" fmla="*/ 4927600 h 7823200"/>
                <a:gd name="connsiteX27" fmla="*/ 1538413 w 1830513"/>
                <a:gd name="connsiteY27" fmla="*/ 4965700 h 7823200"/>
                <a:gd name="connsiteX28" fmla="*/ 1601913 w 1830513"/>
                <a:gd name="connsiteY28" fmla="*/ 5041900 h 7823200"/>
                <a:gd name="connsiteX29" fmla="*/ 1627313 w 1830513"/>
                <a:gd name="connsiteY29" fmla="*/ 5118100 h 7823200"/>
                <a:gd name="connsiteX30" fmla="*/ 1589213 w 1830513"/>
                <a:gd name="connsiteY30" fmla="*/ 5194300 h 7823200"/>
                <a:gd name="connsiteX31" fmla="*/ 1513013 w 1830513"/>
                <a:gd name="connsiteY31" fmla="*/ 5283200 h 7823200"/>
                <a:gd name="connsiteX32" fmla="*/ 1487613 w 1830513"/>
                <a:gd name="connsiteY32" fmla="*/ 5384800 h 7823200"/>
                <a:gd name="connsiteX33" fmla="*/ 1487613 w 1830513"/>
                <a:gd name="connsiteY33" fmla="*/ 5473700 h 7823200"/>
                <a:gd name="connsiteX34" fmla="*/ 1500313 w 1830513"/>
                <a:gd name="connsiteY34" fmla="*/ 5638800 h 7823200"/>
                <a:gd name="connsiteX35" fmla="*/ 1513013 w 1830513"/>
                <a:gd name="connsiteY35" fmla="*/ 5867400 h 7823200"/>
                <a:gd name="connsiteX36" fmla="*/ 1487613 w 1830513"/>
                <a:gd name="connsiteY36" fmla="*/ 6032500 h 7823200"/>
                <a:gd name="connsiteX37" fmla="*/ 1411413 w 1830513"/>
                <a:gd name="connsiteY37" fmla="*/ 6159500 h 7823200"/>
                <a:gd name="connsiteX38" fmla="*/ 1259013 w 1830513"/>
                <a:gd name="connsiteY38" fmla="*/ 6184900 h 7823200"/>
                <a:gd name="connsiteX39" fmla="*/ 1106613 w 1830513"/>
                <a:gd name="connsiteY39" fmla="*/ 6184900 h 7823200"/>
                <a:gd name="connsiteX40" fmla="*/ 928813 w 1830513"/>
                <a:gd name="connsiteY40" fmla="*/ 6146800 h 7823200"/>
                <a:gd name="connsiteX41" fmla="*/ 789113 w 1830513"/>
                <a:gd name="connsiteY41" fmla="*/ 6159500 h 7823200"/>
                <a:gd name="connsiteX42" fmla="*/ 738313 w 1830513"/>
                <a:gd name="connsiteY42" fmla="*/ 6172200 h 7823200"/>
                <a:gd name="connsiteX43" fmla="*/ 674813 w 1830513"/>
                <a:gd name="connsiteY43" fmla="*/ 6223000 h 7823200"/>
                <a:gd name="connsiteX44" fmla="*/ 585913 w 1830513"/>
                <a:gd name="connsiteY44" fmla="*/ 6591300 h 7823200"/>
                <a:gd name="connsiteX45" fmla="*/ 395413 w 1830513"/>
                <a:gd name="connsiteY45" fmla="*/ 7810500 h 7823200"/>
                <a:gd name="connsiteX46" fmla="*/ 1713 w 1830513"/>
                <a:gd name="connsiteY46"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767013 w 1830513"/>
                <a:gd name="connsiteY19" fmla="*/ 4241800 h 7823200"/>
                <a:gd name="connsiteX20" fmla="*/ 1652713 w 1830513"/>
                <a:gd name="connsiteY20" fmla="*/ 4356100 h 7823200"/>
                <a:gd name="connsiteX21" fmla="*/ 1601913 w 1830513"/>
                <a:gd name="connsiteY21" fmla="*/ 4521200 h 7823200"/>
                <a:gd name="connsiteX22" fmla="*/ 1614613 w 1830513"/>
                <a:gd name="connsiteY22" fmla="*/ 4724400 h 7823200"/>
                <a:gd name="connsiteX23" fmla="*/ 1614613 w 1830513"/>
                <a:gd name="connsiteY23" fmla="*/ 4876800 h 7823200"/>
                <a:gd name="connsiteX24" fmla="*/ 1589213 w 1830513"/>
                <a:gd name="connsiteY24" fmla="*/ 4889500 h 7823200"/>
                <a:gd name="connsiteX25" fmla="*/ 1525713 w 1830513"/>
                <a:gd name="connsiteY25" fmla="*/ 4914900 h 7823200"/>
                <a:gd name="connsiteX26" fmla="*/ 1436813 w 1830513"/>
                <a:gd name="connsiteY26" fmla="*/ 4927600 h 7823200"/>
                <a:gd name="connsiteX27" fmla="*/ 1538413 w 1830513"/>
                <a:gd name="connsiteY27" fmla="*/ 4965700 h 7823200"/>
                <a:gd name="connsiteX28" fmla="*/ 1601913 w 1830513"/>
                <a:gd name="connsiteY28" fmla="*/ 5041900 h 7823200"/>
                <a:gd name="connsiteX29" fmla="*/ 1627313 w 1830513"/>
                <a:gd name="connsiteY29" fmla="*/ 5118100 h 7823200"/>
                <a:gd name="connsiteX30" fmla="*/ 1589213 w 1830513"/>
                <a:gd name="connsiteY30" fmla="*/ 5194300 h 7823200"/>
                <a:gd name="connsiteX31" fmla="*/ 1513013 w 1830513"/>
                <a:gd name="connsiteY31" fmla="*/ 5283200 h 7823200"/>
                <a:gd name="connsiteX32" fmla="*/ 1487613 w 1830513"/>
                <a:gd name="connsiteY32" fmla="*/ 5384800 h 7823200"/>
                <a:gd name="connsiteX33" fmla="*/ 1487613 w 1830513"/>
                <a:gd name="connsiteY33" fmla="*/ 5473700 h 7823200"/>
                <a:gd name="connsiteX34" fmla="*/ 1500313 w 1830513"/>
                <a:gd name="connsiteY34" fmla="*/ 5638800 h 7823200"/>
                <a:gd name="connsiteX35" fmla="*/ 1513013 w 1830513"/>
                <a:gd name="connsiteY35" fmla="*/ 5867400 h 7823200"/>
                <a:gd name="connsiteX36" fmla="*/ 1487613 w 1830513"/>
                <a:gd name="connsiteY36" fmla="*/ 6032500 h 7823200"/>
                <a:gd name="connsiteX37" fmla="*/ 1411413 w 1830513"/>
                <a:gd name="connsiteY37" fmla="*/ 6159500 h 7823200"/>
                <a:gd name="connsiteX38" fmla="*/ 1259013 w 1830513"/>
                <a:gd name="connsiteY38" fmla="*/ 6184900 h 7823200"/>
                <a:gd name="connsiteX39" fmla="*/ 1106613 w 1830513"/>
                <a:gd name="connsiteY39" fmla="*/ 6184900 h 7823200"/>
                <a:gd name="connsiteX40" fmla="*/ 928813 w 1830513"/>
                <a:gd name="connsiteY40" fmla="*/ 6146800 h 7823200"/>
                <a:gd name="connsiteX41" fmla="*/ 789113 w 1830513"/>
                <a:gd name="connsiteY41" fmla="*/ 6159500 h 7823200"/>
                <a:gd name="connsiteX42" fmla="*/ 738313 w 1830513"/>
                <a:gd name="connsiteY42" fmla="*/ 6172200 h 7823200"/>
                <a:gd name="connsiteX43" fmla="*/ 674813 w 1830513"/>
                <a:gd name="connsiteY43" fmla="*/ 6223000 h 7823200"/>
                <a:gd name="connsiteX44" fmla="*/ 585913 w 1830513"/>
                <a:gd name="connsiteY44" fmla="*/ 6591300 h 7823200"/>
                <a:gd name="connsiteX45" fmla="*/ 395413 w 1830513"/>
                <a:gd name="connsiteY45" fmla="*/ 7810500 h 7823200"/>
                <a:gd name="connsiteX46" fmla="*/ 1713 w 1830513"/>
                <a:gd name="connsiteY46"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04010 w 1830513"/>
                <a:gd name="connsiteY19" fmla="*/ 4167524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78565 w 1830513"/>
                <a:gd name="connsiteY5" fmla="*/ 231602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78565 w 1830513"/>
                <a:gd name="connsiteY5" fmla="*/ 231602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78565 w 1830513"/>
                <a:gd name="connsiteY5" fmla="*/ 231602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09149 w 1830513"/>
                <a:gd name="connsiteY15" fmla="*/ 2984346 h 7823200"/>
                <a:gd name="connsiteX16" fmla="*/ 1513013 w 1830513"/>
                <a:gd name="connsiteY16" fmla="*/ 3175000 h 7823200"/>
                <a:gd name="connsiteX17" fmla="*/ 1779713 w 1830513"/>
                <a:gd name="connsiteY17" fmla="*/ 3886200 h 7823200"/>
                <a:gd name="connsiteX18" fmla="*/ 1817813 w 1830513"/>
                <a:gd name="connsiteY18" fmla="*/ 4000500 h 7823200"/>
                <a:gd name="connsiteX19" fmla="*/ 1830513 w 1830513"/>
                <a:gd name="connsiteY19" fmla="*/ 4102100 h 7823200"/>
                <a:gd name="connsiteX20" fmla="*/ 1823888 w 1830513"/>
                <a:gd name="connsiteY20" fmla="*/ 4180455 h 7823200"/>
                <a:gd name="connsiteX21" fmla="*/ 1767013 w 1830513"/>
                <a:gd name="connsiteY21" fmla="*/ 4241800 h 7823200"/>
                <a:gd name="connsiteX22" fmla="*/ 1652713 w 1830513"/>
                <a:gd name="connsiteY22" fmla="*/ 4356100 h 7823200"/>
                <a:gd name="connsiteX23" fmla="*/ 1601913 w 1830513"/>
                <a:gd name="connsiteY23" fmla="*/ 4521200 h 7823200"/>
                <a:gd name="connsiteX24" fmla="*/ 1614613 w 1830513"/>
                <a:gd name="connsiteY24" fmla="*/ 4724400 h 7823200"/>
                <a:gd name="connsiteX25" fmla="*/ 1614613 w 1830513"/>
                <a:gd name="connsiteY25" fmla="*/ 4876800 h 7823200"/>
                <a:gd name="connsiteX26" fmla="*/ 1589213 w 1830513"/>
                <a:gd name="connsiteY26" fmla="*/ 4889500 h 7823200"/>
                <a:gd name="connsiteX27" fmla="*/ 1525713 w 1830513"/>
                <a:gd name="connsiteY27" fmla="*/ 4914900 h 7823200"/>
                <a:gd name="connsiteX28" fmla="*/ 1436813 w 1830513"/>
                <a:gd name="connsiteY28" fmla="*/ 4927600 h 7823200"/>
                <a:gd name="connsiteX29" fmla="*/ 1538413 w 1830513"/>
                <a:gd name="connsiteY29" fmla="*/ 4965700 h 7823200"/>
                <a:gd name="connsiteX30" fmla="*/ 1601913 w 1830513"/>
                <a:gd name="connsiteY30" fmla="*/ 5041900 h 7823200"/>
                <a:gd name="connsiteX31" fmla="*/ 1627313 w 1830513"/>
                <a:gd name="connsiteY31" fmla="*/ 5118100 h 7823200"/>
                <a:gd name="connsiteX32" fmla="*/ 1589213 w 1830513"/>
                <a:gd name="connsiteY32" fmla="*/ 5194300 h 7823200"/>
                <a:gd name="connsiteX33" fmla="*/ 1513013 w 1830513"/>
                <a:gd name="connsiteY33" fmla="*/ 5283200 h 7823200"/>
                <a:gd name="connsiteX34" fmla="*/ 1487613 w 1830513"/>
                <a:gd name="connsiteY34" fmla="*/ 5384800 h 7823200"/>
                <a:gd name="connsiteX35" fmla="*/ 1487613 w 1830513"/>
                <a:gd name="connsiteY35" fmla="*/ 5473700 h 7823200"/>
                <a:gd name="connsiteX36" fmla="*/ 1500313 w 1830513"/>
                <a:gd name="connsiteY36" fmla="*/ 5638800 h 7823200"/>
                <a:gd name="connsiteX37" fmla="*/ 1513013 w 1830513"/>
                <a:gd name="connsiteY37" fmla="*/ 5867400 h 7823200"/>
                <a:gd name="connsiteX38" fmla="*/ 1487613 w 1830513"/>
                <a:gd name="connsiteY38" fmla="*/ 6032500 h 7823200"/>
                <a:gd name="connsiteX39" fmla="*/ 1411413 w 1830513"/>
                <a:gd name="connsiteY39" fmla="*/ 6159500 h 7823200"/>
                <a:gd name="connsiteX40" fmla="*/ 1259013 w 1830513"/>
                <a:gd name="connsiteY40" fmla="*/ 6184900 h 7823200"/>
                <a:gd name="connsiteX41" fmla="*/ 1106613 w 1830513"/>
                <a:gd name="connsiteY41" fmla="*/ 6184900 h 7823200"/>
                <a:gd name="connsiteX42" fmla="*/ 928813 w 1830513"/>
                <a:gd name="connsiteY42" fmla="*/ 6146800 h 7823200"/>
                <a:gd name="connsiteX43" fmla="*/ 789113 w 1830513"/>
                <a:gd name="connsiteY43" fmla="*/ 6159500 h 7823200"/>
                <a:gd name="connsiteX44" fmla="*/ 738313 w 1830513"/>
                <a:gd name="connsiteY44" fmla="*/ 6172200 h 7823200"/>
                <a:gd name="connsiteX45" fmla="*/ 674813 w 1830513"/>
                <a:gd name="connsiteY45" fmla="*/ 6223000 h 7823200"/>
                <a:gd name="connsiteX46" fmla="*/ 585913 w 1830513"/>
                <a:gd name="connsiteY46" fmla="*/ 6591300 h 7823200"/>
                <a:gd name="connsiteX47" fmla="*/ 395413 w 1830513"/>
                <a:gd name="connsiteY47" fmla="*/ 7810500 h 7823200"/>
                <a:gd name="connsiteX48" fmla="*/ 1713 w 1830513"/>
                <a:gd name="connsiteY48"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78565 w 1830513"/>
                <a:gd name="connsiteY5" fmla="*/ 231602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466079 w 1830513"/>
                <a:gd name="connsiteY15" fmla="*/ 2990811 h 7823200"/>
                <a:gd name="connsiteX16" fmla="*/ 1513013 w 1830513"/>
                <a:gd name="connsiteY16" fmla="*/ 3175000 h 7823200"/>
                <a:gd name="connsiteX17" fmla="*/ 1779713 w 1830513"/>
                <a:gd name="connsiteY17" fmla="*/ 3886200 h 7823200"/>
                <a:gd name="connsiteX18" fmla="*/ 1817813 w 1830513"/>
                <a:gd name="connsiteY18" fmla="*/ 4000500 h 7823200"/>
                <a:gd name="connsiteX19" fmla="*/ 1830513 w 1830513"/>
                <a:gd name="connsiteY19" fmla="*/ 4102100 h 7823200"/>
                <a:gd name="connsiteX20" fmla="*/ 1823888 w 1830513"/>
                <a:gd name="connsiteY20" fmla="*/ 4180455 h 7823200"/>
                <a:gd name="connsiteX21" fmla="*/ 1767013 w 1830513"/>
                <a:gd name="connsiteY21" fmla="*/ 4241800 h 7823200"/>
                <a:gd name="connsiteX22" fmla="*/ 1652713 w 1830513"/>
                <a:gd name="connsiteY22" fmla="*/ 4356100 h 7823200"/>
                <a:gd name="connsiteX23" fmla="*/ 1601913 w 1830513"/>
                <a:gd name="connsiteY23" fmla="*/ 4521200 h 7823200"/>
                <a:gd name="connsiteX24" fmla="*/ 1614613 w 1830513"/>
                <a:gd name="connsiteY24" fmla="*/ 4724400 h 7823200"/>
                <a:gd name="connsiteX25" fmla="*/ 1614613 w 1830513"/>
                <a:gd name="connsiteY25" fmla="*/ 4876800 h 7823200"/>
                <a:gd name="connsiteX26" fmla="*/ 1589213 w 1830513"/>
                <a:gd name="connsiteY26" fmla="*/ 4889500 h 7823200"/>
                <a:gd name="connsiteX27" fmla="*/ 1525713 w 1830513"/>
                <a:gd name="connsiteY27" fmla="*/ 4914900 h 7823200"/>
                <a:gd name="connsiteX28" fmla="*/ 1436813 w 1830513"/>
                <a:gd name="connsiteY28" fmla="*/ 4927600 h 7823200"/>
                <a:gd name="connsiteX29" fmla="*/ 1538413 w 1830513"/>
                <a:gd name="connsiteY29" fmla="*/ 4965700 h 7823200"/>
                <a:gd name="connsiteX30" fmla="*/ 1601913 w 1830513"/>
                <a:gd name="connsiteY30" fmla="*/ 5041900 h 7823200"/>
                <a:gd name="connsiteX31" fmla="*/ 1627313 w 1830513"/>
                <a:gd name="connsiteY31" fmla="*/ 5118100 h 7823200"/>
                <a:gd name="connsiteX32" fmla="*/ 1589213 w 1830513"/>
                <a:gd name="connsiteY32" fmla="*/ 5194300 h 7823200"/>
                <a:gd name="connsiteX33" fmla="*/ 1513013 w 1830513"/>
                <a:gd name="connsiteY33" fmla="*/ 5283200 h 7823200"/>
                <a:gd name="connsiteX34" fmla="*/ 1487613 w 1830513"/>
                <a:gd name="connsiteY34" fmla="*/ 5384800 h 7823200"/>
                <a:gd name="connsiteX35" fmla="*/ 1487613 w 1830513"/>
                <a:gd name="connsiteY35" fmla="*/ 5473700 h 7823200"/>
                <a:gd name="connsiteX36" fmla="*/ 1500313 w 1830513"/>
                <a:gd name="connsiteY36" fmla="*/ 5638800 h 7823200"/>
                <a:gd name="connsiteX37" fmla="*/ 1513013 w 1830513"/>
                <a:gd name="connsiteY37" fmla="*/ 5867400 h 7823200"/>
                <a:gd name="connsiteX38" fmla="*/ 1487613 w 1830513"/>
                <a:gd name="connsiteY38" fmla="*/ 6032500 h 7823200"/>
                <a:gd name="connsiteX39" fmla="*/ 1411413 w 1830513"/>
                <a:gd name="connsiteY39" fmla="*/ 6159500 h 7823200"/>
                <a:gd name="connsiteX40" fmla="*/ 1259013 w 1830513"/>
                <a:gd name="connsiteY40" fmla="*/ 6184900 h 7823200"/>
                <a:gd name="connsiteX41" fmla="*/ 1106613 w 1830513"/>
                <a:gd name="connsiteY41" fmla="*/ 6184900 h 7823200"/>
                <a:gd name="connsiteX42" fmla="*/ 928813 w 1830513"/>
                <a:gd name="connsiteY42" fmla="*/ 6146800 h 7823200"/>
                <a:gd name="connsiteX43" fmla="*/ 789113 w 1830513"/>
                <a:gd name="connsiteY43" fmla="*/ 6159500 h 7823200"/>
                <a:gd name="connsiteX44" fmla="*/ 738313 w 1830513"/>
                <a:gd name="connsiteY44" fmla="*/ 6172200 h 7823200"/>
                <a:gd name="connsiteX45" fmla="*/ 674813 w 1830513"/>
                <a:gd name="connsiteY45" fmla="*/ 6223000 h 7823200"/>
                <a:gd name="connsiteX46" fmla="*/ 585913 w 1830513"/>
                <a:gd name="connsiteY46" fmla="*/ 6591300 h 7823200"/>
                <a:gd name="connsiteX47" fmla="*/ 395413 w 1830513"/>
                <a:gd name="connsiteY47" fmla="*/ 7810500 h 7823200"/>
                <a:gd name="connsiteX48" fmla="*/ 1713 w 1830513"/>
                <a:gd name="connsiteY48" fmla="*/ 7823200 h 78232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Lst>
              <a:rect l="l" t="t" r="r" b="b"/>
              <a:pathLst>
                <a:path w="1830513" h="7823200">
                  <a:moveTo>
                    <a:pt x="1713" y="7823200"/>
                  </a:moveTo>
                  <a:cubicBezTo>
                    <a:pt x="5946" y="5215467"/>
                    <a:pt x="-3072" y="2607733"/>
                    <a:pt x="1161" y="0"/>
                  </a:cubicBezTo>
                  <a:lnTo>
                    <a:pt x="230313" y="0"/>
                  </a:lnTo>
                  <a:cubicBezTo>
                    <a:pt x="310838" y="4233"/>
                    <a:pt x="408113" y="6350"/>
                    <a:pt x="484313" y="25400"/>
                  </a:cubicBezTo>
                  <a:cubicBezTo>
                    <a:pt x="560513" y="44450"/>
                    <a:pt x="621804" y="79933"/>
                    <a:pt x="687513" y="114300"/>
                  </a:cubicBezTo>
                  <a:cubicBezTo>
                    <a:pt x="753222" y="148667"/>
                    <a:pt x="819298" y="185035"/>
                    <a:pt x="878565" y="231602"/>
                  </a:cubicBezTo>
                  <a:cubicBezTo>
                    <a:pt x="937832" y="278169"/>
                    <a:pt x="988172" y="320117"/>
                    <a:pt x="1043113" y="393700"/>
                  </a:cubicBezTo>
                  <a:cubicBezTo>
                    <a:pt x="1098054" y="467283"/>
                    <a:pt x="1165880" y="590550"/>
                    <a:pt x="1208213" y="673100"/>
                  </a:cubicBezTo>
                  <a:lnTo>
                    <a:pt x="1297113" y="889000"/>
                  </a:lnTo>
                  <a:cubicBezTo>
                    <a:pt x="1326746" y="960967"/>
                    <a:pt x="1424113" y="1303867"/>
                    <a:pt x="1462213" y="1473200"/>
                  </a:cubicBezTo>
                  <a:lnTo>
                    <a:pt x="1525713" y="1905000"/>
                  </a:lnTo>
                  <a:lnTo>
                    <a:pt x="1563813" y="2273300"/>
                  </a:lnTo>
                  <a:lnTo>
                    <a:pt x="1589213" y="2654300"/>
                  </a:lnTo>
                  <a:lnTo>
                    <a:pt x="1551113" y="2768600"/>
                  </a:lnTo>
                  <a:lnTo>
                    <a:pt x="1500313" y="2882900"/>
                  </a:lnTo>
                  <a:lnTo>
                    <a:pt x="1466079" y="2990811"/>
                  </a:lnTo>
                  <a:lnTo>
                    <a:pt x="1513013" y="3175000"/>
                  </a:lnTo>
                  <a:lnTo>
                    <a:pt x="1779713" y="3886200"/>
                  </a:lnTo>
                  <a:lnTo>
                    <a:pt x="1817813" y="4000500"/>
                  </a:lnTo>
                  <a:lnTo>
                    <a:pt x="1830513" y="4102100"/>
                  </a:lnTo>
                  <a:lnTo>
                    <a:pt x="1823888" y="4180455"/>
                  </a:lnTo>
                  <a:lnTo>
                    <a:pt x="1767013" y="4241800"/>
                  </a:lnTo>
                  <a:lnTo>
                    <a:pt x="1652713" y="4356100"/>
                  </a:lnTo>
                  <a:lnTo>
                    <a:pt x="1601913" y="4521200"/>
                  </a:lnTo>
                  <a:lnTo>
                    <a:pt x="1614613" y="4724400"/>
                  </a:lnTo>
                  <a:cubicBezTo>
                    <a:pt x="1616730" y="4783667"/>
                    <a:pt x="1618846" y="4849283"/>
                    <a:pt x="1614613" y="4876800"/>
                  </a:cubicBezTo>
                  <a:cubicBezTo>
                    <a:pt x="1610380" y="4904317"/>
                    <a:pt x="1604030" y="4883150"/>
                    <a:pt x="1589213" y="4889500"/>
                  </a:cubicBezTo>
                  <a:lnTo>
                    <a:pt x="1525713" y="4914900"/>
                  </a:lnTo>
                  <a:lnTo>
                    <a:pt x="1436813" y="4927600"/>
                  </a:lnTo>
                  <a:lnTo>
                    <a:pt x="1538413" y="4965700"/>
                  </a:lnTo>
                  <a:lnTo>
                    <a:pt x="1601913" y="5041900"/>
                  </a:lnTo>
                  <a:lnTo>
                    <a:pt x="1627313" y="5118100"/>
                  </a:lnTo>
                  <a:lnTo>
                    <a:pt x="1589213" y="5194300"/>
                  </a:lnTo>
                  <a:lnTo>
                    <a:pt x="1513013" y="5283200"/>
                  </a:lnTo>
                  <a:lnTo>
                    <a:pt x="1487613" y="5384800"/>
                  </a:lnTo>
                  <a:lnTo>
                    <a:pt x="1487613" y="5473700"/>
                  </a:lnTo>
                  <a:lnTo>
                    <a:pt x="1500313" y="5638800"/>
                  </a:lnTo>
                  <a:lnTo>
                    <a:pt x="1513013" y="5867400"/>
                  </a:lnTo>
                  <a:lnTo>
                    <a:pt x="1487613" y="6032500"/>
                  </a:lnTo>
                  <a:cubicBezTo>
                    <a:pt x="1470680" y="6081183"/>
                    <a:pt x="1449513" y="6134100"/>
                    <a:pt x="1411413" y="6159500"/>
                  </a:cubicBezTo>
                  <a:cubicBezTo>
                    <a:pt x="1373313" y="6184900"/>
                    <a:pt x="1309813" y="6180667"/>
                    <a:pt x="1259013" y="6184900"/>
                  </a:cubicBezTo>
                  <a:lnTo>
                    <a:pt x="1106613" y="6184900"/>
                  </a:lnTo>
                  <a:lnTo>
                    <a:pt x="928813" y="6146800"/>
                  </a:lnTo>
                  <a:lnTo>
                    <a:pt x="789113" y="6159500"/>
                  </a:lnTo>
                  <a:lnTo>
                    <a:pt x="738313" y="6172200"/>
                  </a:lnTo>
                  <a:lnTo>
                    <a:pt x="674813" y="6223000"/>
                  </a:lnTo>
                  <a:lnTo>
                    <a:pt x="585913" y="6591300"/>
                  </a:lnTo>
                  <a:lnTo>
                    <a:pt x="395413" y="7810500"/>
                  </a:lnTo>
                  <a:lnTo>
                    <a:pt x="1713" y="7823200"/>
                  </a:lnTo>
                  <a:close/>
                </a:path>
              </a:pathLst>
            </a:custGeom>
            <a:solidFill>
              <a:schemeClr val="accent5">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17" name="Freeform: Shape 216">
              <a:extLst>
                <a:ext uri="{FF2B5EF4-FFF2-40B4-BE49-F238E27FC236}">
                  <a16:creationId xmlns:a16="http://schemas.microsoft.com/office/drawing/2014/main" id="{0041406E-F8EC-028B-58D1-027C8FBB7D8E}"/>
                </a:ext>
              </a:extLst>
            </xdr:cNvPr>
            <xdr:cNvSpPr/>
          </xdr:nvSpPr>
          <xdr:spPr>
            <a:xfrm>
              <a:off x="3921040" y="60718700"/>
              <a:ext cx="1824439" cy="7823200"/>
            </a:xfrm>
            <a:custGeom>
              <a:avLst/>
              <a:gdLst>
                <a:gd name="connsiteX0" fmla="*/ 0 w 1828800"/>
                <a:gd name="connsiteY0" fmla="*/ 7823200 h 7823200"/>
                <a:gd name="connsiteX1" fmla="*/ 12700 w 1828800"/>
                <a:gd name="connsiteY1" fmla="*/ 0 h 7823200"/>
                <a:gd name="connsiteX2" fmla="*/ 228600 w 1828800"/>
                <a:gd name="connsiteY2" fmla="*/ 0 h 7823200"/>
                <a:gd name="connsiteX3" fmla="*/ 482600 w 1828800"/>
                <a:gd name="connsiteY3" fmla="*/ 25400 h 7823200"/>
                <a:gd name="connsiteX4" fmla="*/ 685800 w 1828800"/>
                <a:gd name="connsiteY4" fmla="*/ 114300 h 7823200"/>
                <a:gd name="connsiteX5" fmla="*/ 863600 w 1828800"/>
                <a:gd name="connsiteY5" fmla="*/ 241300 h 7823200"/>
                <a:gd name="connsiteX6" fmla="*/ 1041400 w 1828800"/>
                <a:gd name="connsiteY6" fmla="*/ 393700 h 7823200"/>
                <a:gd name="connsiteX7" fmla="*/ 1206500 w 1828800"/>
                <a:gd name="connsiteY7" fmla="*/ 673100 h 7823200"/>
                <a:gd name="connsiteX8" fmla="*/ 1295400 w 1828800"/>
                <a:gd name="connsiteY8" fmla="*/ 889000 h 7823200"/>
                <a:gd name="connsiteX9" fmla="*/ 1460500 w 1828800"/>
                <a:gd name="connsiteY9" fmla="*/ 1473200 h 7823200"/>
                <a:gd name="connsiteX10" fmla="*/ 1524000 w 1828800"/>
                <a:gd name="connsiteY10" fmla="*/ 1905000 h 7823200"/>
                <a:gd name="connsiteX11" fmla="*/ 1562100 w 1828800"/>
                <a:gd name="connsiteY11" fmla="*/ 2273300 h 7823200"/>
                <a:gd name="connsiteX12" fmla="*/ 1587500 w 1828800"/>
                <a:gd name="connsiteY12" fmla="*/ 2654300 h 7823200"/>
                <a:gd name="connsiteX13" fmla="*/ 1549400 w 1828800"/>
                <a:gd name="connsiteY13" fmla="*/ 2768600 h 7823200"/>
                <a:gd name="connsiteX14" fmla="*/ 1498600 w 1828800"/>
                <a:gd name="connsiteY14" fmla="*/ 2882900 h 7823200"/>
                <a:gd name="connsiteX15" fmla="*/ 1511300 w 1828800"/>
                <a:gd name="connsiteY15" fmla="*/ 3175000 h 7823200"/>
                <a:gd name="connsiteX16" fmla="*/ 1778000 w 1828800"/>
                <a:gd name="connsiteY16" fmla="*/ 3886200 h 7823200"/>
                <a:gd name="connsiteX17" fmla="*/ 1816100 w 1828800"/>
                <a:gd name="connsiteY17" fmla="*/ 4000500 h 7823200"/>
                <a:gd name="connsiteX18" fmla="*/ 1828800 w 1828800"/>
                <a:gd name="connsiteY18" fmla="*/ 4102100 h 7823200"/>
                <a:gd name="connsiteX19" fmla="*/ 1765300 w 1828800"/>
                <a:gd name="connsiteY19" fmla="*/ 4241800 h 7823200"/>
                <a:gd name="connsiteX20" fmla="*/ 1651000 w 1828800"/>
                <a:gd name="connsiteY20" fmla="*/ 4356100 h 7823200"/>
                <a:gd name="connsiteX21" fmla="*/ 1600200 w 1828800"/>
                <a:gd name="connsiteY21" fmla="*/ 4521200 h 7823200"/>
                <a:gd name="connsiteX22" fmla="*/ 1612900 w 1828800"/>
                <a:gd name="connsiteY22" fmla="*/ 4724400 h 7823200"/>
                <a:gd name="connsiteX23" fmla="*/ 1612900 w 1828800"/>
                <a:gd name="connsiteY23" fmla="*/ 4876800 h 7823200"/>
                <a:gd name="connsiteX24" fmla="*/ 1587500 w 1828800"/>
                <a:gd name="connsiteY24" fmla="*/ 4889500 h 7823200"/>
                <a:gd name="connsiteX25" fmla="*/ 1524000 w 1828800"/>
                <a:gd name="connsiteY25" fmla="*/ 4914900 h 7823200"/>
                <a:gd name="connsiteX26" fmla="*/ 1435100 w 1828800"/>
                <a:gd name="connsiteY26" fmla="*/ 4927600 h 7823200"/>
                <a:gd name="connsiteX27" fmla="*/ 1536700 w 1828800"/>
                <a:gd name="connsiteY27" fmla="*/ 4965700 h 7823200"/>
                <a:gd name="connsiteX28" fmla="*/ 1600200 w 1828800"/>
                <a:gd name="connsiteY28" fmla="*/ 5041900 h 7823200"/>
                <a:gd name="connsiteX29" fmla="*/ 1625600 w 1828800"/>
                <a:gd name="connsiteY29" fmla="*/ 5118100 h 7823200"/>
                <a:gd name="connsiteX30" fmla="*/ 1587500 w 1828800"/>
                <a:gd name="connsiteY30" fmla="*/ 5194300 h 7823200"/>
                <a:gd name="connsiteX31" fmla="*/ 1511300 w 1828800"/>
                <a:gd name="connsiteY31" fmla="*/ 5283200 h 7823200"/>
                <a:gd name="connsiteX32" fmla="*/ 1485900 w 1828800"/>
                <a:gd name="connsiteY32" fmla="*/ 5384800 h 7823200"/>
                <a:gd name="connsiteX33" fmla="*/ 1485900 w 1828800"/>
                <a:gd name="connsiteY33" fmla="*/ 5473700 h 7823200"/>
                <a:gd name="connsiteX34" fmla="*/ 1498600 w 1828800"/>
                <a:gd name="connsiteY34" fmla="*/ 5638800 h 7823200"/>
                <a:gd name="connsiteX35" fmla="*/ 1511300 w 1828800"/>
                <a:gd name="connsiteY35" fmla="*/ 5867400 h 7823200"/>
                <a:gd name="connsiteX36" fmla="*/ 1485900 w 1828800"/>
                <a:gd name="connsiteY36" fmla="*/ 6032500 h 7823200"/>
                <a:gd name="connsiteX37" fmla="*/ 1409700 w 1828800"/>
                <a:gd name="connsiteY37" fmla="*/ 6159500 h 7823200"/>
                <a:gd name="connsiteX38" fmla="*/ 1257300 w 1828800"/>
                <a:gd name="connsiteY38" fmla="*/ 6184900 h 7823200"/>
                <a:gd name="connsiteX39" fmla="*/ 1104900 w 1828800"/>
                <a:gd name="connsiteY39" fmla="*/ 6184900 h 7823200"/>
                <a:gd name="connsiteX40" fmla="*/ 927100 w 1828800"/>
                <a:gd name="connsiteY40" fmla="*/ 6146800 h 7823200"/>
                <a:gd name="connsiteX41" fmla="*/ 787400 w 1828800"/>
                <a:gd name="connsiteY41" fmla="*/ 6159500 h 7823200"/>
                <a:gd name="connsiteX42" fmla="*/ 736600 w 1828800"/>
                <a:gd name="connsiteY42" fmla="*/ 6172200 h 7823200"/>
                <a:gd name="connsiteX43" fmla="*/ 673100 w 1828800"/>
                <a:gd name="connsiteY43" fmla="*/ 6223000 h 7823200"/>
                <a:gd name="connsiteX44" fmla="*/ 584200 w 1828800"/>
                <a:gd name="connsiteY44" fmla="*/ 6591300 h 7823200"/>
                <a:gd name="connsiteX45" fmla="*/ 393700 w 1828800"/>
                <a:gd name="connsiteY45" fmla="*/ 7810500 h 7823200"/>
                <a:gd name="connsiteX46" fmla="*/ 0 w 1828800"/>
                <a:gd name="connsiteY46"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767013 w 1830513"/>
                <a:gd name="connsiteY19" fmla="*/ 4241800 h 7823200"/>
                <a:gd name="connsiteX20" fmla="*/ 1652713 w 1830513"/>
                <a:gd name="connsiteY20" fmla="*/ 4356100 h 7823200"/>
                <a:gd name="connsiteX21" fmla="*/ 1601913 w 1830513"/>
                <a:gd name="connsiteY21" fmla="*/ 4521200 h 7823200"/>
                <a:gd name="connsiteX22" fmla="*/ 1614613 w 1830513"/>
                <a:gd name="connsiteY22" fmla="*/ 4724400 h 7823200"/>
                <a:gd name="connsiteX23" fmla="*/ 1614613 w 1830513"/>
                <a:gd name="connsiteY23" fmla="*/ 4876800 h 7823200"/>
                <a:gd name="connsiteX24" fmla="*/ 1589213 w 1830513"/>
                <a:gd name="connsiteY24" fmla="*/ 4889500 h 7823200"/>
                <a:gd name="connsiteX25" fmla="*/ 1525713 w 1830513"/>
                <a:gd name="connsiteY25" fmla="*/ 4914900 h 7823200"/>
                <a:gd name="connsiteX26" fmla="*/ 1436813 w 1830513"/>
                <a:gd name="connsiteY26" fmla="*/ 4927600 h 7823200"/>
                <a:gd name="connsiteX27" fmla="*/ 1538413 w 1830513"/>
                <a:gd name="connsiteY27" fmla="*/ 4965700 h 7823200"/>
                <a:gd name="connsiteX28" fmla="*/ 1601913 w 1830513"/>
                <a:gd name="connsiteY28" fmla="*/ 5041900 h 7823200"/>
                <a:gd name="connsiteX29" fmla="*/ 1627313 w 1830513"/>
                <a:gd name="connsiteY29" fmla="*/ 5118100 h 7823200"/>
                <a:gd name="connsiteX30" fmla="*/ 1589213 w 1830513"/>
                <a:gd name="connsiteY30" fmla="*/ 5194300 h 7823200"/>
                <a:gd name="connsiteX31" fmla="*/ 1513013 w 1830513"/>
                <a:gd name="connsiteY31" fmla="*/ 5283200 h 7823200"/>
                <a:gd name="connsiteX32" fmla="*/ 1487613 w 1830513"/>
                <a:gd name="connsiteY32" fmla="*/ 5384800 h 7823200"/>
                <a:gd name="connsiteX33" fmla="*/ 1487613 w 1830513"/>
                <a:gd name="connsiteY33" fmla="*/ 5473700 h 7823200"/>
                <a:gd name="connsiteX34" fmla="*/ 1500313 w 1830513"/>
                <a:gd name="connsiteY34" fmla="*/ 5638800 h 7823200"/>
                <a:gd name="connsiteX35" fmla="*/ 1513013 w 1830513"/>
                <a:gd name="connsiteY35" fmla="*/ 5867400 h 7823200"/>
                <a:gd name="connsiteX36" fmla="*/ 1487613 w 1830513"/>
                <a:gd name="connsiteY36" fmla="*/ 6032500 h 7823200"/>
                <a:gd name="connsiteX37" fmla="*/ 1411413 w 1830513"/>
                <a:gd name="connsiteY37" fmla="*/ 6159500 h 7823200"/>
                <a:gd name="connsiteX38" fmla="*/ 1259013 w 1830513"/>
                <a:gd name="connsiteY38" fmla="*/ 6184900 h 7823200"/>
                <a:gd name="connsiteX39" fmla="*/ 1106613 w 1830513"/>
                <a:gd name="connsiteY39" fmla="*/ 6184900 h 7823200"/>
                <a:gd name="connsiteX40" fmla="*/ 928813 w 1830513"/>
                <a:gd name="connsiteY40" fmla="*/ 6146800 h 7823200"/>
                <a:gd name="connsiteX41" fmla="*/ 789113 w 1830513"/>
                <a:gd name="connsiteY41" fmla="*/ 6159500 h 7823200"/>
                <a:gd name="connsiteX42" fmla="*/ 738313 w 1830513"/>
                <a:gd name="connsiteY42" fmla="*/ 6172200 h 7823200"/>
                <a:gd name="connsiteX43" fmla="*/ 674813 w 1830513"/>
                <a:gd name="connsiteY43" fmla="*/ 6223000 h 7823200"/>
                <a:gd name="connsiteX44" fmla="*/ 585913 w 1830513"/>
                <a:gd name="connsiteY44" fmla="*/ 6591300 h 7823200"/>
                <a:gd name="connsiteX45" fmla="*/ 395413 w 1830513"/>
                <a:gd name="connsiteY45" fmla="*/ 7810500 h 7823200"/>
                <a:gd name="connsiteX46" fmla="*/ 1713 w 1830513"/>
                <a:gd name="connsiteY46"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767013 w 1830513"/>
                <a:gd name="connsiteY19" fmla="*/ 4241800 h 7823200"/>
                <a:gd name="connsiteX20" fmla="*/ 1652713 w 1830513"/>
                <a:gd name="connsiteY20" fmla="*/ 4356100 h 7823200"/>
                <a:gd name="connsiteX21" fmla="*/ 1601913 w 1830513"/>
                <a:gd name="connsiteY21" fmla="*/ 4521200 h 7823200"/>
                <a:gd name="connsiteX22" fmla="*/ 1614613 w 1830513"/>
                <a:gd name="connsiteY22" fmla="*/ 4724400 h 7823200"/>
                <a:gd name="connsiteX23" fmla="*/ 1614613 w 1830513"/>
                <a:gd name="connsiteY23" fmla="*/ 4876800 h 7823200"/>
                <a:gd name="connsiteX24" fmla="*/ 1589213 w 1830513"/>
                <a:gd name="connsiteY24" fmla="*/ 4889500 h 7823200"/>
                <a:gd name="connsiteX25" fmla="*/ 1525713 w 1830513"/>
                <a:gd name="connsiteY25" fmla="*/ 4914900 h 7823200"/>
                <a:gd name="connsiteX26" fmla="*/ 1436813 w 1830513"/>
                <a:gd name="connsiteY26" fmla="*/ 4927600 h 7823200"/>
                <a:gd name="connsiteX27" fmla="*/ 1538413 w 1830513"/>
                <a:gd name="connsiteY27" fmla="*/ 4965700 h 7823200"/>
                <a:gd name="connsiteX28" fmla="*/ 1601913 w 1830513"/>
                <a:gd name="connsiteY28" fmla="*/ 5041900 h 7823200"/>
                <a:gd name="connsiteX29" fmla="*/ 1627313 w 1830513"/>
                <a:gd name="connsiteY29" fmla="*/ 5118100 h 7823200"/>
                <a:gd name="connsiteX30" fmla="*/ 1589213 w 1830513"/>
                <a:gd name="connsiteY30" fmla="*/ 5194300 h 7823200"/>
                <a:gd name="connsiteX31" fmla="*/ 1513013 w 1830513"/>
                <a:gd name="connsiteY31" fmla="*/ 5283200 h 7823200"/>
                <a:gd name="connsiteX32" fmla="*/ 1487613 w 1830513"/>
                <a:gd name="connsiteY32" fmla="*/ 5384800 h 7823200"/>
                <a:gd name="connsiteX33" fmla="*/ 1487613 w 1830513"/>
                <a:gd name="connsiteY33" fmla="*/ 5473700 h 7823200"/>
                <a:gd name="connsiteX34" fmla="*/ 1500313 w 1830513"/>
                <a:gd name="connsiteY34" fmla="*/ 5638800 h 7823200"/>
                <a:gd name="connsiteX35" fmla="*/ 1513013 w 1830513"/>
                <a:gd name="connsiteY35" fmla="*/ 5867400 h 7823200"/>
                <a:gd name="connsiteX36" fmla="*/ 1487613 w 1830513"/>
                <a:gd name="connsiteY36" fmla="*/ 6032500 h 7823200"/>
                <a:gd name="connsiteX37" fmla="*/ 1411413 w 1830513"/>
                <a:gd name="connsiteY37" fmla="*/ 6159500 h 7823200"/>
                <a:gd name="connsiteX38" fmla="*/ 1259013 w 1830513"/>
                <a:gd name="connsiteY38" fmla="*/ 6184900 h 7823200"/>
                <a:gd name="connsiteX39" fmla="*/ 1106613 w 1830513"/>
                <a:gd name="connsiteY39" fmla="*/ 6184900 h 7823200"/>
                <a:gd name="connsiteX40" fmla="*/ 928813 w 1830513"/>
                <a:gd name="connsiteY40" fmla="*/ 6146800 h 7823200"/>
                <a:gd name="connsiteX41" fmla="*/ 789113 w 1830513"/>
                <a:gd name="connsiteY41" fmla="*/ 6159500 h 7823200"/>
                <a:gd name="connsiteX42" fmla="*/ 738313 w 1830513"/>
                <a:gd name="connsiteY42" fmla="*/ 6172200 h 7823200"/>
                <a:gd name="connsiteX43" fmla="*/ 674813 w 1830513"/>
                <a:gd name="connsiteY43" fmla="*/ 6223000 h 7823200"/>
                <a:gd name="connsiteX44" fmla="*/ 585913 w 1830513"/>
                <a:gd name="connsiteY44" fmla="*/ 6591300 h 7823200"/>
                <a:gd name="connsiteX45" fmla="*/ 395413 w 1830513"/>
                <a:gd name="connsiteY45" fmla="*/ 7810500 h 7823200"/>
                <a:gd name="connsiteX46" fmla="*/ 1713 w 1830513"/>
                <a:gd name="connsiteY46"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04010 w 1830513"/>
                <a:gd name="connsiteY19" fmla="*/ 4167524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78565 w 1830513"/>
                <a:gd name="connsiteY5" fmla="*/ 231602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78565 w 1830513"/>
                <a:gd name="connsiteY5" fmla="*/ 231602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78565 w 1830513"/>
                <a:gd name="connsiteY5" fmla="*/ 231602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09149 w 1830513"/>
                <a:gd name="connsiteY15" fmla="*/ 2984346 h 7823200"/>
                <a:gd name="connsiteX16" fmla="*/ 1513013 w 1830513"/>
                <a:gd name="connsiteY16" fmla="*/ 3175000 h 7823200"/>
                <a:gd name="connsiteX17" fmla="*/ 1779713 w 1830513"/>
                <a:gd name="connsiteY17" fmla="*/ 3886200 h 7823200"/>
                <a:gd name="connsiteX18" fmla="*/ 1817813 w 1830513"/>
                <a:gd name="connsiteY18" fmla="*/ 4000500 h 7823200"/>
                <a:gd name="connsiteX19" fmla="*/ 1830513 w 1830513"/>
                <a:gd name="connsiteY19" fmla="*/ 4102100 h 7823200"/>
                <a:gd name="connsiteX20" fmla="*/ 1823888 w 1830513"/>
                <a:gd name="connsiteY20" fmla="*/ 4180455 h 7823200"/>
                <a:gd name="connsiteX21" fmla="*/ 1767013 w 1830513"/>
                <a:gd name="connsiteY21" fmla="*/ 4241800 h 7823200"/>
                <a:gd name="connsiteX22" fmla="*/ 1652713 w 1830513"/>
                <a:gd name="connsiteY22" fmla="*/ 4356100 h 7823200"/>
                <a:gd name="connsiteX23" fmla="*/ 1601913 w 1830513"/>
                <a:gd name="connsiteY23" fmla="*/ 4521200 h 7823200"/>
                <a:gd name="connsiteX24" fmla="*/ 1614613 w 1830513"/>
                <a:gd name="connsiteY24" fmla="*/ 4724400 h 7823200"/>
                <a:gd name="connsiteX25" fmla="*/ 1614613 w 1830513"/>
                <a:gd name="connsiteY25" fmla="*/ 4876800 h 7823200"/>
                <a:gd name="connsiteX26" fmla="*/ 1589213 w 1830513"/>
                <a:gd name="connsiteY26" fmla="*/ 4889500 h 7823200"/>
                <a:gd name="connsiteX27" fmla="*/ 1525713 w 1830513"/>
                <a:gd name="connsiteY27" fmla="*/ 4914900 h 7823200"/>
                <a:gd name="connsiteX28" fmla="*/ 1436813 w 1830513"/>
                <a:gd name="connsiteY28" fmla="*/ 4927600 h 7823200"/>
                <a:gd name="connsiteX29" fmla="*/ 1538413 w 1830513"/>
                <a:gd name="connsiteY29" fmla="*/ 4965700 h 7823200"/>
                <a:gd name="connsiteX30" fmla="*/ 1601913 w 1830513"/>
                <a:gd name="connsiteY30" fmla="*/ 5041900 h 7823200"/>
                <a:gd name="connsiteX31" fmla="*/ 1627313 w 1830513"/>
                <a:gd name="connsiteY31" fmla="*/ 5118100 h 7823200"/>
                <a:gd name="connsiteX32" fmla="*/ 1589213 w 1830513"/>
                <a:gd name="connsiteY32" fmla="*/ 5194300 h 7823200"/>
                <a:gd name="connsiteX33" fmla="*/ 1513013 w 1830513"/>
                <a:gd name="connsiteY33" fmla="*/ 5283200 h 7823200"/>
                <a:gd name="connsiteX34" fmla="*/ 1487613 w 1830513"/>
                <a:gd name="connsiteY34" fmla="*/ 5384800 h 7823200"/>
                <a:gd name="connsiteX35" fmla="*/ 1487613 w 1830513"/>
                <a:gd name="connsiteY35" fmla="*/ 5473700 h 7823200"/>
                <a:gd name="connsiteX36" fmla="*/ 1500313 w 1830513"/>
                <a:gd name="connsiteY36" fmla="*/ 5638800 h 7823200"/>
                <a:gd name="connsiteX37" fmla="*/ 1513013 w 1830513"/>
                <a:gd name="connsiteY37" fmla="*/ 5867400 h 7823200"/>
                <a:gd name="connsiteX38" fmla="*/ 1487613 w 1830513"/>
                <a:gd name="connsiteY38" fmla="*/ 6032500 h 7823200"/>
                <a:gd name="connsiteX39" fmla="*/ 1411413 w 1830513"/>
                <a:gd name="connsiteY39" fmla="*/ 6159500 h 7823200"/>
                <a:gd name="connsiteX40" fmla="*/ 1259013 w 1830513"/>
                <a:gd name="connsiteY40" fmla="*/ 6184900 h 7823200"/>
                <a:gd name="connsiteX41" fmla="*/ 1106613 w 1830513"/>
                <a:gd name="connsiteY41" fmla="*/ 6184900 h 7823200"/>
                <a:gd name="connsiteX42" fmla="*/ 928813 w 1830513"/>
                <a:gd name="connsiteY42" fmla="*/ 6146800 h 7823200"/>
                <a:gd name="connsiteX43" fmla="*/ 789113 w 1830513"/>
                <a:gd name="connsiteY43" fmla="*/ 6159500 h 7823200"/>
                <a:gd name="connsiteX44" fmla="*/ 738313 w 1830513"/>
                <a:gd name="connsiteY44" fmla="*/ 6172200 h 7823200"/>
                <a:gd name="connsiteX45" fmla="*/ 674813 w 1830513"/>
                <a:gd name="connsiteY45" fmla="*/ 6223000 h 7823200"/>
                <a:gd name="connsiteX46" fmla="*/ 585913 w 1830513"/>
                <a:gd name="connsiteY46" fmla="*/ 6591300 h 7823200"/>
                <a:gd name="connsiteX47" fmla="*/ 395413 w 1830513"/>
                <a:gd name="connsiteY47" fmla="*/ 7810500 h 7823200"/>
                <a:gd name="connsiteX48" fmla="*/ 1713 w 1830513"/>
                <a:gd name="connsiteY48"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78565 w 1830513"/>
                <a:gd name="connsiteY5" fmla="*/ 231602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466079 w 1830513"/>
                <a:gd name="connsiteY15" fmla="*/ 2990811 h 7823200"/>
                <a:gd name="connsiteX16" fmla="*/ 1513013 w 1830513"/>
                <a:gd name="connsiteY16" fmla="*/ 3175000 h 7823200"/>
                <a:gd name="connsiteX17" fmla="*/ 1779713 w 1830513"/>
                <a:gd name="connsiteY17" fmla="*/ 3886200 h 7823200"/>
                <a:gd name="connsiteX18" fmla="*/ 1817813 w 1830513"/>
                <a:gd name="connsiteY18" fmla="*/ 4000500 h 7823200"/>
                <a:gd name="connsiteX19" fmla="*/ 1830513 w 1830513"/>
                <a:gd name="connsiteY19" fmla="*/ 4102100 h 7823200"/>
                <a:gd name="connsiteX20" fmla="*/ 1823888 w 1830513"/>
                <a:gd name="connsiteY20" fmla="*/ 4180455 h 7823200"/>
                <a:gd name="connsiteX21" fmla="*/ 1767013 w 1830513"/>
                <a:gd name="connsiteY21" fmla="*/ 4241800 h 7823200"/>
                <a:gd name="connsiteX22" fmla="*/ 1652713 w 1830513"/>
                <a:gd name="connsiteY22" fmla="*/ 4356100 h 7823200"/>
                <a:gd name="connsiteX23" fmla="*/ 1601913 w 1830513"/>
                <a:gd name="connsiteY23" fmla="*/ 4521200 h 7823200"/>
                <a:gd name="connsiteX24" fmla="*/ 1614613 w 1830513"/>
                <a:gd name="connsiteY24" fmla="*/ 4724400 h 7823200"/>
                <a:gd name="connsiteX25" fmla="*/ 1614613 w 1830513"/>
                <a:gd name="connsiteY25" fmla="*/ 4876800 h 7823200"/>
                <a:gd name="connsiteX26" fmla="*/ 1589213 w 1830513"/>
                <a:gd name="connsiteY26" fmla="*/ 4889500 h 7823200"/>
                <a:gd name="connsiteX27" fmla="*/ 1525713 w 1830513"/>
                <a:gd name="connsiteY27" fmla="*/ 4914900 h 7823200"/>
                <a:gd name="connsiteX28" fmla="*/ 1436813 w 1830513"/>
                <a:gd name="connsiteY28" fmla="*/ 4927600 h 7823200"/>
                <a:gd name="connsiteX29" fmla="*/ 1538413 w 1830513"/>
                <a:gd name="connsiteY29" fmla="*/ 4965700 h 7823200"/>
                <a:gd name="connsiteX30" fmla="*/ 1601913 w 1830513"/>
                <a:gd name="connsiteY30" fmla="*/ 5041900 h 7823200"/>
                <a:gd name="connsiteX31" fmla="*/ 1627313 w 1830513"/>
                <a:gd name="connsiteY31" fmla="*/ 5118100 h 7823200"/>
                <a:gd name="connsiteX32" fmla="*/ 1589213 w 1830513"/>
                <a:gd name="connsiteY32" fmla="*/ 5194300 h 7823200"/>
                <a:gd name="connsiteX33" fmla="*/ 1513013 w 1830513"/>
                <a:gd name="connsiteY33" fmla="*/ 5283200 h 7823200"/>
                <a:gd name="connsiteX34" fmla="*/ 1487613 w 1830513"/>
                <a:gd name="connsiteY34" fmla="*/ 5384800 h 7823200"/>
                <a:gd name="connsiteX35" fmla="*/ 1487613 w 1830513"/>
                <a:gd name="connsiteY35" fmla="*/ 5473700 h 7823200"/>
                <a:gd name="connsiteX36" fmla="*/ 1500313 w 1830513"/>
                <a:gd name="connsiteY36" fmla="*/ 5638800 h 7823200"/>
                <a:gd name="connsiteX37" fmla="*/ 1513013 w 1830513"/>
                <a:gd name="connsiteY37" fmla="*/ 5867400 h 7823200"/>
                <a:gd name="connsiteX38" fmla="*/ 1487613 w 1830513"/>
                <a:gd name="connsiteY38" fmla="*/ 6032500 h 7823200"/>
                <a:gd name="connsiteX39" fmla="*/ 1411413 w 1830513"/>
                <a:gd name="connsiteY39" fmla="*/ 6159500 h 7823200"/>
                <a:gd name="connsiteX40" fmla="*/ 1259013 w 1830513"/>
                <a:gd name="connsiteY40" fmla="*/ 6184900 h 7823200"/>
                <a:gd name="connsiteX41" fmla="*/ 1106613 w 1830513"/>
                <a:gd name="connsiteY41" fmla="*/ 6184900 h 7823200"/>
                <a:gd name="connsiteX42" fmla="*/ 928813 w 1830513"/>
                <a:gd name="connsiteY42" fmla="*/ 6146800 h 7823200"/>
                <a:gd name="connsiteX43" fmla="*/ 789113 w 1830513"/>
                <a:gd name="connsiteY43" fmla="*/ 6159500 h 7823200"/>
                <a:gd name="connsiteX44" fmla="*/ 738313 w 1830513"/>
                <a:gd name="connsiteY44" fmla="*/ 6172200 h 7823200"/>
                <a:gd name="connsiteX45" fmla="*/ 674813 w 1830513"/>
                <a:gd name="connsiteY45" fmla="*/ 6223000 h 7823200"/>
                <a:gd name="connsiteX46" fmla="*/ 585913 w 1830513"/>
                <a:gd name="connsiteY46" fmla="*/ 6591300 h 7823200"/>
                <a:gd name="connsiteX47" fmla="*/ 395413 w 1830513"/>
                <a:gd name="connsiteY47" fmla="*/ 7810500 h 7823200"/>
                <a:gd name="connsiteX48" fmla="*/ 1713 w 1830513"/>
                <a:gd name="connsiteY48" fmla="*/ 7823200 h 78232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Lst>
              <a:rect l="l" t="t" r="r" b="b"/>
              <a:pathLst>
                <a:path w="1830513" h="7823200">
                  <a:moveTo>
                    <a:pt x="1713" y="7823200"/>
                  </a:moveTo>
                  <a:cubicBezTo>
                    <a:pt x="5946" y="5215467"/>
                    <a:pt x="-3072" y="2607733"/>
                    <a:pt x="1161" y="0"/>
                  </a:cubicBezTo>
                  <a:lnTo>
                    <a:pt x="230313" y="0"/>
                  </a:lnTo>
                  <a:cubicBezTo>
                    <a:pt x="310838" y="4233"/>
                    <a:pt x="408113" y="6350"/>
                    <a:pt x="484313" y="25400"/>
                  </a:cubicBezTo>
                  <a:cubicBezTo>
                    <a:pt x="560513" y="44450"/>
                    <a:pt x="621804" y="79933"/>
                    <a:pt x="687513" y="114300"/>
                  </a:cubicBezTo>
                  <a:cubicBezTo>
                    <a:pt x="753222" y="148667"/>
                    <a:pt x="819298" y="185035"/>
                    <a:pt x="878565" y="231602"/>
                  </a:cubicBezTo>
                  <a:cubicBezTo>
                    <a:pt x="937832" y="278169"/>
                    <a:pt x="988172" y="320117"/>
                    <a:pt x="1043113" y="393700"/>
                  </a:cubicBezTo>
                  <a:cubicBezTo>
                    <a:pt x="1098054" y="467283"/>
                    <a:pt x="1165880" y="590550"/>
                    <a:pt x="1208213" y="673100"/>
                  </a:cubicBezTo>
                  <a:lnTo>
                    <a:pt x="1297113" y="889000"/>
                  </a:lnTo>
                  <a:cubicBezTo>
                    <a:pt x="1326746" y="960967"/>
                    <a:pt x="1424113" y="1303867"/>
                    <a:pt x="1462213" y="1473200"/>
                  </a:cubicBezTo>
                  <a:lnTo>
                    <a:pt x="1525713" y="1905000"/>
                  </a:lnTo>
                  <a:lnTo>
                    <a:pt x="1563813" y="2273300"/>
                  </a:lnTo>
                  <a:lnTo>
                    <a:pt x="1589213" y="2654300"/>
                  </a:lnTo>
                  <a:lnTo>
                    <a:pt x="1551113" y="2768600"/>
                  </a:lnTo>
                  <a:lnTo>
                    <a:pt x="1500313" y="2882900"/>
                  </a:lnTo>
                  <a:lnTo>
                    <a:pt x="1466079" y="2990811"/>
                  </a:lnTo>
                  <a:lnTo>
                    <a:pt x="1513013" y="3175000"/>
                  </a:lnTo>
                  <a:lnTo>
                    <a:pt x="1779713" y="3886200"/>
                  </a:lnTo>
                  <a:lnTo>
                    <a:pt x="1817813" y="4000500"/>
                  </a:lnTo>
                  <a:lnTo>
                    <a:pt x="1830513" y="4102100"/>
                  </a:lnTo>
                  <a:lnTo>
                    <a:pt x="1823888" y="4180455"/>
                  </a:lnTo>
                  <a:lnTo>
                    <a:pt x="1767013" y="4241800"/>
                  </a:lnTo>
                  <a:lnTo>
                    <a:pt x="1652713" y="4356100"/>
                  </a:lnTo>
                  <a:lnTo>
                    <a:pt x="1601913" y="4521200"/>
                  </a:lnTo>
                  <a:lnTo>
                    <a:pt x="1614613" y="4724400"/>
                  </a:lnTo>
                  <a:cubicBezTo>
                    <a:pt x="1616730" y="4783667"/>
                    <a:pt x="1618846" y="4849283"/>
                    <a:pt x="1614613" y="4876800"/>
                  </a:cubicBezTo>
                  <a:cubicBezTo>
                    <a:pt x="1610380" y="4904317"/>
                    <a:pt x="1604030" y="4883150"/>
                    <a:pt x="1589213" y="4889500"/>
                  </a:cubicBezTo>
                  <a:lnTo>
                    <a:pt x="1525713" y="4914900"/>
                  </a:lnTo>
                  <a:lnTo>
                    <a:pt x="1436813" y="4927600"/>
                  </a:lnTo>
                  <a:lnTo>
                    <a:pt x="1538413" y="4965700"/>
                  </a:lnTo>
                  <a:lnTo>
                    <a:pt x="1601913" y="5041900"/>
                  </a:lnTo>
                  <a:lnTo>
                    <a:pt x="1627313" y="5118100"/>
                  </a:lnTo>
                  <a:lnTo>
                    <a:pt x="1589213" y="5194300"/>
                  </a:lnTo>
                  <a:lnTo>
                    <a:pt x="1513013" y="5283200"/>
                  </a:lnTo>
                  <a:lnTo>
                    <a:pt x="1487613" y="5384800"/>
                  </a:lnTo>
                  <a:lnTo>
                    <a:pt x="1487613" y="5473700"/>
                  </a:lnTo>
                  <a:lnTo>
                    <a:pt x="1500313" y="5638800"/>
                  </a:lnTo>
                  <a:lnTo>
                    <a:pt x="1513013" y="5867400"/>
                  </a:lnTo>
                  <a:lnTo>
                    <a:pt x="1487613" y="6032500"/>
                  </a:lnTo>
                  <a:cubicBezTo>
                    <a:pt x="1470680" y="6081183"/>
                    <a:pt x="1449513" y="6134100"/>
                    <a:pt x="1411413" y="6159500"/>
                  </a:cubicBezTo>
                  <a:cubicBezTo>
                    <a:pt x="1373313" y="6184900"/>
                    <a:pt x="1309813" y="6180667"/>
                    <a:pt x="1259013" y="6184900"/>
                  </a:cubicBezTo>
                  <a:lnTo>
                    <a:pt x="1106613" y="6184900"/>
                  </a:lnTo>
                  <a:lnTo>
                    <a:pt x="928813" y="6146800"/>
                  </a:lnTo>
                  <a:lnTo>
                    <a:pt x="789113" y="6159500"/>
                  </a:lnTo>
                  <a:lnTo>
                    <a:pt x="738313" y="6172200"/>
                  </a:lnTo>
                  <a:lnTo>
                    <a:pt x="674813" y="6223000"/>
                  </a:lnTo>
                  <a:lnTo>
                    <a:pt x="585913" y="6591300"/>
                  </a:lnTo>
                  <a:lnTo>
                    <a:pt x="395413" y="7810500"/>
                  </a:lnTo>
                  <a:lnTo>
                    <a:pt x="1713" y="7823200"/>
                  </a:lnTo>
                  <a:close/>
                </a:path>
              </a:pathLst>
            </a:custGeom>
            <a:solidFill>
              <a:schemeClr val="accent5">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18" name="Freeform: Shape 217">
              <a:extLst>
                <a:ext uri="{FF2B5EF4-FFF2-40B4-BE49-F238E27FC236}">
                  <a16:creationId xmlns:a16="http://schemas.microsoft.com/office/drawing/2014/main" id="{3534D3C5-26C2-3CA2-9518-CDB3BBE0F8FF}"/>
                </a:ext>
              </a:extLst>
            </xdr:cNvPr>
            <xdr:cNvSpPr/>
          </xdr:nvSpPr>
          <xdr:spPr>
            <a:xfrm>
              <a:off x="3796580" y="60718700"/>
              <a:ext cx="1824439" cy="7823200"/>
            </a:xfrm>
            <a:custGeom>
              <a:avLst/>
              <a:gdLst>
                <a:gd name="connsiteX0" fmla="*/ 0 w 1828800"/>
                <a:gd name="connsiteY0" fmla="*/ 7823200 h 7823200"/>
                <a:gd name="connsiteX1" fmla="*/ 12700 w 1828800"/>
                <a:gd name="connsiteY1" fmla="*/ 0 h 7823200"/>
                <a:gd name="connsiteX2" fmla="*/ 228600 w 1828800"/>
                <a:gd name="connsiteY2" fmla="*/ 0 h 7823200"/>
                <a:gd name="connsiteX3" fmla="*/ 482600 w 1828800"/>
                <a:gd name="connsiteY3" fmla="*/ 25400 h 7823200"/>
                <a:gd name="connsiteX4" fmla="*/ 685800 w 1828800"/>
                <a:gd name="connsiteY4" fmla="*/ 114300 h 7823200"/>
                <a:gd name="connsiteX5" fmla="*/ 863600 w 1828800"/>
                <a:gd name="connsiteY5" fmla="*/ 241300 h 7823200"/>
                <a:gd name="connsiteX6" fmla="*/ 1041400 w 1828800"/>
                <a:gd name="connsiteY6" fmla="*/ 393700 h 7823200"/>
                <a:gd name="connsiteX7" fmla="*/ 1206500 w 1828800"/>
                <a:gd name="connsiteY7" fmla="*/ 673100 h 7823200"/>
                <a:gd name="connsiteX8" fmla="*/ 1295400 w 1828800"/>
                <a:gd name="connsiteY8" fmla="*/ 889000 h 7823200"/>
                <a:gd name="connsiteX9" fmla="*/ 1460500 w 1828800"/>
                <a:gd name="connsiteY9" fmla="*/ 1473200 h 7823200"/>
                <a:gd name="connsiteX10" fmla="*/ 1524000 w 1828800"/>
                <a:gd name="connsiteY10" fmla="*/ 1905000 h 7823200"/>
                <a:gd name="connsiteX11" fmla="*/ 1562100 w 1828800"/>
                <a:gd name="connsiteY11" fmla="*/ 2273300 h 7823200"/>
                <a:gd name="connsiteX12" fmla="*/ 1587500 w 1828800"/>
                <a:gd name="connsiteY12" fmla="*/ 2654300 h 7823200"/>
                <a:gd name="connsiteX13" fmla="*/ 1549400 w 1828800"/>
                <a:gd name="connsiteY13" fmla="*/ 2768600 h 7823200"/>
                <a:gd name="connsiteX14" fmla="*/ 1498600 w 1828800"/>
                <a:gd name="connsiteY14" fmla="*/ 2882900 h 7823200"/>
                <a:gd name="connsiteX15" fmla="*/ 1511300 w 1828800"/>
                <a:gd name="connsiteY15" fmla="*/ 3175000 h 7823200"/>
                <a:gd name="connsiteX16" fmla="*/ 1778000 w 1828800"/>
                <a:gd name="connsiteY16" fmla="*/ 3886200 h 7823200"/>
                <a:gd name="connsiteX17" fmla="*/ 1816100 w 1828800"/>
                <a:gd name="connsiteY17" fmla="*/ 4000500 h 7823200"/>
                <a:gd name="connsiteX18" fmla="*/ 1828800 w 1828800"/>
                <a:gd name="connsiteY18" fmla="*/ 4102100 h 7823200"/>
                <a:gd name="connsiteX19" fmla="*/ 1765300 w 1828800"/>
                <a:gd name="connsiteY19" fmla="*/ 4241800 h 7823200"/>
                <a:gd name="connsiteX20" fmla="*/ 1651000 w 1828800"/>
                <a:gd name="connsiteY20" fmla="*/ 4356100 h 7823200"/>
                <a:gd name="connsiteX21" fmla="*/ 1600200 w 1828800"/>
                <a:gd name="connsiteY21" fmla="*/ 4521200 h 7823200"/>
                <a:gd name="connsiteX22" fmla="*/ 1612900 w 1828800"/>
                <a:gd name="connsiteY22" fmla="*/ 4724400 h 7823200"/>
                <a:gd name="connsiteX23" fmla="*/ 1612900 w 1828800"/>
                <a:gd name="connsiteY23" fmla="*/ 4876800 h 7823200"/>
                <a:gd name="connsiteX24" fmla="*/ 1587500 w 1828800"/>
                <a:gd name="connsiteY24" fmla="*/ 4889500 h 7823200"/>
                <a:gd name="connsiteX25" fmla="*/ 1524000 w 1828800"/>
                <a:gd name="connsiteY25" fmla="*/ 4914900 h 7823200"/>
                <a:gd name="connsiteX26" fmla="*/ 1435100 w 1828800"/>
                <a:gd name="connsiteY26" fmla="*/ 4927600 h 7823200"/>
                <a:gd name="connsiteX27" fmla="*/ 1536700 w 1828800"/>
                <a:gd name="connsiteY27" fmla="*/ 4965700 h 7823200"/>
                <a:gd name="connsiteX28" fmla="*/ 1600200 w 1828800"/>
                <a:gd name="connsiteY28" fmla="*/ 5041900 h 7823200"/>
                <a:gd name="connsiteX29" fmla="*/ 1625600 w 1828800"/>
                <a:gd name="connsiteY29" fmla="*/ 5118100 h 7823200"/>
                <a:gd name="connsiteX30" fmla="*/ 1587500 w 1828800"/>
                <a:gd name="connsiteY30" fmla="*/ 5194300 h 7823200"/>
                <a:gd name="connsiteX31" fmla="*/ 1511300 w 1828800"/>
                <a:gd name="connsiteY31" fmla="*/ 5283200 h 7823200"/>
                <a:gd name="connsiteX32" fmla="*/ 1485900 w 1828800"/>
                <a:gd name="connsiteY32" fmla="*/ 5384800 h 7823200"/>
                <a:gd name="connsiteX33" fmla="*/ 1485900 w 1828800"/>
                <a:gd name="connsiteY33" fmla="*/ 5473700 h 7823200"/>
                <a:gd name="connsiteX34" fmla="*/ 1498600 w 1828800"/>
                <a:gd name="connsiteY34" fmla="*/ 5638800 h 7823200"/>
                <a:gd name="connsiteX35" fmla="*/ 1511300 w 1828800"/>
                <a:gd name="connsiteY35" fmla="*/ 5867400 h 7823200"/>
                <a:gd name="connsiteX36" fmla="*/ 1485900 w 1828800"/>
                <a:gd name="connsiteY36" fmla="*/ 6032500 h 7823200"/>
                <a:gd name="connsiteX37" fmla="*/ 1409700 w 1828800"/>
                <a:gd name="connsiteY37" fmla="*/ 6159500 h 7823200"/>
                <a:gd name="connsiteX38" fmla="*/ 1257300 w 1828800"/>
                <a:gd name="connsiteY38" fmla="*/ 6184900 h 7823200"/>
                <a:gd name="connsiteX39" fmla="*/ 1104900 w 1828800"/>
                <a:gd name="connsiteY39" fmla="*/ 6184900 h 7823200"/>
                <a:gd name="connsiteX40" fmla="*/ 927100 w 1828800"/>
                <a:gd name="connsiteY40" fmla="*/ 6146800 h 7823200"/>
                <a:gd name="connsiteX41" fmla="*/ 787400 w 1828800"/>
                <a:gd name="connsiteY41" fmla="*/ 6159500 h 7823200"/>
                <a:gd name="connsiteX42" fmla="*/ 736600 w 1828800"/>
                <a:gd name="connsiteY42" fmla="*/ 6172200 h 7823200"/>
                <a:gd name="connsiteX43" fmla="*/ 673100 w 1828800"/>
                <a:gd name="connsiteY43" fmla="*/ 6223000 h 7823200"/>
                <a:gd name="connsiteX44" fmla="*/ 584200 w 1828800"/>
                <a:gd name="connsiteY44" fmla="*/ 6591300 h 7823200"/>
                <a:gd name="connsiteX45" fmla="*/ 393700 w 1828800"/>
                <a:gd name="connsiteY45" fmla="*/ 7810500 h 7823200"/>
                <a:gd name="connsiteX46" fmla="*/ 0 w 1828800"/>
                <a:gd name="connsiteY46"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767013 w 1830513"/>
                <a:gd name="connsiteY19" fmla="*/ 4241800 h 7823200"/>
                <a:gd name="connsiteX20" fmla="*/ 1652713 w 1830513"/>
                <a:gd name="connsiteY20" fmla="*/ 4356100 h 7823200"/>
                <a:gd name="connsiteX21" fmla="*/ 1601913 w 1830513"/>
                <a:gd name="connsiteY21" fmla="*/ 4521200 h 7823200"/>
                <a:gd name="connsiteX22" fmla="*/ 1614613 w 1830513"/>
                <a:gd name="connsiteY22" fmla="*/ 4724400 h 7823200"/>
                <a:gd name="connsiteX23" fmla="*/ 1614613 w 1830513"/>
                <a:gd name="connsiteY23" fmla="*/ 4876800 h 7823200"/>
                <a:gd name="connsiteX24" fmla="*/ 1589213 w 1830513"/>
                <a:gd name="connsiteY24" fmla="*/ 4889500 h 7823200"/>
                <a:gd name="connsiteX25" fmla="*/ 1525713 w 1830513"/>
                <a:gd name="connsiteY25" fmla="*/ 4914900 h 7823200"/>
                <a:gd name="connsiteX26" fmla="*/ 1436813 w 1830513"/>
                <a:gd name="connsiteY26" fmla="*/ 4927600 h 7823200"/>
                <a:gd name="connsiteX27" fmla="*/ 1538413 w 1830513"/>
                <a:gd name="connsiteY27" fmla="*/ 4965700 h 7823200"/>
                <a:gd name="connsiteX28" fmla="*/ 1601913 w 1830513"/>
                <a:gd name="connsiteY28" fmla="*/ 5041900 h 7823200"/>
                <a:gd name="connsiteX29" fmla="*/ 1627313 w 1830513"/>
                <a:gd name="connsiteY29" fmla="*/ 5118100 h 7823200"/>
                <a:gd name="connsiteX30" fmla="*/ 1589213 w 1830513"/>
                <a:gd name="connsiteY30" fmla="*/ 5194300 h 7823200"/>
                <a:gd name="connsiteX31" fmla="*/ 1513013 w 1830513"/>
                <a:gd name="connsiteY31" fmla="*/ 5283200 h 7823200"/>
                <a:gd name="connsiteX32" fmla="*/ 1487613 w 1830513"/>
                <a:gd name="connsiteY32" fmla="*/ 5384800 h 7823200"/>
                <a:gd name="connsiteX33" fmla="*/ 1487613 w 1830513"/>
                <a:gd name="connsiteY33" fmla="*/ 5473700 h 7823200"/>
                <a:gd name="connsiteX34" fmla="*/ 1500313 w 1830513"/>
                <a:gd name="connsiteY34" fmla="*/ 5638800 h 7823200"/>
                <a:gd name="connsiteX35" fmla="*/ 1513013 w 1830513"/>
                <a:gd name="connsiteY35" fmla="*/ 5867400 h 7823200"/>
                <a:gd name="connsiteX36" fmla="*/ 1487613 w 1830513"/>
                <a:gd name="connsiteY36" fmla="*/ 6032500 h 7823200"/>
                <a:gd name="connsiteX37" fmla="*/ 1411413 w 1830513"/>
                <a:gd name="connsiteY37" fmla="*/ 6159500 h 7823200"/>
                <a:gd name="connsiteX38" fmla="*/ 1259013 w 1830513"/>
                <a:gd name="connsiteY38" fmla="*/ 6184900 h 7823200"/>
                <a:gd name="connsiteX39" fmla="*/ 1106613 w 1830513"/>
                <a:gd name="connsiteY39" fmla="*/ 6184900 h 7823200"/>
                <a:gd name="connsiteX40" fmla="*/ 928813 w 1830513"/>
                <a:gd name="connsiteY40" fmla="*/ 6146800 h 7823200"/>
                <a:gd name="connsiteX41" fmla="*/ 789113 w 1830513"/>
                <a:gd name="connsiteY41" fmla="*/ 6159500 h 7823200"/>
                <a:gd name="connsiteX42" fmla="*/ 738313 w 1830513"/>
                <a:gd name="connsiteY42" fmla="*/ 6172200 h 7823200"/>
                <a:gd name="connsiteX43" fmla="*/ 674813 w 1830513"/>
                <a:gd name="connsiteY43" fmla="*/ 6223000 h 7823200"/>
                <a:gd name="connsiteX44" fmla="*/ 585913 w 1830513"/>
                <a:gd name="connsiteY44" fmla="*/ 6591300 h 7823200"/>
                <a:gd name="connsiteX45" fmla="*/ 395413 w 1830513"/>
                <a:gd name="connsiteY45" fmla="*/ 7810500 h 7823200"/>
                <a:gd name="connsiteX46" fmla="*/ 1713 w 1830513"/>
                <a:gd name="connsiteY46"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767013 w 1830513"/>
                <a:gd name="connsiteY19" fmla="*/ 4241800 h 7823200"/>
                <a:gd name="connsiteX20" fmla="*/ 1652713 w 1830513"/>
                <a:gd name="connsiteY20" fmla="*/ 4356100 h 7823200"/>
                <a:gd name="connsiteX21" fmla="*/ 1601913 w 1830513"/>
                <a:gd name="connsiteY21" fmla="*/ 4521200 h 7823200"/>
                <a:gd name="connsiteX22" fmla="*/ 1614613 w 1830513"/>
                <a:gd name="connsiteY22" fmla="*/ 4724400 h 7823200"/>
                <a:gd name="connsiteX23" fmla="*/ 1614613 w 1830513"/>
                <a:gd name="connsiteY23" fmla="*/ 4876800 h 7823200"/>
                <a:gd name="connsiteX24" fmla="*/ 1589213 w 1830513"/>
                <a:gd name="connsiteY24" fmla="*/ 4889500 h 7823200"/>
                <a:gd name="connsiteX25" fmla="*/ 1525713 w 1830513"/>
                <a:gd name="connsiteY25" fmla="*/ 4914900 h 7823200"/>
                <a:gd name="connsiteX26" fmla="*/ 1436813 w 1830513"/>
                <a:gd name="connsiteY26" fmla="*/ 4927600 h 7823200"/>
                <a:gd name="connsiteX27" fmla="*/ 1538413 w 1830513"/>
                <a:gd name="connsiteY27" fmla="*/ 4965700 h 7823200"/>
                <a:gd name="connsiteX28" fmla="*/ 1601913 w 1830513"/>
                <a:gd name="connsiteY28" fmla="*/ 5041900 h 7823200"/>
                <a:gd name="connsiteX29" fmla="*/ 1627313 w 1830513"/>
                <a:gd name="connsiteY29" fmla="*/ 5118100 h 7823200"/>
                <a:gd name="connsiteX30" fmla="*/ 1589213 w 1830513"/>
                <a:gd name="connsiteY30" fmla="*/ 5194300 h 7823200"/>
                <a:gd name="connsiteX31" fmla="*/ 1513013 w 1830513"/>
                <a:gd name="connsiteY31" fmla="*/ 5283200 h 7823200"/>
                <a:gd name="connsiteX32" fmla="*/ 1487613 w 1830513"/>
                <a:gd name="connsiteY32" fmla="*/ 5384800 h 7823200"/>
                <a:gd name="connsiteX33" fmla="*/ 1487613 w 1830513"/>
                <a:gd name="connsiteY33" fmla="*/ 5473700 h 7823200"/>
                <a:gd name="connsiteX34" fmla="*/ 1500313 w 1830513"/>
                <a:gd name="connsiteY34" fmla="*/ 5638800 h 7823200"/>
                <a:gd name="connsiteX35" fmla="*/ 1513013 w 1830513"/>
                <a:gd name="connsiteY35" fmla="*/ 5867400 h 7823200"/>
                <a:gd name="connsiteX36" fmla="*/ 1487613 w 1830513"/>
                <a:gd name="connsiteY36" fmla="*/ 6032500 h 7823200"/>
                <a:gd name="connsiteX37" fmla="*/ 1411413 w 1830513"/>
                <a:gd name="connsiteY37" fmla="*/ 6159500 h 7823200"/>
                <a:gd name="connsiteX38" fmla="*/ 1259013 w 1830513"/>
                <a:gd name="connsiteY38" fmla="*/ 6184900 h 7823200"/>
                <a:gd name="connsiteX39" fmla="*/ 1106613 w 1830513"/>
                <a:gd name="connsiteY39" fmla="*/ 6184900 h 7823200"/>
                <a:gd name="connsiteX40" fmla="*/ 928813 w 1830513"/>
                <a:gd name="connsiteY40" fmla="*/ 6146800 h 7823200"/>
                <a:gd name="connsiteX41" fmla="*/ 789113 w 1830513"/>
                <a:gd name="connsiteY41" fmla="*/ 6159500 h 7823200"/>
                <a:gd name="connsiteX42" fmla="*/ 738313 w 1830513"/>
                <a:gd name="connsiteY42" fmla="*/ 6172200 h 7823200"/>
                <a:gd name="connsiteX43" fmla="*/ 674813 w 1830513"/>
                <a:gd name="connsiteY43" fmla="*/ 6223000 h 7823200"/>
                <a:gd name="connsiteX44" fmla="*/ 585913 w 1830513"/>
                <a:gd name="connsiteY44" fmla="*/ 6591300 h 7823200"/>
                <a:gd name="connsiteX45" fmla="*/ 395413 w 1830513"/>
                <a:gd name="connsiteY45" fmla="*/ 7810500 h 7823200"/>
                <a:gd name="connsiteX46" fmla="*/ 1713 w 1830513"/>
                <a:gd name="connsiteY46"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04010 w 1830513"/>
                <a:gd name="connsiteY19" fmla="*/ 4167524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78565 w 1830513"/>
                <a:gd name="connsiteY5" fmla="*/ 231602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78565 w 1830513"/>
                <a:gd name="connsiteY5" fmla="*/ 231602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78565 w 1830513"/>
                <a:gd name="connsiteY5" fmla="*/ 231602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09149 w 1830513"/>
                <a:gd name="connsiteY15" fmla="*/ 2984346 h 7823200"/>
                <a:gd name="connsiteX16" fmla="*/ 1513013 w 1830513"/>
                <a:gd name="connsiteY16" fmla="*/ 3175000 h 7823200"/>
                <a:gd name="connsiteX17" fmla="*/ 1779713 w 1830513"/>
                <a:gd name="connsiteY17" fmla="*/ 3886200 h 7823200"/>
                <a:gd name="connsiteX18" fmla="*/ 1817813 w 1830513"/>
                <a:gd name="connsiteY18" fmla="*/ 4000500 h 7823200"/>
                <a:gd name="connsiteX19" fmla="*/ 1830513 w 1830513"/>
                <a:gd name="connsiteY19" fmla="*/ 4102100 h 7823200"/>
                <a:gd name="connsiteX20" fmla="*/ 1823888 w 1830513"/>
                <a:gd name="connsiteY20" fmla="*/ 4180455 h 7823200"/>
                <a:gd name="connsiteX21" fmla="*/ 1767013 w 1830513"/>
                <a:gd name="connsiteY21" fmla="*/ 4241800 h 7823200"/>
                <a:gd name="connsiteX22" fmla="*/ 1652713 w 1830513"/>
                <a:gd name="connsiteY22" fmla="*/ 4356100 h 7823200"/>
                <a:gd name="connsiteX23" fmla="*/ 1601913 w 1830513"/>
                <a:gd name="connsiteY23" fmla="*/ 4521200 h 7823200"/>
                <a:gd name="connsiteX24" fmla="*/ 1614613 w 1830513"/>
                <a:gd name="connsiteY24" fmla="*/ 4724400 h 7823200"/>
                <a:gd name="connsiteX25" fmla="*/ 1614613 w 1830513"/>
                <a:gd name="connsiteY25" fmla="*/ 4876800 h 7823200"/>
                <a:gd name="connsiteX26" fmla="*/ 1589213 w 1830513"/>
                <a:gd name="connsiteY26" fmla="*/ 4889500 h 7823200"/>
                <a:gd name="connsiteX27" fmla="*/ 1525713 w 1830513"/>
                <a:gd name="connsiteY27" fmla="*/ 4914900 h 7823200"/>
                <a:gd name="connsiteX28" fmla="*/ 1436813 w 1830513"/>
                <a:gd name="connsiteY28" fmla="*/ 4927600 h 7823200"/>
                <a:gd name="connsiteX29" fmla="*/ 1538413 w 1830513"/>
                <a:gd name="connsiteY29" fmla="*/ 4965700 h 7823200"/>
                <a:gd name="connsiteX30" fmla="*/ 1601913 w 1830513"/>
                <a:gd name="connsiteY30" fmla="*/ 5041900 h 7823200"/>
                <a:gd name="connsiteX31" fmla="*/ 1627313 w 1830513"/>
                <a:gd name="connsiteY31" fmla="*/ 5118100 h 7823200"/>
                <a:gd name="connsiteX32" fmla="*/ 1589213 w 1830513"/>
                <a:gd name="connsiteY32" fmla="*/ 5194300 h 7823200"/>
                <a:gd name="connsiteX33" fmla="*/ 1513013 w 1830513"/>
                <a:gd name="connsiteY33" fmla="*/ 5283200 h 7823200"/>
                <a:gd name="connsiteX34" fmla="*/ 1487613 w 1830513"/>
                <a:gd name="connsiteY34" fmla="*/ 5384800 h 7823200"/>
                <a:gd name="connsiteX35" fmla="*/ 1487613 w 1830513"/>
                <a:gd name="connsiteY35" fmla="*/ 5473700 h 7823200"/>
                <a:gd name="connsiteX36" fmla="*/ 1500313 w 1830513"/>
                <a:gd name="connsiteY36" fmla="*/ 5638800 h 7823200"/>
                <a:gd name="connsiteX37" fmla="*/ 1513013 w 1830513"/>
                <a:gd name="connsiteY37" fmla="*/ 5867400 h 7823200"/>
                <a:gd name="connsiteX38" fmla="*/ 1487613 w 1830513"/>
                <a:gd name="connsiteY38" fmla="*/ 6032500 h 7823200"/>
                <a:gd name="connsiteX39" fmla="*/ 1411413 w 1830513"/>
                <a:gd name="connsiteY39" fmla="*/ 6159500 h 7823200"/>
                <a:gd name="connsiteX40" fmla="*/ 1259013 w 1830513"/>
                <a:gd name="connsiteY40" fmla="*/ 6184900 h 7823200"/>
                <a:gd name="connsiteX41" fmla="*/ 1106613 w 1830513"/>
                <a:gd name="connsiteY41" fmla="*/ 6184900 h 7823200"/>
                <a:gd name="connsiteX42" fmla="*/ 928813 w 1830513"/>
                <a:gd name="connsiteY42" fmla="*/ 6146800 h 7823200"/>
                <a:gd name="connsiteX43" fmla="*/ 789113 w 1830513"/>
                <a:gd name="connsiteY43" fmla="*/ 6159500 h 7823200"/>
                <a:gd name="connsiteX44" fmla="*/ 738313 w 1830513"/>
                <a:gd name="connsiteY44" fmla="*/ 6172200 h 7823200"/>
                <a:gd name="connsiteX45" fmla="*/ 674813 w 1830513"/>
                <a:gd name="connsiteY45" fmla="*/ 6223000 h 7823200"/>
                <a:gd name="connsiteX46" fmla="*/ 585913 w 1830513"/>
                <a:gd name="connsiteY46" fmla="*/ 6591300 h 7823200"/>
                <a:gd name="connsiteX47" fmla="*/ 395413 w 1830513"/>
                <a:gd name="connsiteY47" fmla="*/ 7810500 h 7823200"/>
                <a:gd name="connsiteX48" fmla="*/ 1713 w 1830513"/>
                <a:gd name="connsiteY48"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78565 w 1830513"/>
                <a:gd name="connsiteY5" fmla="*/ 231602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466079 w 1830513"/>
                <a:gd name="connsiteY15" fmla="*/ 2990811 h 7823200"/>
                <a:gd name="connsiteX16" fmla="*/ 1513013 w 1830513"/>
                <a:gd name="connsiteY16" fmla="*/ 3175000 h 7823200"/>
                <a:gd name="connsiteX17" fmla="*/ 1779713 w 1830513"/>
                <a:gd name="connsiteY17" fmla="*/ 3886200 h 7823200"/>
                <a:gd name="connsiteX18" fmla="*/ 1817813 w 1830513"/>
                <a:gd name="connsiteY18" fmla="*/ 4000500 h 7823200"/>
                <a:gd name="connsiteX19" fmla="*/ 1830513 w 1830513"/>
                <a:gd name="connsiteY19" fmla="*/ 4102100 h 7823200"/>
                <a:gd name="connsiteX20" fmla="*/ 1823888 w 1830513"/>
                <a:gd name="connsiteY20" fmla="*/ 4180455 h 7823200"/>
                <a:gd name="connsiteX21" fmla="*/ 1767013 w 1830513"/>
                <a:gd name="connsiteY21" fmla="*/ 4241800 h 7823200"/>
                <a:gd name="connsiteX22" fmla="*/ 1652713 w 1830513"/>
                <a:gd name="connsiteY22" fmla="*/ 4356100 h 7823200"/>
                <a:gd name="connsiteX23" fmla="*/ 1601913 w 1830513"/>
                <a:gd name="connsiteY23" fmla="*/ 4521200 h 7823200"/>
                <a:gd name="connsiteX24" fmla="*/ 1614613 w 1830513"/>
                <a:gd name="connsiteY24" fmla="*/ 4724400 h 7823200"/>
                <a:gd name="connsiteX25" fmla="*/ 1614613 w 1830513"/>
                <a:gd name="connsiteY25" fmla="*/ 4876800 h 7823200"/>
                <a:gd name="connsiteX26" fmla="*/ 1589213 w 1830513"/>
                <a:gd name="connsiteY26" fmla="*/ 4889500 h 7823200"/>
                <a:gd name="connsiteX27" fmla="*/ 1525713 w 1830513"/>
                <a:gd name="connsiteY27" fmla="*/ 4914900 h 7823200"/>
                <a:gd name="connsiteX28" fmla="*/ 1436813 w 1830513"/>
                <a:gd name="connsiteY28" fmla="*/ 4927600 h 7823200"/>
                <a:gd name="connsiteX29" fmla="*/ 1538413 w 1830513"/>
                <a:gd name="connsiteY29" fmla="*/ 4965700 h 7823200"/>
                <a:gd name="connsiteX30" fmla="*/ 1601913 w 1830513"/>
                <a:gd name="connsiteY30" fmla="*/ 5041900 h 7823200"/>
                <a:gd name="connsiteX31" fmla="*/ 1627313 w 1830513"/>
                <a:gd name="connsiteY31" fmla="*/ 5118100 h 7823200"/>
                <a:gd name="connsiteX32" fmla="*/ 1589213 w 1830513"/>
                <a:gd name="connsiteY32" fmla="*/ 5194300 h 7823200"/>
                <a:gd name="connsiteX33" fmla="*/ 1513013 w 1830513"/>
                <a:gd name="connsiteY33" fmla="*/ 5283200 h 7823200"/>
                <a:gd name="connsiteX34" fmla="*/ 1487613 w 1830513"/>
                <a:gd name="connsiteY34" fmla="*/ 5384800 h 7823200"/>
                <a:gd name="connsiteX35" fmla="*/ 1487613 w 1830513"/>
                <a:gd name="connsiteY35" fmla="*/ 5473700 h 7823200"/>
                <a:gd name="connsiteX36" fmla="*/ 1500313 w 1830513"/>
                <a:gd name="connsiteY36" fmla="*/ 5638800 h 7823200"/>
                <a:gd name="connsiteX37" fmla="*/ 1513013 w 1830513"/>
                <a:gd name="connsiteY37" fmla="*/ 5867400 h 7823200"/>
                <a:gd name="connsiteX38" fmla="*/ 1487613 w 1830513"/>
                <a:gd name="connsiteY38" fmla="*/ 6032500 h 7823200"/>
                <a:gd name="connsiteX39" fmla="*/ 1411413 w 1830513"/>
                <a:gd name="connsiteY39" fmla="*/ 6159500 h 7823200"/>
                <a:gd name="connsiteX40" fmla="*/ 1259013 w 1830513"/>
                <a:gd name="connsiteY40" fmla="*/ 6184900 h 7823200"/>
                <a:gd name="connsiteX41" fmla="*/ 1106613 w 1830513"/>
                <a:gd name="connsiteY41" fmla="*/ 6184900 h 7823200"/>
                <a:gd name="connsiteX42" fmla="*/ 928813 w 1830513"/>
                <a:gd name="connsiteY42" fmla="*/ 6146800 h 7823200"/>
                <a:gd name="connsiteX43" fmla="*/ 789113 w 1830513"/>
                <a:gd name="connsiteY43" fmla="*/ 6159500 h 7823200"/>
                <a:gd name="connsiteX44" fmla="*/ 738313 w 1830513"/>
                <a:gd name="connsiteY44" fmla="*/ 6172200 h 7823200"/>
                <a:gd name="connsiteX45" fmla="*/ 674813 w 1830513"/>
                <a:gd name="connsiteY45" fmla="*/ 6223000 h 7823200"/>
                <a:gd name="connsiteX46" fmla="*/ 585913 w 1830513"/>
                <a:gd name="connsiteY46" fmla="*/ 6591300 h 7823200"/>
                <a:gd name="connsiteX47" fmla="*/ 395413 w 1830513"/>
                <a:gd name="connsiteY47" fmla="*/ 7810500 h 7823200"/>
                <a:gd name="connsiteX48" fmla="*/ 1713 w 1830513"/>
                <a:gd name="connsiteY48" fmla="*/ 7823200 h 78232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Lst>
              <a:rect l="l" t="t" r="r" b="b"/>
              <a:pathLst>
                <a:path w="1830513" h="7823200">
                  <a:moveTo>
                    <a:pt x="1713" y="7823200"/>
                  </a:moveTo>
                  <a:cubicBezTo>
                    <a:pt x="5946" y="5215467"/>
                    <a:pt x="-3072" y="2607733"/>
                    <a:pt x="1161" y="0"/>
                  </a:cubicBezTo>
                  <a:lnTo>
                    <a:pt x="230313" y="0"/>
                  </a:lnTo>
                  <a:cubicBezTo>
                    <a:pt x="310838" y="4233"/>
                    <a:pt x="408113" y="6350"/>
                    <a:pt x="484313" y="25400"/>
                  </a:cubicBezTo>
                  <a:cubicBezTo>
                    <a:pt x="560513" y="44450"/>
                    <a:pt x="621804" y="79933"/>
                    <a:pt x="687513" y="114300"/>
                  </a:cubicBezTo>
                  <a:cubicBezTo>
                    <a:pt x="753222" y="148667"/>
                    <a:pt x="819298" y="185035"/>
                    <a:pt x="878565" y="231602"/>
                  </a:cubicBezTo>
                  <a:cubicBezTo>
                    <a:pt x="937832" y="278169"/>
                    <a:pt x="988172" y="320117"/>
                    <a:pt x="1043113" y="393700"/>
                  </a:cubicBezTo>
                  <a:cubicBezTo>
                    <a:pt x="1098054" y="467283"/>
                    <a:pt x="1165880" y="590550"/>
                    <a:pt x="1208213" y="673100"/>
                  </a:cubicBezTo>
                  <a:lnTo>
                    <a:pt x="1297113" y="889000"/>
                  </a:lnTo>
                  <a:cubicBezTo>
                    <a:pt x="1326746" y="960967"/>
                    <a:pt x="1424113" y="1303867"/>
                    <a:pt x="1462213" y="1473200"/>
                  </a:cubicBezTo>
                  <a:lnTo>
                    <a:pt x="1525713" y="1905000"/>
                  </a:lnTo>
                  <a:lnTo>
                    <a:pt x="1563813" y="2273300"/>
                  </a:lnTo>
                  <a:lnTo>
                    <a:pt x="1589213" y="2654300"/>
                  </a:lnTo>
                  <a:lnTo>
                    <a:pt x="1551113" y="2768600"/>
                  </a:lnTo>
                  <a:lnTo>
                    <a:pt x="1500313" y="2882900"/>
                  </a:lnTo>
                  <a:lnTo>
                    <a:pt x="1466079" y="2990811"/>
                  </a:lnTo>
                  <a:lnTo>
                    <a:pt x="1513013" y="3175000"/>
                  </a:lnTo>
                  <a:lnTo>
                    <a:pt x="1779713" y="3886200"/>
                  </a:lnTo>
                  <a:lnTo>
                    <a:pt x="1817813" y="4000500"/>
                  </a:lnTo>
                  <a:lnTo>
                    <a:pt x="1830513" y="4102100"/>
                  </a:lnTo>
                  <a:lnTo>
                    <a:pt x="1823888" y="4180455"/>
                  </a:lnTo>
                  <a:lnTo>
                    <a:pt x="1767013" y="4241800"/>
                  </a:lnTo>
                  <a:lnTo>
                    <a:pt x="1652713" y="4356100"/>
                  </a:lnTo>
                  <a:lnTo>
                    <a:pt x="1601913" y="4521200"/>
                  </a:lnTo>
                  <a:lnTo>
                    <a:pt x="1614613" y="4724400"/>
                  </a:lnTo>
                  <a:cubicBezTo>
                    <a:pt x="1616730" y="4783667"/>
                    <a:pt x="1618846" y="4849283"/>
                    <a:pt x="1614613" y="4876800"/>
                  </a:cubicBezTo>
                  <a:cubicBezTo>
                    <a:pt x="1610380" y="4904317"/>
                    <a:pt x="1604030" y="4883150"/>
                    <a:pt x="1589213" y="4889500"/>
                  </a:cubicBezTo>
                  <a:lnTo>
                    <a:pt x="1525713" y="4914900"/>
                  </a:lnTo>
                  <a:lnTo>
                    <a:pt x="1436813" y="4927600"/>
                  </a:lnTo>
                  <a:lnTo>
                    <a:pt x="1538413" y="4965700"/>
                  </a:lnTo>
                  <a:lnTo>
                    <a:pt x="1601913" y="5041900"/>
                  </a:lnTo>
                  <a:lnTo>
                    <a:pt x="1627313" y="5118100"/>
                  </a:lnTo>
                  <a:lnTo>
                    <a:pt x="1589213" y="5194300"/>
                  </a:lnTo>
                  <a:lnTo>
                    <a:pt x="1513013" y="5283200"/>
                  </a:lnTo>
                  <a:lnTo>
                    <a:pt x="1487613" y="5384800"/>
                  </a:lnTo>
                  <a:lnTo>
                    <a:pt x="1487613" y="5473700"/>
                  </a:lnTo>
                  <a:lnTo>
                    <a:pt x="1500313" y="5638800"/>
                  </a:lnTo>
                  <a:lnTo>
                    <a:pt x="1513013" y="5867400"/>
                  </a:lnTo>
                  <a:lnTo>
                    <a:pt x="1487613" y="6032500"/>
                  </a:lnTo>
                  <a:cubicBezTo>
                    <a:pt x="1470680" y="6081183"/>
                    <a:pt x="1449513" y="6134100"/>
                    <a:pt x="1411413" y="6159500"/>
                  </a:cubicBezTo>
                  <a:cubicBezTo>
                    <a:pt x="1373313" y="6184900"/>
                    <a:pt x="1309813" y="6180667"/>
                    <a:pt x="1259013" y="6184900"/>
                  </a:cubicBezTo>
                  <a:lnTo>
                    <a:pt x="1106613" y="6184900"/>
                  </a:lnTo>
                  <a:lnTo>
                    <a:pt x="928813" y="6146800"/>
                  </a:lnTo>
                  <a:lnTo>
                    <a:pt x="789113" y="6159500"/>
                  </a:lnTo>
                  <a:lnTo>
                    <a:pt x="738313" y="6172200"/>
                  </a:lnTo>
                  <a:lnTo>
                    <a:pt x="674813" y="6223000"/>
                  </a:lnTo>
                  <a:lnTo>
                    <a:pt x="585913" y="6591300"/>
                  </a:lnTo>
                  <a:lnTo>
                    <a:pt x="395413" y="7810500"/>
                  </a:lnTo>
                  <a:lnTo>
                    <a:pt x="1713" y="7823200"/>
                  </a:lnTo>
                  <a:close/>
                </a:path>
              </a:pathLst>
            </a:custGeom>
            <a:solidFill>
              <a:schemeClr val="accent5">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grpSp>
        <xdr:nvGrpSpPr>
          <xdr:cNvPr id="208" name="Group 207">
            <a:extLst>
              <a:ext uri="{FF2B5EF4-FFF2-40B4-BE49-F238E27FC236}">
                <a16:creationId xmlns:a16="http://schemas.microsoft.com/office/drawing/2014/main" id="{6303A076-CE90-55F4-5C57-941BF4F0B0BE}"/>
              </a:ext>
            </a:extLst>
          </xdr:cNvPr>
          <xdr:cNvGrpSpPr/>
        </xdr:nvGrpSpPr>
        <xdr:grpSpPr>
          <a:xfrm>
            <a:off x="18742660" y="60706000"/>
            <a:ext cx="2256239" cy="7823200"/>
            <a:chOff x="7845340" y="60718700"/>
            <a:chExt cx="2256239" cy="7823200"/>
          </a:xfrm>
        </xdr:grpSpPr>
        <xdr:sp macro="" textlink="">
          <xdr:nvSpPr>
            <xdr:cNvPr id="209" name="Freeform: Shape 208">
              <a:extLst>
                <a:ext uri="{FF2B5EF4-FFF2-40B4-BE49-F238E27FC236}">
                  <a16:creationId xmlns:a16="http://schemas.microsoft.com/office/drawing/2014/main" id="{F60DA286-C3BA-54D5-D458-4B24B7A6D2CC}"/>
                </a:ext>
              </a:extLst>
            </xdr:cNvPr>
            <xdr:cNvSpPr/>
          </xdr:nvSpPr>
          <xdr:spPr>
            <a:xfrm flipH="1">
              <a:off x="7845340" y="60718700"/>
              <a:ext cx="1826979" cy="7823200"/>
            </a:xfrm>
            <a:custGeom>
              <a:avLst/>
              <a:gdLst>
                <a:gd name="connsiteX0" fmla="*/ 0 w 1828800"/>
                <a:gd name="connsiteY0" fmla="*/ 7823200 h 7823200"/>
                <a:gd name="connsiteX1" fmla="*/ 12700 w 1828800"/>
                <a:gd name="connsiteY1" fmla="*/ 0 h 7823200"/>
                <a:gd name="connsiteX2" fmla="*/ 228600 w 1828800"/>
                <a:gd name="connsiteY2" fmla="*/ 0 h 7823200"/>
                <a:gd name="connsiteX3" fmla="*/ 482600 w 1828800"/>
                <a:gd name="connsiteY3" fmla="*/ 25400 h 7823200"/>
                <a:gd name="connsiteX4" fmla="*/ 685800 w 1828800"/>
                <a:gd name="connsiteY4" fmla="*/ 114300 h 7823200"/>
                <a:gd name="connsiteX5" fmla="*/ 863600 w 1828800"/>
                <a:gd name="connsiteY5" fmla="*/ 241300 h 7823200"/>
                <a:gd name="connsiteX6" fmla="*/ 1041400 w 1828800"/>
                <a:gd name="connsiteY6" fmla="*/ 393700 h 7823200"/>
                <a:gd name="connsiteX7" fmla="*/ 1206500 w 1828800"/>
                <a:gd name="connsiteY7" fmla="*/ 673100 h 7823200"/>
                <a:gd name="connsiteX8" fmla="*/ 1295400 w 1828800"/>
                <a:gd name="connsiteY8" fmla="*/ 889000 h 7823200"/>
                <a:gd name="connsiteX9" fmla="*/ 1460500 w 1828800"/>
                <a:gd name="connsiteY9" fmla="*/ 1473200 h 7823200"/>
                <a:gd name="connsiteX10" fmla="*/ 1524000 w 1828800"/>
                <a:gd name="connsiteY10" fmla="*/ 1905000 h 7823200"/>
                <a:gd name="connsiteX11" fmla="*/ 1562100 w 1828800"/>
                <a:gd name="connsiteY11" fmla="*/ 2273300 h 7823200"/>
                <a:gd name="connsiteX12" fmla="*/ 1587500 w 1828800"/>
                <a:gd name="connsiteY12" fmla="*/ 2654300 h 7823200"/>
                <a:gd name="connsiteX13" fmla="*/ 1549400 w 1828800"/>
                <a:gd name="connsiteY13" fmla="*/ 2768600 h 7823200"/>
                <a:gd name="connsiteX14" fmla="*/ 1498600 w 1828800"/>
                <a:gd name="connsiteY14" fmla="*/ 2882900 h 7823200"/>
                <a:gd name="connsiteX15" fmla="*/ 1511300 w 1828800"/>
                <a:gd name="connsiteY15" fmla="*/ 3175000 h 7823200"/>
                <a:gd name="connsiteX16" fmla="*/ 1778000 w 1828800"/>
                <a:gd name="connsiteY16" fmla="*/ 3886200 h 7823200"/>
                <a:gd name="connsiteX17" fmla="*/ 1816100 w 1828800"/>
                <a:gd name="connsiteY17" fmla="*/ 4000500 h 7823200"/>
                <a:gd name="connsiteX18" fmla="*/ 1828800 w 1828800"/>
                <a:gd name="connsiteY18" fmla="*/ 4102100 h 7823200"/>
                <a:gd name="connsiteX19" fmla="*/ 1765300 w 1828800"/>
                <a:gd name="connsiteY19" fmla="*/ 4241800 h 7823200"/>
                <a:gd name="connsiteX20" fmla="*/ 1651000 w 1828800"/>
                <a:gd name="connsiteY20" fmla="*/ 4356100 h 7823200"/>
                <a:gd name="connsiteX21" fmla="*/ 1600200 w 1828800"/>
                <a:gd name="connsiteY21" fmla="*/ 4521200 h 7823200"/>
                <a:gd name="connsiteX22" fmla="*/ 1612900 w 1828800"/>
                <a:gd name="connsiteY22" fmla="*/ 4724400 h 7823200"/>
                <a:gd name="connsiteX23" fmla="*/ 1612900 w 1828800"/>
                <a:gd name="connsiteY23" fmla="*/ 4876800 h 7823200"/>
                <a:gd name="connsiteX24" fmla="*/ 1587500 w 1828800"/>
                <a:gd name="connsiteY24" fmla="*/ 4889500 h 7823200"/>
                <a:gd name="connsiteX25" fmla="*/ 1524000 w 1828800"/>
                <a:gd name="connsiteY25" fmla="*/ 4914900 h 7823200"/>
                <a:gd name="connsiteX26" fmla="*/ 1435100 w 1828800"/>
                <a:gd name="connsiteY26" fmla="*/ 4927600 h 7823200"/>
                <a:gd name="connsiteX27" fmla="*/ 1536700 w 1828800"/>
                <a:gd name="connsiteY27" fmla="*/ 4965700 h 7823200"/>
                <a:gd name="connsiteX28" fmla="*/ 1600200 w 1828800"/>
                <a:gd name="connsiteY28" fmla="*/ 5041900 h 7823200"/>
                <a:gd name="connsiteX29" fmla="*/ 1625600 w 1828800"/>
                <a:gd name="connsiteY29" fmla="*/ 5118100 h 7823200"/>
                <a:gd name="connsiteX30" fmla="*/ 1587500 w 1828800"/>
                <a:gd name="connsiteY30" fmla="*/ 5194300 h 7823200"/>
                <a:gd name="connsiteX31" fmla="*/ 1511300 w 1828800"/>
                <a:gd name="connsiteY31" fmla="*/ 5283200 h 7823200"/>
                <a:gd name="connsiteX32" fmla="*/ 1485900 w 1828800"/>
                <a:gd name="connsiteY32" fmla="*/ 5384800 h 7823200"/>
                <a:gd name="connsiteX33" fmla="*/ 1485900 w 1828800"/>
                <a:gd name="connsiteY33" fmla="*/ 5473700 h 7823200"/>
                <a:gd name="connsiteX34" fmla="*/ 1498600 w 1828800"/>
                <a:gd name="connsiteY34" fmla="*/ 5638800 h 7823200"/>
                <a:gd name="connsiteX35" fmla="*/ 1511300 w 1828800"/>
                <a:gd name="connsiteY35" fmla="*/ 5867400 h 7823200"/>
                <a:gd name="connsiteX36" fmla="*/ 1485900 w 1828800"/>
                <a:gd name="connsiteY36" fmla="*/ 6032500 h 7823200"/>
                <a:gd name="connsiteX37" fmla="*/ 1409700 w 1828800"/>
                <a:gd name="connsiteY37" fmla="*/ 6159500 h 7823200"/>
                <a:gd name="connsiteX38" fmla="*/ 1257300 w 1828800"/>
                <a:gd name="connsiteY38" fmla="*/ 6184900 h 7823200"/>
                <a:gd name="connsiteX39" fmla="*/ 1104900 w 1828800"/>
                <a:gd name="connsiteY39" fmla="*/ 6184900 h 7823200"/>
                <a:gd name="connsiteX40" fmla="*/ 927100 w 1828800"/>
                <a:gd name="connsiteY40" fmla="*/ 6146800 h 7823200"/>
                <a:gd name="connsiteX41" fmla="*/ 787400 w 1828800"/>
                <a:gd name="connsiteY41" fmla="*/ 6159500 h 7823200"/>
                <a:gd name="connsiteX42" fmla="*/ 736600 w 1828800"/>
                <a:gd name="connsiteY42" fmla="*/ 6172200 h 7823200"/>
                <a:gd name="connsiteX43" fmla="*/ 673100 w 1828800"/>
                <a:gd name="connsiteY43" fmla="*/ 6223000 h 7823200"/>
                <a:gd name="connsiteX44" fmla="*/ 584200 w 1828800"/>
                <a:gd name="connsiteY44" fmla="*/ 6591300 h 7823200"/>
                <a:gd name="connsiteX45" fmla="*/ 393700 w 1828800"/>
                <a:gd name="connsiteY45" fmla="*/ 7810500 h 7823200"/>
                <a:gd name="connsiteX46" fmla="*/ 0 w 1828800"/>
                <a:gd name="connsiteY46"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767013 w 1830513"/>
                <a:gd name="connsiteY19" fmla="*/ 4241800 h 7823200"/>
                <a:gd name="connsiteX20" fmla="*/ 1652713 w 1830513"/>
                <a:gd name="connsiteY20" fmla="*/ 4356100 h 7823200"/>
                <a:gd name="connsiteX21" fmla="*/ 1601913 w 1830513"/>
                <a:gd name="connsiteY21" fmla="*/ 4521200 h 7823200"/>
                <a:gd name="connsiteX22" fmla="*/ 1614613 w 1830513"/>
                <a:gd name="connsiteY22" fmla="*/ 4724400 h 7823200"/>
                <a:gd name="connsiteX23" fmla="*/ 1614613 w 1830513"/>
                <a:gd name="connsiteY23" fmla="*/ 4876800 h 7823200"/>
                <a:gd name="connsiteX24" fmla="*/ 1589213 w 1830513"/>
                <a:gd name="connsiteY24" fmla="*/ 4889500 h 7823200"/>
                <a:gd name="connsiteX25" fmla="*/ 1525713 w 1830513"/>
                <a:gd name="connsiteY25" fmla="*/ 4914900 h 7823200"/>
                <a:gd name="connsiteX26" fmla="*/ 1436813 w 1830513"/>
                <a:gd name="connsiteY26" fmla="*/ 4927600 h 7823200"/>
                <a:gd name="connsiteX27" fmla="*/ 1538413 w 1830513"/>
                <a:gd name="connsiteY27" fmla="*/ 4965700 h 7823200"/>
                <a:gd name="connsiteX28" fmla="*/ 1601913 w 1830513"/>
                <a:gd name="connsiteY28" fmla="*/ 5041900 h 7823200"/>
                <a:gd name="connsiteX29" fmla="*/ 1627313 w 1830513"/>
                <a:gd name="connsiteY29" fmla="*/ 5118100 h 7823200"/>
                <a:gd name="connsiteX30" fmla="*/ 1589213 w 1830513"/>
                <a:gd name="connsiteY30" fmla="*/ 5194300 h 7823200"/>
                <a:gd name="connsiteX31" fmla="*/ 1513013 w 1830513"/>
                <a:gd name="connsiteY31" fmla="*/ 5283200 h 7823200"/>
                <a:gd name="connsiteX32" fmla="*/ 1487613 w 1830513"/>
                <a:gd name="connsiteY32" fmla="*/ 5384800 h 7823200"/>
                <a:gd name="connsiteX33" fmla="*/ 1487613 w 1830513"/>
                <a:gd name="connsiteY33" fmla="*/ 5473700 h 7823200"/>
                <a:gd name="connsiteX34" fmla="*/ 1500313 w 1830513"/>
                <a:gd name="connsiteY34" fmla="*/ 5638800 h 7823200"/>
                <a:gd name="connsiteX35" fmla="*/ 1513013 w 1830513"/>
                <a:gd name="connsiteY35" fmla="*/ 5867400 h 7823200"/>
                <a:gd name="connsiteX36" fmla="*/ 1487613 w 1830513"/>
                <a:gd name="connsiteY36" fmla="*/ 6032500 h 7823200"/>
                <a:gd name="connsiteX37" fmla="*/ 1411413 w 1830513"/>
                <a:gd name="connsiteY37" fmla="*/ 6159500 h 7823200"/>
                <a:gd name="connsiteX38" fmla="*/ 1259013 w 1830513"/>
                <a:gd name="connsiteY38" fmla="*/ 6184900 h 7823200"/>
                <a:gd name="connsiteX39" fmla="*/ 1106613 w 1830513"/>
                <a:gd name="connsiteY39" fmla="*/ 6184900 h 7823200"/>
                <a:gd name="connsiteX40" fmla="*/ 928813 w 1830513"/>
                <a:gd name="connsiteY40" fmla="*/ 6146800 h 7823200"/>
                <a:gd name="connsiteX41" fmla="*/ 789113 w 1830513"/>
                <a:gd name="connsiteY41" fmla="*/ 6159500 h 7823200"/>
                <a:gd name="connsiteX42" fmla="*/ 738313 w 1830513"/>
                <a:gd name="connsiteY42" fmla="*/ 6172200 h 7823200"/>
                <a:gd name="connsiteX43" fmla="*/ 674813 w 1830513"/>
                <a:gd name="connsiteY43" fmla="*/ 6223000 h 7823200"/>
                <a:gd name="connsiteX44" fmla="*/ 585913 w 1830513"/>
                <a:gd name="connsiteY44" fmla="*/ 6591300 h 7823200"/>
                <a:gd name="connsiteX45" fmla="*/ 395413 w 1830513"/>
                <a:gd name="connsiteY45" fmla="*/ 7810500 h 7823200"/>
                <a:gd name="connsiteX46" fmla="*/ 1713 w 1830513"/>
                <a:gd name="connsiteY46"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767013 w 1830513"/>
                <a:gd name="connsiteY19" fmla="*/ 4241800 h 7823200"/>
                <a:gd name="connsiteX20" fmla="*/ 1652713 w 1830513"/>
                <a:gd name="connsiteY20" fmla="*/ 4356100 h 7823200"/>
                <a:gd name="connsiteX21" fmla="*/ 1601913 w 1830513"/>
                <a:gd name="connsiteY21" fmla="*/ 4521200 h 7823200"/>
                <a:gd name="connsiteX22" fmla="*/ 1614613 w 1830513"/>
                <a:gd name="connsiteY22" fmla="*/ 4724400 h 7823200"/>
                <a:gd name="connsiteX23" fmla="*/ 1614613 w 1830513"/>
                <a:gd name="connsiteY23" fmla="*/ 4876800 h 7823200"/>
                <a:gd name="connsiteX24" fmla="*/ 1589213 w 1830513"/>
                <a:gd name="connsiteY24" fmla="*/ 4889500 h 7823200"/>
                <a:gd name="connsiteX25" fmla="*/ 1525713 w 1830513"/>
                <a:gd name="connsiteY25" fmla="*/ 4914900 h 7823200"/>
                <a:gd name="connsiteX26" fmla="*/ 1436813 w 1830513"/>
                <a:gd name="connsiteY26" fmla="*/ 4927600 h 7823200"/>
                <a:gd name="connsiteX27" fmla="*/ 1538413 w 1830513"/>
                <a:gd name="connsiteY27" fmla="*/ 4965700 h 7823200"/>
                <a:gd name="connsiteX28" fmla="*/ 1601913 w 1830513"/>
                <a:gd name="connsiteY28" fmla="*/ 5041900 h 7823200"/>
                <a:gd name="connsiteX29" fmla="*/ 1627313 w 1830513"/>
                <a:gd name="connsiteY29" fmla="*/ 5118100 h 7823200"/>
                <a:gd name="connsiteX30" fmla="*/ 1589213 w 1830513"/>
                <a:gd name="connsiteY30" fmla="*/ 5194300 h 7823200"/>
                <a:gd name="connsiteX31" fmla="*/ 1513013 w 1830513"/>
                <a:gd name="connsiteY31" fmla="*/ 5283200 h 7823200"/>
                <a:gd name="connsiteX32" fmla="*/ 1487613 w 1830513"/>
                <a:gd name="connsiteY32" fmla="*/ 5384800 h 7823200"/>
                <a:gd name="connsiteX33" fmla="*/ 1487613 w 1830513"/>
                <a:gd name="connsiteY33" fmla="*/ 5473700 h 7823200"/>
                <a:gd name="connsiteX34" fmla="*/ 1500313 w 1830513"/>
                <a:gd name="connsiteY34" fmla="*/ 5638800 h 7823200"/>
                <a:gd name="connsiteX35" fmla="*/ 1513013 w 1830513"/>
                <a:gd name="connsiteY35" fmla="*/ 5867400 h 7823200"/>
                <a:gd name="connsiteX36" fmla="*/ 1487613 w 1830513"/>
                <a:gd name="connsiteY36" fmla="*/ 6032500 h 7823200"/>
                <a:gd name="connsiteX37" fmla="*/ 1411413 w 1830513"/>
                <a:gd name="connsiteY37" fmla="*/ 6159500 h 7823200"/>
                <a:gd name="connsiteX38" fmla="*/ 1259013 w 1830513"/>
                <a:gd name="connsiteY38" fmla="*/ 6184900 h 7823200"/>
                <a:gd name="connsiteX39" fmla="*/ 1106613 w 1830513"/>
                <a:gd name="connsiteY39" fmla="*/ 6184900 h 7823200"/>
                <a:gd name="connsiteX40" fmla="*/ 928813 w 1830513"/>
                <a:gd name="connsiteY40" fmla="*/ 6146800 h 7823200"/>
                <a:gd name="connsiteX41" fmla="*/ 789113 w 1830513"/>
                <a:gd name="connsiteY41" fmla="*/ 6159500 h 7823200"/>
                <a:gd name="connsiteX42" fmla="*/ 738313 w 1830513"/>
                <a:gd name="connsiteY42" fmla="*/ 6172200 h 7823200"/>
                <a:gd name="connsiteX43" fmla="*/ 674813 w 1830513"/>
                <a:gd name="connsiteY43" fmla="*/ 6223000 h 7823200"/>
                <a:gd name="connsiteX44" fmla="*/ 585913 w 1830513"/>
                <a:gd name="connsiteY44" fmla="*/ 6591300 h 7823200"/>
                <a:gd name="connsiteX45" fmla="*/ 395413 w 1830513"/>
                <a:gd name="connsiteY45" fmla="*/ 7810500 h 7823200"/>
                <a:gd name="connsiteX46" fmla="*/ 1713 w 1830513"/>
                <a:gd name="connsiteY46"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04010 w 1830513"/>
                <a:gd name="connsiteY19" fmla="*/ 4167524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78565 w 1830513"/>
                <a:gd name="connsiteY5" fmla="*/ 231602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78565 w 1830513"/>
                <a:gd name="connsiteY5" fmla="*/ 231602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78565 w 1830513"/>
                <a:gd name="connsiteY5" fmla="*/ 231602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09149 w 1830513"/>
                <a:gd name="connsiteY15" fmla="*/ 2984346 h 7823200"/>
                <a:gd name="connsiteX16" fmla="*/ 1513013 w 1830513"/>
                <a:gd name="connsiteY16" fmla="*/ 3175000 h 7823200"/>
                <a:gd name="connsiteX17" fmla="*/ 1779713 w 1830513"/>
                <a:gd name="connsiteY17" fmla="*/ 3886200 h 7823200"/>
                <a:gd name="connsiteX18" fmla="*/ 1817813 w 1830513"/>
                <a:gd name="connsiteY18" fmla="*/ 4000500 h 7823200"/>
                <a:gd name="connsiteX19" fmla="*/ 1830513 w 1830513"/>
                <a:gd name="connsiteY19" fmla="*/ 4102100 h 7823200"/>
                <a:gd name="connsiteX20" fmla="*/ 1823888 w 1830513"/>
                <a:gd name="connsiteY20" fmla="*/ 4180455 h 7823200"/>
                <a:gd name="connsiteX21" fmla="*/ 1767013 w 1830513"/>
                <a:gd name="connsiteY21" fmla="*/ 4241800 h 7823200"/>
                <a:gd name="connsiteX22" fmla="*/ 1652713 w 1830513"/>
                <a:gd name="connsiteY22" fmla="*/ 4356100 h 7823200"/>
                <a:gd name="connsiteX23" fmla="*/ 1601913 w 1830513"/>
                <a:gd name="connsiteY23" fmla="*/ 4521200 h 7823200"/>
                <a:gd name="connsiteX24" fmla="*/ 1614613 w 1830513"/>
                <a:gd name="connsiteY24" fmla="*/ 4724400 h 7823200"/>
                <a:gd name="connsiteX25" fmla="*/ 1614613 w 1830513"/>
                <a:gd name="connsiteY25" fmla="*/ 4876800 h 7823200"/>
                <a:gd name="connsiteX26" fmla="*/ 1589213 w 1830513"/>
                <a:gd name="connsiteY26" fmla="*/ 4889500 h 7823200"/>
                <a:gd name="connsiteX27" fmla="*/ 1525713 w 1830513"/>
                <a:gd name="connsiteY27" fmla="*/ 4914900 h 7823200"/>
                <a:gd name="connsiteX28" fmla="*/ 1436813 w 1830513"/>
                <a:gd name="connsiteY28" fmla="*/ 4927600 h 7823200"/>
                <a:gd name="connsiteX29" fmla="*/ 1538413 w 1830513"/>
                <a:gd name="connsiteY29" fmla="*/ 4965700 h 7823200"/>
                <a:gd name="connsiteX30" fmla="*/ 1601913 w 1830513"/>
                <a:gd name="connsiteY30" fmla="*/ 5041900 h 7823200"/>
                <a:gd name="connsiteX31" fmla="*/ 1627313 w 1830513"/>
                <a:gd name="connsiteY31" fmla="*/ 5118100 h 7823200"/>
                <a:gd name="connsiteX32" fmla="*/ 1589213 w 1830513"/>
                <a:gd name="connsiteY32" fmla="*/ 5194300 h 7823200"/>
                <a:gd name="connsiteX33" fmla="*/ 1513013 w 1830513"/>
                <a:gd name="connsiteY33" fmla="*/ 5283200 h 7823200"/>
                <a:gd name="connsiteX34" fmla="*/ 1487613 w 1830513"/>
                <a:gd name="connsiteY34" fmla="*/ 5384800 h 7823200"/>
                <a:gd name="connsiteX35" fmla="*/ 1487613 w 1830513"/>
                <a:gd name="connsiteY35" fmla="*/ 5473700 h 7823200"/>
                <a:gd name="connsiteX36" fmla="*/ 1500313 w 1830513"/>
                <a:gd name="connsiteY36" fmla="*/ 5638800 h 7823200"/>
                <a:gd name="connsiteX37" fmla="*/ 1513013 w 1830513"/>
                <a:gd name="connsiteY37" fmla="*/ 5867400 h 7823200"/>
                <a:gd name="connsiteX38" fmla="*/ 1487613 w 1830513"/>
                <a:gd name="connsiteY38" fmla="*/ 6032500 h 7823200"/>
                <a:gd name="connsiteX39" fmla="*/ 1411413 w 1830513"/>
                <a:gd name="connsiteY39" fmla="*/ 6159500 h 7823200"/>
                <a:gd name="connsiteX40" fmla="*/ 1259013 w 1830513"/>
                <a:gd name="connsiteY40" fmla="*/ 6184900 h 7823200"/>
                <a:gd name="connsiteX41" fmla="*/ 1106613 w 1830513"/>
                <a:gd name="connsiteY41" fmla="*/ 6184900 h 7823200"/>
                <a:gd name="connsiteX42" fmla="*/ 928813 w 1830513"/>
                <a:gd name="connsiteY42" fmla="*/ 6146800 h 7823200"/>
                <a:gd name="connsiteX43" fmla="*/ 789113 w 1830513"/>
                <a:gd name="connsiteY43" fmla="*/ 6159500 h 7823200"/>
                <a:gd name="connsiteX44" fmla="*/ 738313 w 1830513"/>
                <a:gd name="connsiteY44" fmla="*/ 6172200 h 7823200"/>
                <a:gd name="connsiteX45" fmla="*/ 674813 w 1830513"/>
                <a:gd name="connsiteY45" fmla="*/ 6223000 h 7823200"/>
                <a:gd name="connsiteX46" fmla="*/ 585913 w 1830513"/>
                <a:gd name="connsiteY46" fmla="*/ 6591300 h 7823200"/>
                <a:gd name="connsiteX47" fmla="*/ 395413 w 1830513"/>
                <a:gd name="connsiteY47" fmla="*/ 7810500 h 7823200"/>
                <a:gd name="connsiteX48" fmla="*/ 1713 w 1830513"/>
                <a:gd name="connsiteY48"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78565 w 1830513"/>
                <a:gd name="connsiteY5" fmla="*/ 231602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466079 w 1830513"/>
                <a:gd name="connsiteY15" fmla="*/ 2990811 h 7823200"/>
                <a:gd name="connsiteX16" fmla="*/ 1513013 w 1830513"/>
                <a:gd name="connsiteY16" fmla="*/ 3175000 h 7823200"/>
                <a:gd name="connsiteX17" fmla="*/ 1779713 w 1830513"/>
                <a:gd name="connsiteY17" fmla="*/ 3886200 h 7823200"/>
                <a:gd name="connsiteX18" fmla="*/ 1817813 w 1830513"/>
                <a:gd name="connsiteY18" fmla="*/ 4000500 h 7823200"/>
                <a:gd name="connsiteX19" fmla="*/ 1830513 w 1830513"/>
                <a:gd name="connsiteY19" fmla="*/ 4102100 h 7823200"/>
                <a:gd name="connsiteX20" fmla="*/ 1823888 w 1830513"/>
                <a:gd name="connsiteY20" fmla="*/ 4180455 h 7823200"/>
                <a:gd name="connsiteX21" fmla="*/ 1767013 w 1830513"/>
                <a:gd name="connsiteY21" fmla="*/ 4241800 h 7823200"/>
                <a:gd name="connsiteX22" fmla="*/ 1652713 w 1830513"/>
                <a:gd name="connsiteY22" fmla="*/ 4356100 h 7823200"/>
                <a:gd name="connsiteX23" fmla="*/ 1601913 w 1830513"/>
                <a:gd name="connsiteY23" fmla="*/ 4521200 h 7823200"/>
                <a:gd name="connsiteX24" fmla="*/ 1614613 w 1830513"/>
                <a:gd name="connsiteY24" fmla="*/ 4724400 h 7823200"/>
                <a:gd name="connsiteX25" fmla="*/ 1614613 w 1830513"/>
                <a:gd name="connsiteY25" fmla="*/ 4876800 h 7823200"/>
                <a:gd name="connsiteX26" fmla="*/ 1589213 w 1830513"/>
                <a:gd name="connsiteY26" fmla="*/ 4889500 h 7823200"/>
                <a:gd name="connsiteX27" fmla="*/ 1525713 w 1830513"/>
                <a:gd name="connsiteY27" fmla="*/ 4914900 h 7823200"/>
                <a:gd name="connsiteX28" fmla="*/ 1436813 w 1830513"/>
                <a:gd name="connsiteY28" fmla="*/ 4927600 h 7823200"/>
                <a:gd name="connsiteX29" fmla="*/ 1538413 w 1830513"/>
                <a:gd name="connsiteY29" fmla="*/ 4965700 h 7823200"/>
                <a:gd name="connsiteX30" fmla="*/ 1601913 w 1830513"/>
                <a:gd name="connsiteY30" fmla="*/ 5041900 h 7823200"/>
                <a:gd name="connsiteX31" fmla="*/ 1627313 w 1830513"/>
                <a:gd name="connsiteY31" fmla="*/ 5118100 h 7823200"/>
                <a:gd name="connsiteX32" fmla="*/ 1589213 w 1830513"/>
                <a:gd name="connsiteY32" fmla="*/ 5194300 h 7823200"/>
                <a:gd name="connsiteX33" fmla="*/ 1513013 w 1830513"/>
                <a:gd name="connsiteY33" fmla="*/ 5283200 h 7823200"/>
                <a:gd name="connsiteX34" fmla="*/ 1487613 w 1830513"/>
                <a:gd name="connsiteY34" fmla="*/ 5384800 h 7823200"/>
                <a:gd name="connsiteX35" fmla="*/ 1487613 w 1830513"/>
                <a:gd name="connsiteY35" fmla="*/ 5473700 h 7823200"/>
                <a:gd name="connsiteX36" fmla="*/ 1500313 w 1830513"/>
                <a:gd name="connsiteY36" fmla="*/ 5638800 h 7823200"/>
                <a:gd name="connsiteX37" fmla="*/ 1513013 w 1830513"/>
                <a:gd name="connsiteY37" fmla="*/ 5867400 h 7823200"/>
                <a:gd name="connsiteX38" fmla="*/ 1487613 w 1830513"/>
                <a:gd name="connsiteY38" fmla="*/ 6032500 h 7823200"/>
                <a:gd name="connsiteX39" fmla="*/ 1411413 w 1830513"/>
                <a:gd name="connsiteY39" fmla="*/ 6159500 h 7823200"/>
                <a:gd name="connsiteX40" fmla="*/ 1259013 w 1830513"/>
                <a:gd name="connsiteY40" fmla="*/ 6184900 h 7823200"/>
                <a:gd name="connsiteX41" fmla="*/ 1106613 w 1830513"/>
                <a:gd name="connsiteY41" fmla="*/ 6184900 h 7823200"/>
                <a:gd name="connsiteX42" fmla="*/ 928813 w 1830513"/>
                <a:gd name="connsiteY42" fmla="*/ 6146800 h 7823200"/>
                <a:gd name="connsiteX43" fmla="*/ 789113 w 1830513"/>
                <a:gd name="connsiteY43" fmla="*/ 6159500 h 7823200"/>
                <a:gd name="connsiteX44" fmla="*/ 738313 w 1830513"/>
                <a:gd name="connsiteY44" fmla="*/ 6172200 h 7823200"/>
                <a:gd name="connsiteX45" fmla="*/ 674813 w 1830513"/>
                <a:gd name="connsiteY45" fmla="*/ 6223000 h 7823200"/>
                <a:gd name="connsiteX46" fmla="*/ 585913 w 1830513"/>
                <a:gd name="connsiteY46" fmla="*/ 6591300 h 7823200"/>
                <a:gd name="connsiteX47" fmla="*/ 395413 w 1830513"/>
                <a:gd name="connsiteY47" fmla="*/ 7810500 h 7823200"/>
                <a:gd name="connsiteX48" fmla="*/ 1713 w 1830513"/>
                <a:gd name="connsiteY48" fmla="*/ 7823200 h 78232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Lst>
              <a:rect l="l" t="t" r="r" b="b"/>
              <a:pathLst>
                <a:path w="1830513" h="7823200">
                  <a:moveTo>
                    <a:pt x="1713" y="7823200"/>
                  </a:moveTo>
                  <a:cubicBezTo>
                    <a:pt x="5946" y="5215467"/>
                    <a:pt x="-3072" y="2607733"/>
                    <a:pt x="1161" y="0"/>
                  </a:cubicBezTo>
                  <a:lnTo>
                    <a:pt x="230313" y="0"/>
                  </a:lnTo>
                  <a:cubicBezTo>
                    <a:pt x="310838" y="4233"/>
                    <a:pt x="408113" y="6350"/>
                    <a:pt x="484313" y="25400"/>
                  </a:cubicBezTo>
                  <a:cubicBezTo>
                    <a:pt x="560513" y="44450"/>
                    <a:pt x="621804" y="79933"/>
                    <a:pt x="687513" y="114300"/>
                  </a:cubicBezTo>
                  <a:cubicBezTo>
                    <a:pt x="753222" y="148667"/>
                    <a:pt x="819298" y="185035"/>
                    <a:pt x="878565" y="231602"/>
                  </a:cubicBezTo>
                  <a:cubicBezTo>
                    <a:pt x="937832" y="278169"/>
                    <a:pt x="988172" y="320117"/>
                    <a:pt x="1043113" y="393700"/>
                  </a:cubicBezTo>
                  <a:cubicBezTo>
                    <a:pt x="1098054" y="467283"/>
                    <a:pt x="1165880" y="590550"/>
                    <a:pt x="1208213" y="673100"/>
                  </a:cubicBezTo>
                  <a:lnTo>
                    <a:pt x="1297113" y="889000"/>
                  </a:lnTo>
                  <a:cubicBezTo>
                    <a:pt x="1326746" y="960967"/>
                    <a:pt x="1424113" y="1303867"/>
                    <a:pt x="1462213" y="1473200"/>
                  </a:cubicBezTo>
                  <a:lnTo>
                    <a:pt x="1525713" y="1905000"/>
                  </a:lnTo>
                  <a:lnTo>
                    <a:pt x="1563813" y="2273300"/>
                  </a:lnTo>
                  <a:lnTo>
                    <a:pt x="1589213" y="2654300"/>
                  </a:lnTo>
                  <a:lnTo>
                    <a:pt x="1551113" y="2768600"/>
                  </a:lnTo>
                  <a:lnTo>
                    <a:pt x="1500313" y="2882900"/>
                  </a:lnTo>
                  <a:lnTo>
                    <a:pt x="1466079" y="2990811"/>
                  </a:lnTo>
                  <a:lnTo>
                    <a:pt x="1513013" y="3175000"/>
                  </a:lnTo>
                  <a:lnTo>
                    <a:pt x="1779713" y="3886200"/>
                  </a:lnTo>
                  <a:lnTo>
                    <a:pt x="1817813" y="4000500"/>
                  </a:lnTo>
                  <a:lnTo>
                    <a:pt x="1830513" y="4102100"/>
                  </a:lnTo>
                  <a:lnTo>
                    <a:pt x="1823888" y="4180455"/>
                  </a:lnTo>
                  <a:lnTo>
                    <a:pt x="1767013" y="4241800"/>
                  </a:lnTo>
                  <a:lnTo>
                    <a:pt x="1652713" y="4356100"/>
                  </a:lnTo>
                  <a:lnTo>
                    <a:pt x="1601913" y="4521200"/>
                  </a:lnTo>
                  <a:lnTo>
                    <a:pt x="1614613" y="4724400"/>
                  </a:lnTo>
                  <a:cubicBezTo>
                    <a:pt x="1616730" y="4783667"/>
                    <a:pt x="1618846" y="4849283"/>
                    <a:pt x="1614613" y="4876800"/>
                  </a:cubicBezTo>
                  <a:cubicBezTo>
                    <a:pt x="1610380" y="4904317"/>
                    <a:pt x="1604030" y="4883150"/>
                    <a:pt x="1589213" y="4889500"/>
                  </a:cubicBezTo>
                  <a:lnTo>
                    <a:pt x="1525713" y="4914900"/>
                  </a:lnTo>
                  <a:lnTo>
                    <a:pt x="1436813" y="4927600"/>
                  </a:lnTo>
                  <a:lnTo>
                    <a:pt x="1538413" y="4965700"/>
                  </a:lnTo>
                  <a:lnTo>
                    <a:pt x="1601913" y="5041900"/>
                  </a:lnTo>
                  <a:lnTo>
                    <a:pt x="1627313" y="5118100"/>
                  </a:lnTo>
                  <a:lnTo>
                    <a:pt x="1589213" y="5194300"/>
                  </a:lnTo>
                  <a:lnTo>
                    <a:pt x="1513013" y="5283200"/>
                  </a:lnTo>
                  <a:lnTo>
                    <a:pt x="1487613" y="5384800"/>
                  </a:lnTo>
                  <a:lnTo>
                    <a:pt x="1487613" y="5473700"/>
                  </a:lnTo>
                  <a:lnTo>
                    <a:pt x="1500313" y="5638800"/>
                  </a:lnTo>
                  <a:lnTo>
                    <a:pt x="1513013" y="5867400"/>
                  </a:lnTo>
                  <a:lnTo>
                    <a:pt x="1487613" y="6032500"/>
                  </a:lnTo>
                  <a:cubicBezTo>
                    <a:pt x="1470680" y="6081183"/>
                    <a:pt x="1449513" y="6134100"/>
                    <a:pt x="1411413" y="6159500"/>
                  </a:cubicBezTo>
                  <a:cubicBezTo>
                    <a:pt x="1373313" y="6184900"/>
                    <a:pt x="1309813" y="6180667"/>
                    <a:pt x="1259013" y="6184900"/>
                  </a:cubicBezTo>
                  <a:lnTo>
                    <a:pt x="1106613" y="6184900"/>
                  </a:lnTo>
                  <a:lnTo>
                    <a:pt x="928813" y="6146800"/>
                  </a:lnTo>
                  <a:lnTo>
                    <a:pt x="789113" y="6159500"/>
                  </a:lnTo>
                  <a:lnTo>
                    <a:pt x="738313" y="6172200"/>
                  </a:lnTo>
                  <a:lnTo>
                    <a:pt x="674813" y="6223000"/>
                  </a:lnTo>
                  <a:lnTo>
                    <a:pt x="585913" y="6591300"/>
                  </a:lnTo>
                  <a:lnTo>
                    <a:pt x="395413" y="7810500"/>
                  </a:lnTo>
                  <a:lnTo>
                    <a:pt x="1713" y="7823200"/>
                  </a:lnTo>
                  <a:close/>
                </a:path>
              </a:pathLst>
            </a:custGeom>
            <a:solidFill>
              <a:srgbClr val="FFCCCC"/>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10" name="Freeform: Shape 209">
              <a:extLst>
                <a:ext uri="{FF2B5EF4-FFF2-40B4-BE49-F238E27FC236}">
                  <a16:creationId xmlns:a16="http://schemas.microsoft.com/office/drawing/2014/main" id="{C8C367C6-D8BD-4402-4405-F06EBAC32148}"/>
                </a:ext>
              </a:extLst>
            </xdr:cNvPr>
            <xdr:cNvSpPr/>
          </xdr:nvSpPr>
          <xdr:spPr>
            <a:xfrm flipH="1">
              <a:off x="7944400" y="60718700"/>
              <a:ext cx="1826979" cy="7823200"/>
            </a:xfrm>
            <a:custGeom>
              <a:avLst/>
              <a:gdLst>
                <a:gd name="connsiteX0" fmla="*/ 0 w 1828800"/>
                <a:gd name="connsiteY0" fmla="*/ 7823200 h 7823200"/>
                <a:gd name="connsiteX1" fmla="*/ 12700 w 1828800"/>
                <a:gd name="connsiteY1" fmla="*/ 0 h 7823200"/>
                <a:gd name="connsiteX2" fmla="*/ 228600 w 1828800"/>
                <a:gd name="connsiteY2" fmla="*/ 0 h 7823200"/>
                <a:gd name="connsiteX3" fmla="*/ 482600 w 1828800"/>
                <a:gd name="connsiteY3" fmla="*/ 25400 h 7823200"/>
                <a:gd name="connsiteX4" fmla="*/ 685800 w 1828800"/>
                <a:gd name="connsiteY4" fmla="*/ 114300 h 7823200"/>
                <a:gd name="connsiteX5" fmla="*/ 863600 w 1828800"/>
                <a:gd name="connsiteY5" fmla="*/ 241300 h 7823200"/>
                <a:gd name="connsiteX6" fmla="*/ 1041400 w 1828800"/>
                <a:gd name="connsiteY6" fmla="*/ 393700 h 7823200"/>
                <a:gd name="connsiteX7" fmla="*/ 1206500 w 1828800"/>
                <a:gd name="connsiteY7" fmla="*/ 673100 h 7823200"/>
                <a:gd name="connsiteX8" fmla="*/ 1295400 w 1828800"/>
                <a:gd name="connsiteY8" fmla="*/ 889000 h 7823200"/>
                <a:gd name="connsiteX9" fmla="*/ 1460500 w 1828800"/>
                <a:gd name="connsiteY9" fmla="*/ 1473200 h 7823200"/>
                <a:gd name="connsiteX10" fmla="*/ 1524000 w 1828800"/>
                <a:gd name="connsiteY10" fmla="*/ 1905000 h 7823200"/>
                <a:gd name="connsiteX11" fmla="*/ 1562100 w 1828800"/>
                <a:gd name="connsiteY11" fmla="*/ 2273300 h 7823200"/>
                <a:gd name="connsiteX12" fmla="*/ 1587500 w 1828800"/>
                <a:gd name="connsiteY12" fmla="*/ 2654300 h 7823200"/>
                <a:gd name="connsiteX13" fmla="*/ 1549400 w 1828800"/>
                <a:gd name="connsiteY13" fmla="*/ 2768600 h 7823200"/>
                <a:gd name="connsiteX14" fmla="*/ 1498600 w 1828800"/>
                <a:gd name="connsiteY14" fmla="*/ 2882900 h 7823200"/>
                <a:gd name="connsiteX15" fmla="*/ 1511300 w 1828800"/>
                <a:gd name="connsiteY15" fmla="*/ 3175000 h 7823200"/>
                <a:gd name="connsiteX16" fmla="*/ 1778000 w 1828800"/>
                <a:gd name="connsiteY16" fmla="*/ 3886200 h 7823200"/>
                <a:gd name="connsiteX17" fmla="*/ 1816100 w 1828800"/>
                <a:gd name="connsiteY17" fmla="*/ 4000500 h 7823200"/>
                <a:gd name="connsiteX18" fmla="*/ 1828800 w 1828800"/>
                <a:gd name="connsiteY18" fmla="*/ 4102100 h 7823200"/>
                <a:gd name="connsiteX19" fmla="*/ 1765300 w 1828800"/>
                <a:gd name="connsiteY19" fmla="*/ 4241800 h 7823200"/>
                <a:gd name="connsiteX20" fmla="*/ 1651000 w 1828800"/>
                <a:gd name="connsiteY20" fmla="*/ 4356100 h 7823200"/>
                <a:gd name="connsiteX21" fmla="*/ 1600200 w 1828800"/>
                <a:gd name="connsiteY21" fmla="*/ 4521200 h 7823200"/>
                <a:gd name="connsiteX22" fmla="*/ 1612900 w 1828800"/>
                <a:gd name="connsiteY22" fmla="*/ 4724400 h 7823200"/>
                <a:gd name="connsiteX23" fmla="*/ 1612900 w 1828800"/>
                <a:gd name="connsiteY23" fmla="*/ 4876800 h 7823200"/>
                <a:gd name="connsiteX24" fmla="*/ 1587500 w 1828800"/>
                <a:gd name="connsiteY24" fmla="*/ 4889500 h 7823200"/>
                <a:gd name="connsiteX25" fmla="*/ 1524000 w 1828800"/>
                <a:gd name="connsiteY25" fmla="*/ 4914900 h 7823200"/>
                <a:gd name="connsiteX26" fmla="*/ 1435100 w 1828800"/>
                <a:gd name="connsiteY26" fmla="*/ 4927600 h 7823200"/>
                <a:gd name="connsiteX27" fmla="*/ 1536700 w 1828800"/>
                <a:gd name="connsiteY27" fmla="*/ 4965700 h 7823200"/>
                <a:gd name="connsiteX28" fmla="*/ 1600200 w 1828800"/>
                <a:gd name="connsiteY28" fmla="*/ 5041900 h 7823200"/>
                <a:gd name="connsiteX29" fmla="*/ 1625600 w 1828800"/>
                <a:gd name="connsiteY29" fmla="*/ 5118100 h 7823200"/>
                <a:gd name="connsiteX30" fmla="*/ 1587500 w 1828800"/>
                <a:gd name="connsiteY30" fmla="*/ 5194300 h 7823200"/>
                <a:gd name="connsiteX31" fmla="*/ 1511300 w 1828800"/>
                <a:gd name="connsiteY31" fmla="*/ 5283200 h 7823200"/>
                <a:gd name="connsiteX32" fmla="*/ 1485900 w 1828800"/>
                <a:gd name="connsiteY32" fmla="*/ 5384800 h 7823200"/>
                <a:gd name="connsiteX33" fmla="*/ 1485900 w 1828800"/>
                <a:gd name="connsiteY33" fmla="*/ 5473700 h 7823200"/>
                <a:gd name="connsiteX34" fmla="*/ 1498600 w 1828800"/>
                <a:gd name="connsiteY34" fmla="*/ 5638800 h 7823200"/>
                <a:gd name="connsiteX35" fmla="*/ 1511300 w 1828800"/>
                <a:gd name="connsiteY35" fmla="*/ 5867400 h 7823200"/>
                <a:gd name="connsiteX36" fmla="*/ 1485900 w 1828800"/>
                <a:gd name="connsiteY36" fmla="*/ 6032500 h 7823200"/>
                <a:gd name="connsiteX37" fmla="*/ 1409700 w 1828800"/>
                <a:gd name="connsiteY37" fmla="*/ 6159500 h 7823200"/>
                <a:gd name="connsiteX38" fmla="*/ 1257300 w 1828800"/>
                <a:gd name="connsiteY38" fmla="*/ 6184900 h 7823200"/>
                <a:gd name="connsiteX39" fmla="*/ 1104900 w 1828800"/>
                <a:gd name="connsiteY39" fmla="*/ 6184900 h 7823200"/>
                <a:gd name="connsiteX40" fmla="*/ 927100 w 1828800"/>
                <a:gd name="connsiteY40" fmla="*/ 6146800 h 7823200"/>
                <a:gd name="connsiteX41" fmla="*/ 787400 w 1828800"/>
                <a:gd name="connsiteY41" fmla="*/ 6159500 h 7823200"/>
                <a:gd name="connsiteX42" fmla="*/ 736600 w 1828800"/>
                <a:gd name="connsiteY42" fmla="*/ 6172200 h 7823200"/>
                <a:gd name="connsiteX43" fmla="*/ 673100 w 1828800"/>
                <a:gd name="connsiteY43" fmla="*/ 6223000 h 7823200"/>
                <a:gd name="connsiteX44" fmla="*/ 584200 w 1828800"/>
                <a:gd name="connsiteY44" fmla="*/ 6591300 h 7823200"/>
                <a:gd name="connsiteX45" fmla="*/ 393700 w 1828800"/>
                <a:gd name="connsiteY45" fmla="*/ 7810500 h 7823200"/>
                <a:gd name="connsiteX46" fmla="*/ 0 w 1828800"/>
                <a:gd name="connsiteY46"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767013 w 1830513"/>
                <a:gd name="connsiteY19" fmla="*/ 4241800 h 7823200"/>
                <a:gd name="connsiteX20" fmla="*/ 1652713 w 1830513"/>
                <a:gd name="connsiteY20" fmla="*/ 4356100 h 7823200"/>
                <a:gd name="connsiteX21" fmla="*/ 1601913 w 1830513"/>
                <a:gd name="connsiteY21" fmla="*/ 4521200 h 7823200"/>
                <a:gd name="connsiteX22" fmla="*/ 1614613 w 1830513"/>
                <a:gd name="connsiteY22" fmla="*/ 4724400 h 7823200"/>
                <a:gd name="connsiteX23" fmla="*/ 1614613 w 1830513"/>
                <a:gd name="connsiteY23" fmla="*/ 4876800 h 7823200"/>
                <a:gd name="connsiteX24" fmla="*/ 1589213 w 1830513"/>
                <a:gd name="connsiteY24" fmla="*/ 4889500 h 7823200"/>
                <a:gd name="connsiteX25" fmla="*/ 1525713 w 1830513"/>
                <a:gd name="connsiteY25" fmla="*/ 4914900 h 7823200"/>
                <a:gd name="connsiteX26" fmla="*/ 1436813 w 1830513"/>
                <a:gd name="connsiteY26" fmla="*/ 4927600 h 7823200"/>
                <a:gd name="connsiteX27" fmla="*/ 1538413 w 1830513"/>
                <a:gd name="connsiteY27" fmla="*/ 4965700 h 7823200"/>
                <a:gd name="connsiteX28" fmla="*/ 1601913 w 1830513"/>
                <a:gd name="connsiteY28" fmla="*/ 5041900 h 7823200"/>
                <a:gd name="connsiteX29" fmla="*/ 1627313 w 1830513"/>
                <a:gd name="connsiteY29" fmla="*/ 5118100 h 7823200"/>
                <a:gd name="connsiteX30" fmla="*/ 1589213 w 1830513"/>
                <a:gd name="connsiteY30" fmla="*/ 5194300 h 7823200"/>
                <a:gd name="connsiteX31" fmla="*/ 1513013 w 1830513"/>
                <a:gd name="connsiteY31" fmla="*/ 5283200 h 7823200"/>
                <a:gd name="connsiteX32" fmla="*/ 1487613 w 1830513"/>
                <a:gd name="connsiteY32" fmla="*/ 5384800 h 7823200"/>
                <a:gd name="connsiteX33" fmla="*/ 1487613 w 1830513"/>
                <a:gd name="connsiteY33" fmla="*/ 5473700 h 7823200"/>
                <a:gd name="connsiteX34" fmla="*/ 1500313 w 1830513"/>
                <a:gd name="connsiteY34" fmla="*/ 5638800 h 7823200"/>
                <a:gd name="connsiteX35" fmla="*/ 1513013 w 1830513"/>
                <a:gd name="connsiteY35" fmla="*/ 5867400 h 7823200"/>
                <a:gd name="connsiteX36" fmla="*/ 1487613 w 1830513"/>
                <a:gd name="connsiteY36" fmla="*/ 6032500 h 7823200"/>
                <a:gd name="connsiteX37" fmla="*/ 1411413 w 1830513"/>
                <a:gd name="connsiteY37" fmla="*/ 6159500 h 7823200"/>
                <a:gd name="connsiteX38" fmla="*/ 1259013 w 1830513"/>
                <a:gd name="connsiteY38" fmla="*/ 6184900 h 7823200"/>
                <a:gd name="connsiteX39" fmla="*/ 1106613 w 1830513"/>
                <a:gd name="connsiteY39" fmla="*/ 6184900 h 7823200"/>
                <a:gd name="connsiteX40" fmla="*/ 928813 w 1830513"/>
                <a:gd name="connsiteY40" fmla="*/ 6146800 h 7823200"/>
                <a:gd name="connsiteX41" fmla="*/ 789113 w 1830513"/>
                <a:gd name="connsiteY41" fmla="*/ 6159500 h 7823200"/>
                <a:gd name="connsiteX42" fmla="*/ 738313 w 1830513"/>
                <a:gd name="connsiteY42" fmla="*/ 6172200 h 7823200"/>
                <a:gd name="connsiteX43" fmla="*/ 674813 w 1830513"/>
                <a:gd name="connsiteY43" fmla="*/ 6223000 h 7823200"/>
                <a:gd name="connsiteX44" fmla="*/ 585913 w 1830513"/>
                <a:gd name="connsiteY44" fmla="*/ 6591300 h 7823200"/>
                <a:gd name="connsiteX45" fmla="*/ 395413 w 1830513"/>
                <a:gd name="connsiteY45" fmla="*/ 7810500 h 7823200"/>
                <a:gd name="connsiteX46" fmla="*/ 1713 w 1830513"/>
                <a:gd name="connsiteY46"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767013 w 1830513"/>
                <a:gd name="connsiteY19" fmla="*/ 4241800 h 7823200"/>
                <a:gd name="connsiteX20" fmla="*/ 1652713 w 1830513"/>
                <a:gd name="connsiteY20" fmla="*/ 4356100 h 7823200"/>
                <a:gd name="connsiteX21" fmla="*/ 1601913 w 1830513"/>
                <a:gd name="connsiteY21" fmla="*/ 4521200 h 7823200"/>
                <a:gd name="connsiteX22" fmla="*/ 1614613 w 1830513"/>
                <a:gd name="connsiteY22" fmla="*/ 4724400 h 7823200"/>
                <a:gd name="connsiteX23" fmla="*/ 1614613 w 1830513"/>
                <a:gd name="connsiteY23" fmla="*/ 4876800 h 7823200"/>
                <a:gd name="connsiteX24" fmla="*/ 1589213 w 1830513"/>
                <a:gd name="connsiteY24" fmla="*/ 4889500 h 7823200"/>
                <a:gd name="connsiteX25" fmla="*/ 1525713 w 1830513"/>
                <a:gd name="connsiteY25" fmla="*/ 4914900 h 7823200"/>
                <a:gd name="connsiteX26" fmla="*/ 1436813 w 1830513"/>
                <a:gd name="connsiteY26" fmla="*/ 4927600 h 7823200"/>
                <a:gd name="connsiteX27" fmla="*/ 1538413 w 1830513"/>
                <a:gd name="connsiteY27" fmla="*/ 4965700 h 7823200"/>
                <a:gd name="connsiteX28" fmla="*/ 1601913 w 1830513"/>
                <a:gd name="connsiteY28" fmla="*/ 5041900 h 7823200"/>
                <a:gd name="connsiteX29" fmla="*/ 1627313 w 1830513"/>
                <a:gd name="connsiteY29" fmla="*/ 5118100 h 7823200"/>
                <a:gd name="connsiteX30" fmla="*/ 1589213 w 1830513"/>
                <a:gd name="connsiteY30" fmla="*/ 5194300 h 7823200"/>
                <a:gd name="connsiteX31" fmla="*/ 1513013 w 1830513"/>
                <a:gd name="connsiteY31" fmla="*/ 5283200 h 7823200"/>
                <a:gd name="connsiteX32" fmla="*/ 1487613 w 1830513"/>
                <a:gd name="connsiteY32" fmla="*/ 5384800 h 7823200"/>
                <a:gd name="connsiteX33" fmla="*/ 1487613 w 1830513"/>
                <a:gd name="connsiteY33" fmla="*/ 5473700 h 7823200"/>
                <a:gd name="connsiteX34" fmla="*/ 1500313 w 1830513"/>
                <a:gd name="connsiteY34" fmla="*/ 5638800 h 7823200"/>
                <a:gd name="connsiteX35" fmla="*/ 1513013 w 1830513"/>
                <a:gd name="connsiteY35" fmla="*/ 5867400 h 7823200"/>
                <a:gd name="connsiteX36" fmla="*/ 1487613 w 1830513"/>
                <a:gd name="connsiteY36" fmla="*/ 6032500 h 7823200"/>
                <a:gd name="connsiteX37" fmla="*/ 1411413 w 1830513"/>
                <a:gd name="connsiteY37" fmla="*/ 6159500 h 7823200"/>
                <a:gd name="connsiteX38" fmla="*/ 1259013 w 1830513"/>
                <a:gd name="connsiteY38" fmla="*/ 6184900 h 7823200"/>
                <a:gd name="connsiteX39" fmla="*/ 1106613 w 1830513"/>
                <a:gd name="connsiteY39" fmla="*/ 6184900 h 7823200"/>
                <a:gd name="connsiteX40" fmla="*/ 928813 w 1830513"/>
                <a:gd name="connsiteY40" fmla="*/ 6146800 h 7823200"/>
                <a:gd name="connsiteX41" fmla="*/ 789113 w 1830513"/>
                <a:gd name="connsiteY41" fmla="*/ 6159500 h 7823200"/>
                <a:gd name="connsiteX42" fmla="*/ 738313 w 1830513"/>
                <a:gd name="connsiteY42" fmla="*/ 6172200 h 7823200"/>
                <a:gd name="connsiteX43" fmla="*/ 674813 w 1830513"/>
                <a:gd name="connsiteY43" fmla="*/ 6223000 h 7823200"/>
                <a:gd name="connsiteX44" fmla="*/ 585913 w 1830513"/>
                <a:gd name="connsiteY44" fmla="*/ 6591300 h 7823200"/>
                <a:gd name="connsiteX45" fmla="*/ 395413 w 1830513"/>
                <a:gd name="connsiteY45" fmla="*/ 7810500 h 7823200"/>
                <a:gd name="connsiteX46" fmla="*/ 1713 w 1830513"/>
                <a:gd name="connsiteY46"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04010 w 1830513"/>
                <a:gd name="connsiteY19" fmla="*/ 4167524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78565 w 1830513"/>
                <a:gd name="connsiteY5" fmla="*/ 231602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78565 w 1830513"/>
                <a:gd name="connsiteY5" fmla="*/ 231602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78565 w 1830513"/>
                <a:gd name="connsiteY5" fmla="*/ 231602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09149 w 1830513"/>
                <a:gd name="connsiteY15" fmla="*/ 2984346 h 7823200"/>
                <a:gd name="connsiteX16" fmla="*/ 1513013 w 1830513"/>
                <a:gd name="connsiteY16" fmla="*/ 3175000 h 7823200"/>
                <a:gd name="connsiteX17" fmla="*/ 1779713 w 1830513"/>
                <a:gd name="connsiteY17" fmla="*/ 3886200 h 7823200"/>
                <a:gd name="connsiteX18" fmla="*/ 1817813 w 1830513"/>
                <a:gd name="connsiteY18" fmla="*/ 4000500 h 7823200"/>
                <a:gd name="connsiteX19" fmla="*/ 1830513 w 1830513"/>
                <a:gd name="connsiteY19" fmla="*/ 4102100 h 7823200"/>
                <a:gd name="connsiteX20" fmla="*/ 1823888 w 1830513"/>
                <a:gd name="connsiteY20" fmla="*/ 4180455 h 7823200"/>
                <a:gd name="connsiteX21" fmla="*/ 1767013 w 1830513"/>
                <a:gd name="connsiteY21" fmla="*/ 4241800 h 7823200"/>
                <a:gd name="connsiteX22" fmla="*/ 1652713 w 1830513"/>
                <a:gd name="connsiteY22" fmla="*/ 4356100 h 7823200"/>
                <a:gd name="connsiteX23" fmla="*/ 1601913 w 1830513"/>
                <a:gd name="connsiteY23" fmla="*/ 4521200 h 7823200"/>
                <a:gd name="connsiteX24" fmla="*/ 1614613 w 1830513"/>
                <a:gd name="connsiteY24" fmla="*/ 4724400 h 7823200"/>
                <a:gd name="connsiteX25" fmla="*/ 1614613 w 1830513"/>
                <a:gd name="connsiteY25" fmla="*/ 4876800 h 7823200"/>
                <a:gd name="connsiteX26" fmla="*/ 1589213 w 1830513"/>
                <a:gd name="connsiteY26" fmla="*/ 4889500 h 7823200"/>
                <a:gd name="connsiteX27" fmla="*/ 1525713 w 1830513"/>
                <a:gd name="connsiteY27" fmla="*/ 4914900 h 7823200"/>
                <a:gd name="connsiteX28" fmla="*/ 1436813 w 1830513"/>
                <a:gd name="connsiteY28" fmla="*/ 4927600 h 7823200"/>
                <a:gd name="connsiteX29" fmla="*/ 1538413 w 1830513"/>
                <a:gd name="connsiteY29" fmla="*/ 4965700 h 7823200"/>
                <a:gd name="connsiteX30" fmla="*/ 1601913 w 1830513"/>
                <a:gd name="connsiteY30" fmla="*/ 5041900 h 7823200"/>
                <a:gd name="connsiteX31" fmla="*/ 1627313 w 1830513"/>
                <a:gd name="connsiteY31" fmla="*/ 5118100 h 7823200"/>
                <a:gd name="connsiteX32" fmla="*/ 1589213 w 1830513"/>
                <a:gd name="connsiteY32" fmla="*/ 5194300 h 7823200"/>
                <a:gd name="connsiteX33" fmla="*/ 1513013 w 1830513"/>
                <a:gd name="connsiteY33" fmla="*/ 5283200 h 7823200"/>
                <a:gd name="connsiteX34" fmla="*/ 1487613 w 1830513"/>
                <a:gd name="connsiteY34" fmla="*/ 5384800 h 7823200"/>
                <a:gd name="connsiteX35" fmla="*/ 1487613 w 1830513"/>
                <a:gd name="connsiteY35" fmla="*/ 5473700 h 7823200"/>
                <a:gd name="connsiteX36" fmla="*/ 1500313 w 1830513"/>
                <a:gd name="connsiteY36" fmla="*/ 5638800 h 7823200"/>
                <a:gd name="connsiteX37" fmla="*/ 1513013 w 1830513"/>
                <a:gd name="connsiteY37" fmla="*/ 5867400 h 7823200"/>
                <a:gd name="connsiteX38" fmla="*/ 1487613 w 1830513"/>
                <a:gd name="connsiteY38" fmla="*/ 6032500 h 7823200"/>
                <a:gd name="connsiteX39" fmla="*/ 1411413 w 1830513"/>
                <a:gd name="connsiteY39" fmla="*/ 6159500 h 7823200"/>
                <a:gd name="connsiteX40" fmla="*/ 1259013 w 1830513"/>
                <a:gd name="connsiteY40" fmla="*/ 6184900 h 7823200"/>
                <a:gd name="connsiteX41" fmla="*/ 1106613 w 1830513"/>
                <a:gd name="connsiteY41" fmla="*/ 6184900 h 7823200"/>
                <a:gd name="connsiteX42" fmla="*/ 928813 w 1830513"/>
                <a:gd name="connsiteY42" fmla="*/ 6146800 h 7823200"/>
                <a:gd name="connsiteX43" fmla="*/ 789113 w 1830513"/>
                <a:gd name="connsiteY43" fmla="*/ 6159500 h 7823200"/>
                <a:gd name="connsiteX44" fmla="*/ 738313 w 1830513"/>
                <a:gd name="connsiteY44" fmla="*/ 6172200 h 7823200"/>
                <a:gd name="connsiteX45" fmla="*/ 674813 w 1830513"/>
                <a:gd name="connsiteY45" fmla="*/ 6223000 h 7823200"/>
                <a:gd name="connsiteX46" fmla="*/ 585913 w 1830513"/>
                <a:gd name="connsiteY46" fmla="*/ 6591300 h 7823200"/>
                <a:gd name="connsiteX47" fmla="*/ 395413 w 1830513"/>
                <a:gd name="connsiteY47" fmla="*/ 7810500 h 7823200"/>
                <a:gd name="connsiteX48" fmla="*/ 1713 w 1830513"/>
                <a:gd name="connsiteY48"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78565 w 1830513"/>
                <a:gd name="connsiteY5" fmla="*/ 231602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466079 w 1830513"/>
                <a:gd name="connsiteY15" fmla="*/ 2990811 h 7823200"/>
                <a:gd name="connsiteX16" fmla="*/ 1513013 w 1830513"/>
                <a:gd name="connsiteY16" fmla="*/ 3175000 h 7823200"/>
                <a:gd name="connsiteX17" fmla="*/ 1779713 w 1830513"/>
                <a:gd name="connsiteY17" fmla="*/ 3886200 h 7823200"/>
                <a:gd name="connsiteX18" fmla="*/ 1817813 w 1830513"/>
                <a:gd name="connsiteY18" fmla="*/ 4000500 h 7823200"/>
                <a:gd name="connsiteX19" fmla="*/ 1830513 w 1830513"/>
                <a:gd name="connsiteY19" fmla="*/ 4102100 h 7823200"/>
                <a:gd name="connsiteX20" fmla="*/ 1823888 w 1830513"/>
                <a:gd name="connsiteY20" fmla="*/ 4180455 h 7823200"/>
                <a:gd name="connsiteX21" fmla="*/ 1767013 w 1830513"/>
                <a:gd name="connsiteY21" fmla="*/ 4241800 h 7823200"/>
                <a:gd name="connsiteX22" fmla="*/ 1652713 w 1830513"/>
                <a:gd name="connsiteY22" fmla="*/ 4356100 h 7823200"/>
                <a:gd name="connsiteX23" fmla="*/ 1601913 w 1830513"/>
                <a:gd name="connsiteY23" fmla="*/ 4521200 h 7823200"/>
                <a:gd name="connsiteX24" fmla="*/ 1614613 w 1830513"/>
                <a:gd name="connsiteY24" fmla="*/ 4724400 h 7823200"/>
                <a:gd name="connsiteX25" fmla="*/ 1614613 w 1830513"/>
                <a:gd name="connsiteY25" fmla="*/ 4876800 h 7823200"/>
                <a:gd name="connsiteX26" fmla="*/ 1589213 w 1830513"/>
                <a:gd name="connsiteY26" fmla="*/ 4889500 h 7823200"/>
                <a:gd name="connsiteX27" fmla="*/ 1525713 w 1830513"/>
                <a:gd name="connsiteY27" fmla="*/ 4914900 h 7823200"/>
                <a:gd name="connsiteX28" fmla="*/ 1436813 w 1830513"/>
                <a:gd name="connsiteY28" fmla="*/ 4927600 h 7823200"/>
                <a:gd name="connsiteX29" fmla="*/ 1538413 w 1830513"/>
                <a:gd name="connsiteY29" fmla="*/ 4965700 h 7823200"/>
                <a:gd name="connsiteX30" fmla="*/ 1601913 w 1830513"/>
                <a:gd name="connsiteY30" fmla="*/ 5041900 h 7823200"/>
                <a:gd name="connsiteX31" fmla="*/ 1627313 w 1830513"/>
                <a:gd name="connsiteY31" fmla="*/ 5118100 h 7823200"/>
                <a:gd name="connsiteX32" fmla="*/ 1589213 w 1830513"/>
                <a:gd name="connsiteY32" fmla="*/ 5194300 h 7823200"/>
                <a:gd name="connsiteX33" fmla="*/ 1513013 w 1830513"/>
                <a:gd name="connsiteY33" fmla="*/ 5283200 h 7823200"/>
                <a:gd name="connsiteX34" fmla="*/ 1487613 w 1830513"/>
                <a:gd name="connsiteY34" fmla="*/ 5384800 h 7823200"/>
                <a:gd name="connsiteX35" fmla="*/ 1487613 w 1830513"/>
                <a:gd name="connsiteY35" fmla="*/ 5473700 h 7823200"/>
                <a:gd name="connsiteX36" fmla="*/ 1500313 w 1830513"/>
                <a:gd name="connsiteY36" fmla="*/ 5638800 h 7823200"/>
                <a:gd name="connsiteX37" fmla="*/ 1513013 w 1830513"/>
                <a:gd name="connsiteY37" fmla="*/ 5867400 h 7823200"/>
                <a:gd name="connsiteX38" fmla="*/ 1487613 w 1830513"/>
                <a:gd name="connsiteY38" fmla="*/ 6032500 h 7823200"/>
                <a:gd name="connsiteX39" fmla="*/ 1411413 w 1830513"/>
                <a:gd name="connsiteY39" fmla="*/ 6159500 h 7823200"/>
                <a:gd name="connsiteX40" fmla="*/ 1259013 w 1830513"/>
                <a:gd name="connsiteY40" fmla="*/ 6184900 h 7823200"/>
                <a:gd name="connsiteX41" fmla="*/ 1106613 w 1830513"/>
                <a:gd name="connsiteY41" fmla="*/ 6184900 h 7823200"/>
                <a:gd name="connsiteX42" fmla="*/ 928813 w 1830513"/>
                <a:gd name="connsiteY42" fmla="*/ 6146800 h 7823200"/>
                <a:gd name="connsiteX43" fmla="*/ 789113 w 1830513"/>
                <a:gd name="connsiteY43" fmla="*/ 6159500 h 7823200"/>
                <a:gd name="connsiteX44" fmla="*/ 738313 w 1830513"/>
                <a:gd name="connsiteY44" fmla="*/ 6172200 h 7823200"/>
                <a:gd name="connsiteX45" fmla="*/ 674813 w 1830513"/>
                <a:gd name="connsiteY45" fmla="*/ 6223000 h 7823200"/>
                <a:gd name="connsiteX46" fmla="*/ 585913 w 1830513"/>
                <a:gd name="connsiteY46" fmla="*/ 6591300 h 7823200"/>
                <a:gd name="connsiteX47" fmla="*/ 395413 w 1830513"/>
                <a:gd name="connsiteY47" fmla="*/ 7810500 h 7823200"/>
                <a:gd name="connsiteX48" fmla="*/ 1713 w 1830513"/>
                <a:gd name="connsiteY48" fmla="*/ 7823200 h 78232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Lst>
              <a:rect l="l" t="t" r="r" b="b"/>
              <a:pathLst>
                <a:path w="1830513" h="7823200">
                  <a:moveTo>
                    <a:pt x="1713" y="7823200"/>
                  </a:moveTo>
                  <a:cubicBezTo>
                    <a:pt x="5946" y="5215467"/>
                    <a:pt x="-3072" y="2607733"/>
                    <a:pt x="1161" y="0"/>
                  </a:cubicBezTo>
                  <a:lnTo>
                    <a:pt x="230313" y="0"/>
                  </a:lnTo>
                  <a:cubicBezTo>
                    <a:pt x="310838" y="4233"/>
                    <a:pt x="408113" y="6350"/>
                    <a:pt x="484313" y="25400"/>
                  </a:cubicBezTo>
                  <a:cubicBezTo>
                    <a:pt x="560513" y="44450"/>
                    <a:pt x="621804" y="79933"/>
                    <a:pt x="687513" y="114300"/>
                  </a:cubicBezTo>
                  <a:cubicBezTo>
                    <a:pt x="753222" y="148667"/>
                    <a:pt x="819298" y="185035"/>
                    <a:pt x="878565" y="231602"/>
                  </a:cubicBezTo>
                  <a:cubicBezTo>
                    <a:pt x="937832" y="278169"/>
                    <a:pt x="988172" y="320117"/>
                    <a:pt x="1043113" y="393700"/>
                  </a:cubicBezTo>
                  <a:cubicBezTo>
                    <a:pt x="1098054" y="467283"/>
                    <a:pt x="1165880" y="590550"/>
                    <a:pt x="1208213" y="673100"/>
                  </a:cubicBezTo>
                  <a:lnTo>
                    <a:pt x="1297113" y="889000"/>
                  </a:lnTo>
                  <a:cubicBezTo>
                    <a:pt x="1326746" y="960967"/>
                    <a:pt x="1424113" y="1303867"/>
                    <a:pt x="1462213" y="1473200"/>
                  </a:cubicBezTo>
                  <a:lnTo>
                    <a:pt x="1525713" y="1905000"/>
                  </a:lnTo>
                  <a:lnTo>
                    <a:pt x="1563813" y="2273300"/>
                  </a:lnTo>
                  <a:lnTo>
                    <a:pt x="1589213" y="2654300"/>
                  </a:lnTo>
                  <a:lnTo>
                    <a:pt x="1551113" y="2768600"/>
                  </a:lnTo>
                  <a:lnTo>
                    <a:pt x="1500313" y="2882900"/>
                  </a:lnTo>
                  <a:lnTo>
                    <a:pt x="1466079" y="2990811"/>
                  </a:lnTo>
                  <a:lnTo>
                    <a:pt x="1513013" y="3175000"/>
                  </a:lnTo>
                  <a:lnTo>
                    <a:pt x="1779713" y="3886200"/>
                  </a:lnTo>
                  <a:lnTo>
                    <a:pt x="1817813" y="4000500"/>
                  </a:lnTo>
                  <a:lnTo>
                    <a:pt x="1830513" y="4102100"/>
                  </a:lnTo>
                  <a:lnTo>
                    <a:pt x="1823888" y="4180455"/>
                  </a:lnTo>
                  <a:lnTo>
                    <a:pt x="1767013" y="4241800"/>
                  </a:lnTo>
                  <a:lnTo>
                    <a:pt x="1652713" y="4356100"/>
                  </a:lnTo>
                  <a:lnTo>
                    <a:pt x="1601913" y="4521200"/>
                  </a:lnTo>
                  <a:lnTo>
                    <a:pt x="1614613" y="4724400"/>
                  </a:lnTo>
                  <a:cubicBezTo>
                    <a:pt x="1616730" y="4783667"/>
                    <a:pt x="1618846" y="4849283"/>
                    <a:pt x="1614613" y="4876800"/>
                  </a:cubicBezTo>
                  <a:cubicBezTo>
                    <a:pt x="1610380" y="4904317"/>
                    <a:pt x="1604030" y="4883150"/>
                    <a:pt x="1589213" y="4889500"/>
                  </a:cubicBezTo>
                  <a:lnTo>
                    <a:pt x="1525713" y="4914900"/>
                  </a:lnTo>
                  <a:lnTo>
                    <a:pt x="1436813" y="4927600"/>
                  </a:lnTo>
                  <a:lnTo>
                    <a:pt x="1538413" y="4965700"/>
                  </a:lnTo>
                  <a:lnTo>
                    <a:pt x="1601913" y="5041900"/>
                  </a:lnTo>
                  <a:lnTo>
                    <a:pt x="1627313" y="5118100"/>
                  </a:lnTo>
                  <a:lnTo>
                    <a:pt x="1589213" y="5194300"/>
                  </a:lnTo>
                  <a:lnTo>
                    <a:pt x="1513013" y="5283200"/>
                  </a:lnTo>
                  <a:lnTo>
                    <a:pt x="1487613" y="5384800"/>
                  </a:lnTo>
                  <a:lnTo>
                    <a:pt x="1487613" y="5473700"/>
                  </a:lnTo>
                  <a:lnTo>
                    <a:pt x="1500313" y="5638800"/>
                  </a:lnTo>
                  <a:lnTo>
                    <a:pt x="1513013" y="5867400"/>
                  </a:lnTo>
                  <a:lnTo>
                    <a:pt x="1487613" y="6032500"/>
                  </a:lnTo>
                  <a:cubicBezTo>
                    <a:pt x="1470680" y="6081183"/>
                    <a:pt x="1449513" y="6134100"/>
                    <a:pt x="1411413" y="6159500"/>
                  </a:cubicBezTo>
                  <a:cubicBezTo>
                    <a:pt x="1373313" y="6184900"/>
                    <a:pt x="1309813" y="6180667"/>
                    <a:pt x="1259013" y="6184900"/>
                  </a:cubicBezTo>
                  <a:lnTo>
                    <a:pt x="1106613" y="6184900"/>
                  </a:lnTo>
                  <a:lnTo>
                    <a:pt x="928813" y="6146800"/>
                  </a:lnTo>
                  <a:lnTo>
                    <a:pt x="789113" y="6159500"/>
                  </a:lnTo>
                  <a:lnTo>
                    <a:pt x="738313" y="6172200"/>
                  </a:lnTo>
                  <a:lnTo>
                    <a:pt x="674813" y="6223000"/>
                  </a:lnTo>
                  <a:lnTo>
                    <a:pt x="585913" y="6591300"/>
                  </a:lnTo>
                  <a:lnTo>
                    <a:pt x="395413" y="7810500"/>
                  </a:lnTo>
                  <a:lnTo>
                    <a:pt x="1713" y="7823200"/>
                  </a:lnTo>
                  <a:close/>
                </a:path>
              </a:pathLst>
            </a:custGeom>
            <a:solidFill>
              <a:srgbClr val="FF7D7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11" name="Freeform: Shape 210">
              <a:extLst>
                <a:ext uri="{FF2B5EF4-FFF2-40B4-BE49-F238E27FC236}">
                  <a16:creationId xmlns:a16="http://schemas.microsoft.com/office/drawing/2014/main" id="{0770E3A1-88E8-8A32-54B4-B3E57C95BB2E}"/>
                </a:ext>
              </a:extLst>
            </xdr:cNvPr>
            <xdr:cNvSpPr/>
          </xdr:nvSpPr>
          <xdr:spPr>
            <a:xfrm flipH="1">
              <a:off x="8046000" y="60718700"/>
              <a:ext cx="1829519" cy="7823200"/>
            </a:xfrm>
            <a:custGeom>
              <a:avLst/>
              <a:gdLst>
                <a:gd name="connsiteX0" fmla="*/ 0 w 1828800"/>
                <a:gd name="connsiteY0" fmla="*/ 7823200 h 7823200"/>
                <a:gd name="connsiteX1" fmla="*/ 12700 w 1828800"/>
                <a:gd name="connsiteY1" fmla="*/ 0 h 7823200"/>
                <a:gd name="connsiteX2" fmla="*/ 228600 w 1828800"/>
                <a:gd name="connsiteY2" fmla="*/ 0 h 7823200"/>
                <a:gd name="connsiteX3" fmla="*/ 482600 w 1828800"/>
                <a:gd name="connsiteY3" fmla="*/ 25400 h 7823200"/>
                <a:gd name="connsiteX4" fmla="*/ 685800 w 1828800"/>
                <a:gd name="connsiteY4" fmla="*/ 114300 h 7823200"/>
                <a:gd name="connsiteX5" fmla="*/ 863600 w 1828800"/>
                <a:gd name="connsiteY5" fmla="*/ 241300 h 7823200"/>
                <a:gd name="connsiteX6" fmla="*/ 1041400 w 1828800"/>
                <a:gd name="connsiteY6" fmla="*/ 393700 h 7823200"/>
                <a:gd name="connsiteX7" fmla="*/ 1206500 w 1828800"/>
                <a:gd name="connsiteY7" fmla="*/ 673100 h 7823200"/>
                <a:gd name="connsiteX8" fmla="*/ 1295400 w 1828800"/>
                <a:gd name="connsiteY8" fmla="*/ 889000 h 7823200"/>
                <a:gd name="connsiteX9" fmla="*/ 1460500 w 1828800"/>
                <a:gd name="connsiteY9" fmla="*/ 1473200 h 7823200"/>
                <a:gd name="connsiteX10" fmla="*/ 1524000 w 1828800"/>
                <a:gd name="connsiteY10" fmla="*/ 1905000 h 7823200"/>
                <a:gd name="connsiteX11" fmla="*/ 1562100 w 1828800"/>
                <a:gd name="connsiteY11" fmla="*/ 2273300 h 7823200"/>
                <a:gd name="connsiteX12" fmla="*/ 1587500 w 1828800"/>
                <a:gd name="connsiteY12" fmla="*/ 2654300 h 7823200"/>
                <a:gd name="connsiteX13" fmla="*/ 1549400 w 1828800"/>
                <a:gd name="connsiteY13" fmla="*/ 2768600 h 7823200"/>
                <a:gd name="connsiteX14" fmla="*/ 1498600 w 1828800"/>
                <a:gd name="connsiteY14" fmla="*/ 2882900 h 7823200"/>
                <a:gd name="connsiteX15" fmla="*/ 1511300 w 1828800"/>
                <a:gd name="connsiteY15" fmla="*/ 3175000 h 7823200"/>
                <a:gd name="connsiteX16" fmla="*/ 1778000 w 1828800"/>
                <a:gd name="connsiteY16" fmla="*/ 3886200 h 7823200"/>
                <a:gd name="connsiteX17" fmla="*/ 1816100 w 1828800"/>
                <a:gd name="connsiteY17" fmla="*/ 4000500 h 7823200"/>
                <a:gd name="connsiteX18" fmla="*/ 1828800 w 1828800"/>
                <a:gd name="connsiteY18" fmla="*/ 4102100 h 7823200"/>
                <a:gd name="connsiteX19" fmla="*/ 1765300 w 1828800"/>
                <a:gd name="connsiteY19" fmla="*/ 4241800 h 7823200"/>
                <a:gd name="connsiteX20" fmla="*/ 1651000 w 1828800"/>
                <a:gd name="connsiteY20" fmla="*/ 4356100 h 7823200"/>
                <a:gd name="connsiteX21" fmla="*/ 1600200 w 1828800"/>
                <a:gd name="connsiteY21" fmla="*/ 4521200 h 7823200"/>
                <a:gd name="connsiteX22" fmla="*/ 1612900 w 1828800"/>
                <a:gd name="connsiteY22" fmla="*/ 4724400 h 7823200"/>
                <a:gd name="connsiteX23" fmla="*/ 1612900 w 1828800"/>
                <a:gd name="connsiteY23" fmla="*/ 4876800 h 7823200"/>
                <a:gd name="connsiteX24" fmla="*/ 1587500 w 1828800"/>
                <a:gd name="connsiteY24" fmla="*/ 4889500 h 7823200"/>
                <a:gd name="connsiteX25" fmla="*/ 1524000 w 1828800"/>
                <a:gd name="connsiteY25" fmla="*/ 4914900 h 7823200"/>
                <a:gd name="connsiteX26" fmla="*/ 1435100 w 1828800"/>
                <a:gd name="connsiteY26" fmla="*/ 4927600 h 7823200"/>
                <a:gd name="connsiteX27" fmla="*/ 1536700 w 1828800"/>
                <a:gd name="connsiteY27" fmla="*/ 4965700 h 7823200"/>
                <a:gd name="connsiteX28" fmla="*/ 1600200 w 1828800"/>
                <a:gd name="connsiteY28" fmla="*/ 5041900 h 7823200"/>
                <a:gd name="connsiteX29" fmla="*/ 1625600 w 1828800"/>
                <a:gd name="connsiteY29" fmla="*/ 5118100 h 7823200"/>
                <a:gd name="connsiteX30" fmla="*/ 1587500 w 1828800"/>
                <a:gd name="connsiteY30" fmla="*/ 5194300 h 7823200"/>
                <a:gd name="connsiteX31" fmla="*/ 1511300 w 1828800"/>
                <a:gd name="connsiteY31" fmla="*/ 5283200 h 7823200"/>
                <a:gd name="connsiteX32" fmla="*/ 1485900 w 1828800"/>
                <a:gd name="connsiteY32" fmla="*/ 5384800 h 7823200"/>
                <a:gd name="connsiteX33" fmla="*/ 1485900 w 1828800"/>
                <a:gd name="connsiteY33" fmla="*/ 5473700 h 7823200"/>
                <a:gd name="connsiteX34" fmla="*/ 1498600 w 1828800"/>
                <a:gd name="connsiteY34" fmla="*/ 5638800 h 7823200"/>
                <a:gd name="connsiteX35" fmla="*/ 1511300 w 1828800"/>
                <a:gd name="connsiteY35" fmla="*/ 5867400 h 7823200"/>
                <a:gd name="connsiteX36" fmla="*/ 1485900 w 1828800"/>
                <a:gd name="connsiteY36" fmla="*/ 6032500 h 7823200"/>
                <a:gd name="connsiteX37" fmla="*/ 1409700 w 1828800"/>
                <a:gd name="connsiteY37" fmla="*/ 6159500 h 7823200"/>
                <a:gd name="connsiteX38" fmla="*/ 1257300 w 1828800"/>
                <a:gd name="connsiteY38" fmla="*/ 6184900 h 7823200"/>
                <a:gd name="connsiteX39" fmla="*/ 1104900 w 1828800"/>
                <a:gd name="connsiteY39" fmla="*/ 6184900 h 7823200"/>
                <a:gd name="connsiteX40" fmla="*/ 927100 w 1828800"/>
                <a:gd name="connsiteY40" fmla="*/ 6146800 h 7823200"/>
                <a:gd name="connsiteX41" fmla="*/ 787400 w 1828800"/>
                <a:gd name="connsiteY41" fmla="*/ 6159500 h 7823200"/>
                <a:gd name="connsiteX42" fmla="*/ 736600 w 1828800"/>
                <a:gd name="connsiteY42" fmla="*/ 6172200 h 7823200"/>
                <a:gd name="connsiteX43" fmla="*/ 673100 w 1828800"/>
                <a:gd name="connsiteY43" fmla="*/ 6223000 h 7823200"/>
                <a:gd name="connsiteX44" fmla="*/ 584200 w 1828800"/>
                <a:gd name="connsiteY44" fmla="*/ 6591300 h 7823200"/>
                <a:gd name="connsiteX45" fmla="*/ 393700 w 1828800"/>
                <a:gd name="connsiteY45" fmla="*/ 7810500 h 7823200"/>
                <a:gd name="connsiteX46" fmla="*/ 0 w 1828800"/>
                <a:gd name="connsiteY46"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767013 w 1830513"/>
                <a:gd name="connsiteY19" fmla="*/ 4241800 h 7823200"/>
                <a:gd name="connsiteX20" fmla="*/ 1652713 w 1830513"/>
                <a:gd name="connsiteY20" fmla="*/ 4356100 h 7823200"/>
                <a:gd name="connsiteX21" fmla="*/ 1601913 w 1830513"/>
                <a:gd name="connsiteY21" fmla="*/ 4521200 h 7823200"/>
                <a:gd name="connsiteX22" fmla="*/ 1614613 w 1830513"/>
                <a:gd name="connsiteY22" fmla="*/ 4724400 h 7823200"/>
                <a:gd name="connsiteX23" fmla="*/ 1614613 w 1830513"/>
                <a:gd name="connsiteY23" fmla="*/ 4876800 h 7823200"/>
                <a:gd name="connsiteX24" fmla="*/ 1589213 w 1830513"/>
                <a:gd name="connsiteY24" fmla="*/ 4889500 h 7823200"/>
                <a:gd name="connsiteX25" fmla="*/ 1525713 w 1830513"/>
                <a:gd name="connsiteY25" fmla="*/ 4914900 h 7823200"/>
                <a:gd name="connsiteX26" fmla="*/ 1436813 w 1830513"/>
                <a:gd name="connsiteY26" fmla="*/ 4927600 h 7823200"/>
                <a:gd name="connsiteX27" fmla="*/ 1538413 w 1830513"/>
                <a:gd name="connsiteY27" fmla="*/ 4965700 h 7823200"/>
                <a:gd name="connsiteX28" fmla="*/ 1601913 w 1830513"/>
                <a:gd name="connsiteY28" fmla="*/ 5041900 h 7823200"/>
                <a:gd name="connsiteX29" fmla="*/ 1627313 w 1830513"/>
                <a:gd name="connsiteY29" fmla="*/ 5118100 h 7823200"/>
                <a:gd name="connsiteX30" fmla="*/ 1589213 w 1830513"/>
                <a:gd name="connsiteY30" fmla="*/ 5194300 h 7823200"/>
                <a:gd name="connsiteX31" fmla="*/ 1513013 w 1830513"/>
                <a:gd name="connsiteY31" fmla="*/ 5283200 h 7823200"/>
                <a:gd name="connsiteX32" fmla="*/ 1487613 w 1830513"/>
                <a:gd name="connsiteY32" fmla="*/ 5384800 h 7823200"/>
                <a:gd name="connsiteX33" fmla="*/ 1487613 w 1830513"/>
                <a:gd name="connsiteY33" fmla="*/ 5473700 h 7823200"/>
                <a:gd name="connsiteX34" fmla="*/ 1500313 w 1830513"/>
                <a:gd name="connsiteY34" fmla="*/ 5638800 h 7823200"/>
                <a:gd name="connsiteX35" fmla="*/ 1513013 w 1830513"/>
                <a:gd name="connsiteY35" fmla="*/ 5867400 h 7823200"/>
                <a:gd name="connsiteX36" fmla="*/ 1487613 w 1830513"/>
                <a:gd name="connsiteY36" fmla="*/ 6032500 h 7823200"/>
                <a:gd name="connsiteX37" fmla="*/ 1411413 w 1830513"/>
                <a:gd name="connsiteY37" fmla="*/ 6159500 h 7823200"/>
                <a:gd name="connsiteX38" fmla="*/ 1259013 w 1830513"/>
                <a:gd name="connsiteY38" fmla="*/ 6184900 h 7823200"/>
                <a:gd name="connsiteX39" fmla="*/ 1106613 w 1830513"/>
                <a:gd name="connsiteY39" fmla="*/ 6184900 h 7823200"/>
                <a:gd name="connsiteX40" fmla="*/ 928813 w 1830513"/>
                <a:gd name="connsiteY40" fmla="*/ 6146800 h 7823200"/>
                <a:gd name="connsiteX41" fmla="*/ 789113 w 1830513"/>
                <a:gd name="connsiteY41" fmla="*/ 6159500 h 7823200"/>
                <a:gd name="connsiteX42" fmla="*/ 738313 w 1830513"/>
                <a:gd name="connsiteY42" fmla="*/ 6172200 h 7823200"/>
                <a:gd name="connsiteX43" fmla="*/ 674813 w 1830513"/>
                <a:gd name="connsiteY43" fmla="*/ 6223000 h 7823200"/>
                <a:gd name="connsiteX44" fmla="*/ 585913 w 1830513"/>
                <a:gd name="connsiteY44" fmla="*/ 6591300 h 7823200"/>
                <a:gd name="connsiteX45" fmla="*/ 395413 w 1830513"/>
                <a:gd name="connsiteY45" fmla="*/ 7810500 h 7823200"/>
                <a:gd name="connsiteX46" fmla="*/ 1713 w 1830513"/>
                <a:gd name="connsiteY46"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767013 w 1830513"/>
                <a:gd name="connsiteY19" fmla="*/ 4241800 h 7823200"/>
                <a:gd name="connsiteX20" fmla="*/ 1652713 w 1830513"/>
                <a:gd name="connsiteY20" fmla="*/ 4356100 h 7823200"/>
                <a:gd name="connsiteX21" fmla="*/ 1601913 w 1830513"/>
                <a:gd name="connsiteY21" fmla="*/ 4521200 h 7823200"/>
                <a:gd name="connsiteX22" fmla="*/ 1614613 w 1830513"/>
                <a:gd name="connsiteY22" fmla="*/ 4724400 h 7823200"/>
                <a:gd name="connsiteX23" fmla="*/ 1614613 w 1830513"/>
                <a:gd name="connsiteY23" fmla="*/ 4876800 h 7823200"/>
                <a:gd name="connsiteX24" fmla="*/ 1589213 w 1830513"/>
                <a:gd name="connsiteY24" fmla="*/ 4889500 h 7823200"/>
                <a:gd name="connsiteX25" fmla="*/ 1525713 w 1830513"/>
                <a:gd name="connsiteY25" fmla="*/ 4914900 h 7823200"/>
                <a:gd name="connsiteX26" fmla="*/ 1436813 w 1830513"/>
                <a:gd name="connsiteY26" fmla="*/ 4927600 h 7823200"/>
                <a:gd name="connsiteX27" fmla="*/ 1538413 w 1830513"/>
                <a:gd name="connsiteY27" fmla="*/ 4965700 h 7823200"/>
                <a:gd name="connsiteX28" fmla="*/ 1601913 w 1830513"/>
                <a:gd name="connsiteY28" fmla="*/ 5041900 h 7823200"/>
                <a:gd name="connsiteX29" fmla="*/ 1627313 w 1830513"/>
                <a:gd name="connsiteY29" fmla="*/ 5118100 h 7823200"/>
                <a:gd name="connsiteX30" fmla="*/ 1589213 w 1830513"/>
                <a:gd name="connsiteY30" fmla="*/ 5194300 h 7823200"/>
                <a:gd name="connsiteX31" fmla="*/ 1513013 w 1830513"/>
                <a:gd name="connsiteY31" fmla="*/ 5283200 h 7823200"/>
                <a:gd name="connsiteX32" fmla="*/ 1487613 w 1830513"/>
                <a:gd name="connsiteY32" fmla="*/ 5384800 h 7823200"/>
                <a:gd name="connsiteX33" fmla="*/ 1487613 w 1830513"/>
                <a:gd name="connsiteY33" fmla="*/ 5473700 h 7823200"/>
                <a:gd name="connsiteX34" fmla="*/ 1500313 w 1830513"/>
                <a:gd name="connsiteY34" fmla="*/ 5638800 h 7823200"/>
                <a:gd name="connsiteX35" fmla="*/ 1513013 w 1830513"/>
                <a:gd name="connsiteY35" fmla="*/ 5867400 h 7823200"/>
                <a:gd name="connsiteX36" fmla="*/ 1487613 w 1830513"/>
                <a:gd name="connsiteY36" fmla="*/ 6032500 h 7823200"/>
                <a:gd name="connsiteX37" fmla="*/ 1411413 w 1830513"/>
                <a:gd name="connsiteY37" fmla="*/ 6159500 h 7823200"/>
                <a:gd name="connsiteX38" fmla="*/ 1259013 w 1830513"/>
                <a:gd name="connsiteY38" fmla="*/ 6184900 h 7823200"/>
                <a:gd name="connsiteX39" fmla="*/ 1106613 w 1830513"/>
                <a:gd name="connsiteY39" fmla="*/ 6184900 h 7823200"/>
                <a:gd name="connsiteX40" fmla="*/ 928813 w 1830513"/>
                <a:gd name="connsiteY40" fmla="*/ 6146800 h 7823200"/>
                <a:gd name="connsiteX41" fmla="*/ 789113 w 1830513"/>
                <a:gd name="connsiteY41" fmla="*/ 6159500 h 7823200"/>
                <a:gd name="connsiteX42" fmla="*/ 738313 w 1830513"/>
                <a:gd name="connsiteY42" fmla="*/ 6172200 h 7823200"/>
                <a:gd name="connsiteX43" fmla="*/ 674813 w 1830513"/>
                <a:gd name="connsiteY43" fmla="*/ 6223000 h 7823200"/>
                <a:gd name="connsiteX44" fmla="*/ 585913 w 1830513"/>
                <a:gd name="connsiteY44" fmla="*/ 6591300 h 7823200"/>
                <a:gd name="connsiteX45" fmla="*/ 395413 w 1830513"/>
                <a:gd name="connsiteY45" fmla="*/ 7810500 h 7823200"/>
                <a:gd name="connsiteX46" fmla="*/ 1713 w 1830513"/>
                <a:gd name="connsiteY46"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04010 w 1830513"/>
                <a:gd name="connsiteY19" fmla="*/ 4167524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78565 w 1830513"/>
                <a:gd name="connsiteY5" fmla="*/ 231602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78565 w 1830513"/>
                <a:gd name="connsiteY5" fmla="*/ 231602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78565 w 1830513"/>
                <a:gd name="connsiteY5" fmla="*/ 231602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09149 w 1830513"/>
                <a:gd name="connsiteY15" fmla="*/ 2984346 h 7823200"/>
                <a:gd name="connsiteX16" fmla="*/ 1513013 w 1830513"/>
                <a:gd name="connsiteY16" fmla="*/ 3175000 h 7823200"/>
                <a:gd name="connsiteX17" fmla="*/ 1779713 w 1830513"/>
                <a:gd name="connsiteY17" fmla="*/ 3886200 h 7823200"/>
                <a:gd name="connsiteX18" fmla="*/ 1817813 w 1830513"/>
                <a:gd name="connsiteY18" fmla="*/ 4000500 h 7823200"/>
                <a:gd name="connsiteX19" fmla="*/ 1830513 w 1830513"/>
                <a:gd name="connsiteY19" fmla="*/ 4102100 h 7823200"/>
                <a:gd name="connsiteX20" fmla="*/ 1823888 w 1830513"/>
                <a:gd name="connsiteY20" fmla="*/ 4180455 h 7823200"/>
                <a:gd name="connsiteX21" fmla="*/ 1767013 w 1830513"/>
                <a:gd name="connsiteY21" fmla="*/ 4241800 h 7823200"/>
                <a:gd name="connsiteX22" fmla="*/ 1652713 w 1830513"/>
                <a:gd name="connsiteY22" fmla="*/ 4356100 h 7823200"/>
                <a:gd name="connsiteX23" fmla="*/ 1601913 w 1830513"/>
                <a:gd name="connsiteY23" fmla="*/ 4521200 h 7823200"/>
                <a:gd name="connsiteX24" fmla="*/ 1614613 w 1830513"/>
                <a:gd name="connsiteY24" fmla="*/ 4724400 h 7823200"/>
                <a:gd name="connsiteX25" fmla="*/ 1614613 w 1830513"/>
                <a:gd name="connsiteY25" fmla="*/ 4876800 h 7823200"/>
                <a:gd name="connsiteX26" fmla="*/ 1589213 w 1830513"/>
                <a:gd name="connsiteY26" fmla="*/ 4889500 h 7823200"/>
                <a:gd name="connsiteX27" fmla="*/ 1525713 w 1830513"/>
                <a:gd name="connsiteY27" fmla="*/ 4914900 h 7823200"/>
                <a:gd name="connsiteX28" fmla="*/ 1436813 w 1830513"/>
                <a:gd name="connsiteY28" fmla="*/ 4927600 h 7823200"/>
                <a:gd name="connsiteX29" fmla="*/ 1538413 w 1830513"/>
                <a:gd name="connsiteY29" fmla="*/ 4965700 h 7823200"/>
                <a:gd name="connsiteX30" fmla="*/ 1601913 w 1830513"/>
                <a:gd name="connsiteY30" fmla="*/ 5041900 h 7823200"/>
                <a:gd name="connsiteX31" fmla="*/ 1627313 w 1830513"/>
                <a:gd name="connsiteY31" fmla="*/ 5118100 h 7823200"/>
                <a:gd name="connsiteX32" fmla="*/ 1589213 w 1830513"/>
                <a:gd name="connsiteY32" fmla="*/ 5194300 h 7823200"/>
                <a:gd name="connsiteX33" fmla="*/ 1513013 w 1830513"/>
                <a:gd name="connsiteY33" fmla="*/ 5283200 h 7823200"/>
                <a:gd name="connsiteX34" fmla="*/ 1487613 w 1830513"/>
                <a:gd name="connsiteY34" fmla="*/ 5384800 h 7823200"/>
                <a:gd name="connsiteX35" fmla="*/ 1487613 w 1830513"/>
                <a:gd name="connsiteY35" fmla="*/ 5473700 h 7823200"/>
                <a:gd name="connsiteX36" fmla="*/ 1500313 w 1830513"/>
                <a:gd name="connsiteY36" fmla="*/ 5638800 h 7823200"/>
                <a:gd name="connsiteX37" fmla="*/ 1513013 w 1830513"/>
                <a:gd name="connsiteY37" fmla="*/ 5867400 h 7823200"/>
                <a:gd name="connsiteX38" fmla="*/ 1487613 w 1830513"/>
                <a:gd name="connsiteY38" fmla="*/ 6032500 h 7823200"/>
                <a:gd name="connsiteX39" fmla="*/ 1411413 w 1830513"/>
                <a:gd name="connsiteY39" fmla="*/ 6159500 h 7823200"/>
                <a:gd name="connsiteX40" fmla="*/ 1259013 w 1830513"/>
                <a:gd name="connsiteY40" fmla="*/ 6184900 h 7823200"/>
                <a:gd name="connsiteX41" fmla="*/ 1106613 w 1830513"/>
                <a:gd name="connsiteY41" fmla="*/ 6184900 h 7823200"/>
                <a:gd name="connsiteX42" fmla="*/ 928813 w 1830513"/>
                <a:gd name="connsiteY42" fmla="*/ 6146800 h 7823200"/>
                <a:gd name="connsiteX43" fmla="*/ 789113 w 1830513"/>
                <a:gd name="connsiteY43" fmla="*/ 6159500 h 7823200"/>
                <a:gd name="connsiteX44" fmla="*/ 738313 w 1830513"/>
                <a:gd name="connsiteY44" fmla="*/ 6172200 h 7823200"/>
                <a:gd name="connsiteX45" fmla="*/ 674813 w 1830513"/>
                <a:gd name="connsiteY45" fmla="*/ 6223000 h 7823200"/>
                <a:gd name="connsiteX46" fmla="*/ 585913 w 1830513"/>
                <a:gd name="connsiteY46" fmla="*/ 6591300 h 7823200"/>
                <a:gd name="connsiteX47" fmla="*/ 395413 w 1830513"/>
                <a:gd name="connsiteY47" fmla="*/ 7810500 h 7823200"/>
                <a:gd name="connsiteX48" fmla="*/ 1713 w 1830513"/>
                <a:gd name="connsiteY48"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78565 w 1830513"/>
                <a:gd name="connsiteY5" fmla="*/ 231602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466079 w 1830513"/>
                <a:gd name="connsiteY15" fmla="*/ 2990811 h 7823200"/>
                <a:gd name="connsiteX16" fmla="*/ 1513013 w 1830513"/>
                <a:gd name="connsiteY16" fmla="*/ 3175000 h 7823200"/>
                <a:gd name="connsiteX17" fmla="*/ 1779713 w 1830513"/>
                <a:gd name="connsiteY17" fmla="*/ 3886200 h 7823200"/>
                <a:gd name="connsiteX18" fmla="*/ 1817813 w 1830513"/>
                <a:gd name="connsiteY18" fmla="*/ 4000500 h 7823200"/>
                <a:gd name="connsiteX19" fmla="*/ 1830513 w 1830513"/>
                <a:gd name="connsiteY19" fmla="*/ 4102100 h 7823200"/>
                <a:gd name="connsiteX20" fmla="*/ 1823888 w 1830513"/>
                <a:gd name="connsiteY20" fmla="*/ 4180455 h 7823200"/>
                <a:gd name="connsiteX21" fmla="*/ 1767013 w 1830513"/>
                <a:gd name="connsiteY21" fmla="*/ 4241800 h 7823200"/>
                <a:gd name="connsiteX22" fmla="*/ 1652713 w 1830513"/>
                <a:gd name="connsiteY22" fmla="*/ 4356100 h 7823200"/>
                <a:gd name="connsiteX23" fmla="*/ 1601913 w 1830513"/>
                <a:gd name="connsiteY23" fmla="*/ 4521200 h 7823200"/>
                <a:gd name="connsiteX24" fmla="*/ 1614613 w 1830513"/>
                <a:gd name="connsiteY24" fmla="*/ 4724400 h 7823200"/>
                <a:gd name="connsiteX25" fmla="*/ 1614613 w 1830513"/>
                <a:gd name="connsiteY25" fmla="*/ 4876800 h 7823200"/>
                <a:gd name="connsiteX26" fmla="*/ 1589213 w 1830513"/>
                <a:gd name="connsiteY26" fmla="*/ 4889500 h 7823200"/>
                <a:gd name="connsiteX27" fmla="*/ 1525713 w 1830513"/>
                <a:gd name="connsiteY27" fmla="*/ 4914900 h 7823200"/>
                <a:gd name="connsiteX28" fmla="*/ 1436813 w 1830513"/>
                <a:gd name="connsiteY28" fmla="*/ 4927600 h 7823200"/>
                <a:gd name="connsiteX29" fmla="*/ 1538413 w 1830513"/>
                <a:gd name="connsiteY29" fmla="*/ 4965700 h 7823200"/>
                <a:gd name="connsiteX30" fmla="*/ 1601913 w 1830513"/>
                <a:gd name="connsiteY30" fmla="*/ 5041900 h 7823200"/>
                <a:gd name="connsiteX31" fmla="*/ 1627313 w 1830513"/>
                <a:gd name="connsiteY31" fmla="*/ 5118100 h 7823200"/>
                <a:gd name="connsiteX32" fmla="*/ 1589213 w 1830513"/>
                <a:gd name="connsiteY32" fmla="*/ 5194300 h 7823200"/>
                <a:gd name="connsiteX33" fmla="*/ 1513013 w 1830513"/>
                <a:gd name="connsiteY33" fmla="*/ 5283200 h 7823200"/>
                <a:gd name="connsiteX34" fmla="*/ 1487613 w 1830513"/>
                <a:gd name="connsiteY34" fmla="*/ 5384800 h 7823200"/>
                <a:gd name="connsiteX35" fmla="*/ 1487613 w 1830513"/>
                <a:gd name="connsiteY35" fmla="*/ 5473700 h 7823200"/>
                <a:gd name="connsiteX36" fmla="*/ 1500313 w 1830513"/>
                <a:gd name="connsiteY36" fmla="*/ 5638800 h 7823200"/>
                <a:gd name="connsiteX37" fmla="*/ 1513013 w 1830513"/>
                <a:gd name="connsiteY37" fmla="*/ 5867400 h 7823200"/>
                <a:gd name="connsiteX38" fmla="*/ 1487613 w 1830513"/>
                <a:gd name="connsiteY38" fmla="*/ 6032500 h 7823200"/>
                <a:gd name="connsiteX39" fmla="*/ 1411413 w 1830513"/>
                <a:gd name="connsiteY39" fmla="*/ 6159500 h 7823200"/>
                <a:gd name="connsiteX40" fmla="*/ 1259013 w 1830513"/>
                <a:gd name="connsiteY40" fmla="*/ 6184900 h 7823200"/>
                <a:gd name="connsiteX41" fmla="*/ 1106613 w 1830513"/>
                <a:gd name="connsiteY41" fmla="*/ 6184900 h 7823200"/>
                <a:gd name="connsiteX42" fmla="*/ 928813 w 1830513"/>
                <a:gd name="connsiteY42" fmla="*/ 6146800 h 7823200"/>
                <a:gd name="connsiteX43" fmla="*/ 789113 w 1830513"/>
                <a:gd name="connsiteY43" fmla="*/ 6159500 h 7823200"/>
                <a:gd name="connsiteX44" fmla="*/ 738313 w 1830513"/>
                <a:gd name="connsiteY44" fmla="*/ 6172200 h 7823200"/>
                <a:gd name="connsiteX45" fmla="*/ 674813 w 1830513"/>
                <a:gd name="connsiteY45" fmla="*/ 6223000 h 7823200"/>
                <a:gd name="connsiteX46" fmla="*/ 585913 w 1830513"/>
                <a:gd name="connsiteY46" fmla="*/ 6591300 h 7823200"/>
                <a:gd name="connsiteX47" fmla="*/ 395413 w 1830513"/>
                <a:gd name="connsiteY47" fmla="*/ 7810500 h 7823200"/>
                <a:gd name="connsiteX48" fmla="*/ 1713 w 1830513"/>
                <a:gd name="connsiteY48" fmla="*/ 7823200 h 78232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Lst>
              <a:rect l="l" t="t" r="r" b="b"/>
              <a:pathLst>
                <a:path w="1830513" h="7823200">
                  <a:moveTo>
                    <a:pt x="1713" y="7823200"/>
                  </a:moveTo>
                  <a:cubicBezTo>
                    <a:pt x="5946" y="5215467"/>
                    <a:pt x="-3072" y="2607733"/>
                    <a:pt x="1161" y="0"/>
                  </a:cubicBezTo>
                  <a:lnTo>
                    <a:pt x="230313" y="0"/>
                  </a:lnTo>
                  <a:cubicBezTo>
                    <a:pt x="310838" y="4233"/>
                    <a:pt x="408113" y="6350"/>
                    <a:pt x="484313" y="25400"/>
                  </a:cubicBezTo>
                  <a:cubicBezTo>
                    <a:pt x="560513" y="44450"/>
                    <a:pt x="621804" y="79933"/>
                    <a:pt x="687513" y="114300"/>
                  </a:cubicBezTo>
                  <a:cubicBezTo>
                    <a:pt x="753222" y="148667"/>
                    <a:pt x="819298" y="185035"/>
                    <a:pt x="878565" y="231602"/>
                  </a:cubicBezTo>
                  <a:cubicBezTo>
                    <a:pt x="937832" y="278169"/>
                    <a:pt x="988172" y="320117"/>
                    <a:pt x="1043113" y="393700"/>
                  </a:cubicBezTo>
                  <a:cubicBezTo>
                    <a:pt x="1098054" y="467283"/>
                    <a:pt x="1165880" y="590550"/>
                    <a:pt x="1208213" y="673100"/>
                  </a:cubicBezTo>
                  <a:lnTo>
                    <a:pt x="1297113" y="889000"/>
                  </a:lnTo>
                  <a:cubicBezTo>
                    <a:pt x="1326746" y="960967"/>
                    <a:pt x="1424113" y="1303867"/>
                    <a:pt x="1462213" y="1473200"/>
                  </a:cubicBezTo>
                  <a:lnTo>
                    <a:pt x="1525713" y="1905000"/>
                  </a:lnTo>
                  <a:lnTo>
                    <a:pt x="1563813" y="2273300"/>
                  </a:lnTo>
                  <a:lnTo>
                    <a:pt x="1589213" y="2654300"/>
                  </a:lnTo>
                  <a:lnTo>
                    <a:pt x="1551113" y="2768600"/>
                  </a:lnTo>
                  <a:lnTo>
                    <a:pt x="1500313" y="2882900"/>
                  </a:lnTo>
                  <a:lnTo>
                    <a:pt x="1466079" y="2990811"/>
                  </a:lnTo>
                  <a:lnTo>
                    <a:pt x="1513013" y="3175000"/>
                  </a:lnTo>
                  <a:lnTo>
                    <a:pt x="1779713" y="3886200"/>
                  </a:lnTo>
                  <a:lnTo>
                    <a:pt x="1817813" y="4000500"/>
                  </a:lnTo>
                  <a:lnTo>
                    <a:pt x="1830513" y="4102100"/>
                  </a:lnTo>
                  <a:lnTo>
                    <a:pt x="1823888" y="4180455"/>
                  </a:lnTo>
                  <a:lnTo>
                    <a:pt x="1767013" y="4241800"/>
                  </a:lnTo>
                  <a:lnTo>
                    <a:pt x="1652713" y="4356100"/>
                  </a:lnTo>
                  <a:lnTo>
                    <a:pt x="1601913" y="4521200"/>
                  </a:lnTo>
                  <a:lnTo>
                    <a:pt x="1614613" y="4724400"/>
                  </a:lnTo>
                  <a:cubicBezTo>
                    <a:pt x="1616730" y="4783667"/>
                    <a:pt x="1618846" y="4849283"/>
                    <a:pt x="1614613" y="4876800"/>
                  </a:cubicBezTo>
                  <a:cubicBezTo>
                    <a:pt x="1610380" y="4904317"/>
                    <a:pt x="1604030" y="4883150"/>
                    <a:pt x="1589213" y="4889500"/>
                  </a:cubicBezTo>
                  <a:lnTo>
                    <a:pt x="1525713" y="4914900"/>
                  </a:lnTo>
                  <a:lnTo>
                    <a:pt x="1436813" y="4927600"/>
                  </a:lnTo>
                  <a:lnTo>
                    <a:pt x="1538413" y="4965700"/>
                  </a:lnTo>
                  <a:lnTo>
                    <a:pt x="1601913" y="5041900"/>
                  </a:lnTo>
                  <a:lnTo>
                    <a:pt x="1627313" y="5118100"/>
                  </a:lnTo>
                  <a:lnTo>
                    <a:pt x="1589213" y="5194300"/>
                  </a:lnTo>
                  <a:lnTo>
                    <a:pt x="1513013" y="5283200"/>
                  </a:lnTo>
                  <a:lnTo>
                    <a:pt x="1487613" y="5384800"/>
                  </a:lnTo>
                  <a:lnTo>
                    <a:pt x="1487613" y="5473700"/>
                  </a:lnTo>
                  <a:lnTo>
                    <a:pt x="1500313" y="5638800"/>
                  </a:lnTo>
                  <a:lnTo>
                    <a:pt x="1513013" y="5867400"/>
                  </a:lnTo>
                  <a:lnTo>
                    <a:pt x="1487613" y="6032500"/>
                  </a:lnTo>
                  <a:cubicBezTo>
                    <a:pt x="1470680" y="6081183"/>
                    <a:pt x="1449513" y="6134100"/>
                    <a:pt x="1411413" y="6159500"/>
                  </a:cubicBezTo>
                  <a:cubicBezTo>
                    <a:pt x="1373313" y="6184900"/>
                    <a:pt x="1309813" y="6180667"/>
                    <a:pt x="1259013" y="6184900"/>
                  </a:cubicBezTo>
                  <a:lnTo>
                    <a:pt x="1106613" y="6184900"/>
                  </a:lnTo>
                  <a:lnTo>
                    <a:pt x="928813" y="6146800"/>
                  </a:lnTo>
                  <a:lnTo>
                    <a:pt x="789113" y="6159500"/>
                  </a:lnTo>
                  <a:lnTo>
                    <a:pt x="738313" y="6172200"/>
                  </a:lnTo>
                  <a:lnTo>
                    <a:pt x="674813" y="6223000"/>
                  </a:lnTo>
                  <a:lnTo>
                    <a:pt x="585913" y="6591300"/>
                  </a:lnTo>
                  <a:lnTo>
                    <a:pt x="395413" y="7810500"/>
                  </a:lnTo>
                  <a:lnTo>
                    <a:pt x="1713" y="7823200"/>
                  </a:lnTo>
                  <a:close/>
                </a:path>
              </a:pathLst>
            </a:custGeom>
            <a:solidFill>
              <a:srgbClr val="FF3C3C"/>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12" name="Freeform: Shape 211">
              <a:extLst>
                <a:ext uri="{FF2B5EF4-FFF2-40B4-BE49-F238E27FC236}">
                  <a16:creationId xmlns:a16="http://schemas.microsoft.com/office/drawing/2014/main" id="{095E1C1D-955D-94A3-AA30-B1C9804C867E}"/>
                </a:ext>
              </a:extLst>
            </xdr:cNvPr>
            <xdr:cNvSpPr/>
          </xdr:nvSpPr>
          <xdr:spPr>
            <a:xfrm flipH="1">
              <a:off x="8152680" y="60718700"/>
              <a:ext cx="1829519" cy="7823200"/>
            </a:xfrm>
            <a:custGeom>
              <a:avLst/>
              <a:gdLst>
                <a:gd name="connsiteX0" fmla="*/ 0 w 1828800"/>
                <a:gd name="connsiteY0" fmla="*/ 7823200 h 7823200"/>
                <a:gd name="connsiteX1" fmla="*/ 12700 w 1828800"/>
                <a:gd name="connsiteY1" fmla="*/ 0 h 7823200"/>
                <a:gd name="connsiteX2" fmla="*/ 228600 w 1828800"/>
                <a:gd name="connsiteY2" fmla="*/ 0 h 7823200"/>
                <a:gd name="connsiteX3" fmla="*/ 482600 w 1828800"/>
                <a:gd name="connsiteY3" fmla="*/ 25400 h 7823200"/>
                <a:gd name="connsiteX4" fmla="*/ 685800 w 1828800"/>
                <a:gd name="connsiteY4" fmla="*/ 114300 h 7823200"/>
                <a:gd name="connsiteX5" fmla="*/ 863600 w 1828800"/>
                <a:gd name="connsiteY5" fmla="*/ 241300 h 7823200"/>
                <a:gd name="connsiteX6" fmla="*/ 1041400 w 1828800"/>
                <a:gd name="connsiteY6" fmla="*/ 393700 h 7823200"/>
                <a:gd name="connsiteX7" fmla="*/ 1206500 w 1828800"/>
                <a:gd name="connsiteY7" fmla="*/ 673100 h 7823200"/>
                <a:gd name="connsiteX8" fmla="*/ 1295400 w 1828800"/>
                <a:gd name="connsiteY8" fmla="*/ 889000 h 7823200"/>
                <a:gd name="connsiteX9" fmla="*/ 1460500 w 1828800"/>
                <a:gd name="connsiteY9" fmla="*/ 1473200 h 7823200"/>
                <a:gd name="connsiteX10" fmla="*/ 1524000 w 1828800"/>
                <a:gd name="connsiteY10" fmla="*/ 1905000 h 7823200"/>
                <a:gd name="connsiteX11" fmla="*/ 1562100 w 1828800"/>
                <a:gd name="connsiteY11" fmla="*/ 2273300 h 7823200"/>
                <a:gd name="connsiteX12" fmla="*/ 1587500 w 1828800"/>
                <a:gd name="connsiteY12" fmla="*/ 2654300 h 7823200"/>
                <a:gd name="connsiteX13" fmla="*/ 1549400 w 1828800"/>
                <a:gd name="connsiteY13" fmla="*/ 2768600 h 7823200"/>
                <a:gd name="connsiteX14" fmla="*/ 1498600 w 1828800"/>
                <a:gd name="connsiteY14" fmla="*/ 2882900 h 7823200"/>
                <a:gd name="connsiteX15" fmla="*/ 1511300 w 1828800"/>
                <a:gd name="connsiteY15" fmla="*/ 3175000 h 7823200"/>
                <a:gd name="connsiteX16" fmla="*/ 1778000 w 1828800"/>
                <a:gd name="connsiteY16" fmla="*/ 3886200 h 7823200"/>
                <a:gd name="connsiteX17" fmla="*/ 1816100 w 1828800"/>
                <a:gd name="connsiteY17" fmla="*/ 4000500 h 7823200"/>
                <a:gd name="connsiteX18" fmla="*/ 1828800 w 1828800"/>
                <a:gd name="connsiteY18" fmla="*/ 4102100 h 7823200"/>
                <a:gd name="connsiteX19" fmla="*/ 1765300 w 1828800"/>
                <a:gd name="connsiteY19" fmla="*/ 4241800 h 7823200"/>
                <a:gd name="connsiteX20" fmla="*/ 1651000 w 1828800"/>
                <a:gd name="connsiteY20" fmla="*/ 4356100 h 7823200"/>
                <a:gd name="connsiteX21" fmla="*/ 1600200 w 1828800"/>
                <a:gd name="connsiteY21" fmla="*/ 4521200 h 7823200"/>
                <a:gd name="connsiteX22" fmla="*/ 1612900 w 1828800"/>
                <a:gd name="connsiteY22" fmla="*/ 4724400 h 7823200"/>
                <a:gd name="connsiteX23" fmla="*/ 1612900 w 1828800"/>
                <a:gd name="connsiteY23" fmla="*/ 4876800 h 7823200"/>
                <a:gd name="connsiteX24" fmla="*/ 1587500 w 1828800"/>
                <a:gd name="connsiteY24" fmla="*/ 4889500 h 7823200"/>
                <a:gd name="connsiteX25" fmla="*/ 1524000 w 1828800"/>
                <a:gd name="connsiteY25" fmla="*/ 4914900 h 7823200"/>
                <a:gd name="connsiteX26" fmla="*/ 1435100 w 1828800"/>
                <a:gd name="connsiteY26" fmla="*/ 4927600 h 7823200"/>
                <a:gd name="connsiteX27" fmla="*/ 1536700 w 1828800"/>
                <a:gd name="connsiteY27" fmla="*/ 4965700 h 7823200"/>
                <a:gd name="connsiteX28" fmla="*/ 1600200 w 1828800"/>
                <a:gd name="connsiteY28" fmla="*/ 5041900 h 7823200"/>
                <a:gd name="connsiteX29" fmla="*/ 1625600 w 1828800"/>
                <a:gd name="connsiteY29" fmla="*/ 5118100 h 7823200"/>
                <a:gd name="connsiteX30" fmla="*/ 1587500 w 1828800"/>
                <a:gd name="connsiteY30" fmla="*/ 5194300 h 7823200"/>
                <a:gd name="connsiteX31" fmla="*/ 1511300 w 1828800"/>
                <a:gd name="connsiteY31" fmla="*/ 5283200 h 7823200"/>
                <a:gd name="connsiteX32" fmla="*/ 1485900 w 1828800"/>
                <a:gd name="connsiteY32" fmla="*/ 5384800 h 7823200"/>
                <a:gd name="connsiteX33" fmla="*/ 1485900 w 1828800"/>
                <a:gd name="connsiteY33" fmla="*/ 5473700 h 7823200"/>
                <a:gd name="connsiteX34" fmla="*/ 1498600 w 1828800"/>
                <a:gd name="connsiteY34" fmla="*/ 5638800 h 7823200"/>
                <a:gd name="connsiteX35" fmla="*/ 1511300 w 1828800"/>
                <a:gd name="connsiteY35" fmla="*/ 5867400 h 7823200"/>
                <a:gd name="connsiteX36" fmla="*/ 1485900 w 1828800"/>
                <a:gd name="connsiteY36" fmla="*/ 6032500 h 7823200"/>
                <a:gd name="connsiteX37" fmla="*/ 1409700 w 1828800"/>
                <a:gd name="connsiteY37" fmla="*/ 6159500 h 7823200"/>
                <a:gd name="connsiteX38" fmla="*/ 1257300 w 1828800"/>
                <a:gd name="connsiteY38" fmla="*/ 6184900 h 7823200"/>
                <a:gd name="connsiteX39" fmla="*/ 1104900 w 1828800"/>
                <a:gd name="connsiteY39" fmla="*/ 6184900 h 7823200"/>
                <a:gd name="connsiteX40" fmla="*/ 927100 w 1828800"/>
                <a:gd name="connsiteY40" fmla="*/ 6146800 h 7823200"/>
                <a:gd name="connsiteX41" fmla="*/ 787400 w 1828800"/>
                <a:gd name="connsiteY41" fmla="*/ 6159500 h 7823200"/>
                <a:gd name="connsiteX42" fmla="*/ 736600 w 1828800"/>
                <a:gd name="connsiteY42" fmla="*/ 6172200 h 7823200"/>
                <a:gd name="connsiteX43" fmla="*/ 673100 w 1828800"/>
                <a:gd name="connsiteY43" fmla="*/ 6223000 h 7823200"/>
                <a:gd name="connsiteX44" fmla="*/ 584200 w 1828800"/>
                <a:gd name="connsiteY44" fmla="*/ 6591300 h 7823200"/>
                <a:gd name="connsiteX45" fmla="*/ 393700 w 1828800"/>
                <a:gd name="connsiteY45" fmla="*/ 7810500 h 7823200"/>
                <a:gd name="connsiteX46" fmla="*/ 0 w 1828800"/>
                <a:gd name="connsiteY46"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767013 w 1830513"/>
                <a:gd name="connsiteY19" fmla="*/ 4241800 h 7823200"/>
                <a:gd name="connsiteX20" fmla="*/ 1652713 w 1830513"/>
                <a:gd name="connsiteY20" fmla="*/ 4356100 h 7823200"/>
                <a:gd name="connsiteX21" fmla="*/ 1601913 w 1830513"/>
                <a:gd name="connsiteY21" fmla="*/ 4521200 h 7823200"/>
                <a:gd name="connsiteX22" fmla="*/ 1614613 w 1830513"/>
                <a:gd name="connsiteY22" fmla="*/ 4724400 h 7823200"/>
                <a:gd name="connsiteX23" fmla="*/ 1614613 w 1830513"/>
                <a:gd name="connsiteY23" fmla="*/ 4876800 h 7823200"/>
                <a:gd name="connsiteX24" fmla="*/ 1589213 w 1830513"/>
                <a:gd name="connsiteY24" fmla="*/ 4889500 h 7823200"/>
                <a:gd name="connsiteX25" fmla="*/ 1525713 w 1830513"/>
                <a:gd name="connsiteY25" fmla="*/ 4914900 h 7823200"/>
                <a:gd name="connsiteX26" fmla="*/ 1436813 w 1830513"/>
                <a:gd name="connsiteY26" fmla="*/ 4927600 h 7823200"/>
                <a:gd name="connsiteX27" fmla="*/ 1538413 w 1830513"/>
                <a:gd name="connsiteY27" fmla="*/ 4965700 h 7823200"/>
                <a:gd name="connsiteX28" fmla="*/ 1601913 w 1830513"/>
                <a:gd name="connsiteY28" fmla="*/ 5041900 h 7823200"/>
                <a:gd name="connsiteX29" fmla="*/ 1627313 w 1830513"/>
                <a:gd name="connsiteY29" fmla="*/ 5118100 h 7823200"/>
                <a:gd name="connsiteX30" fmla="*/ 1589213 w 1830513"/>
                <a:gd name="connsiteY30" fmla="*/ 5194300 h 7823200"/>
                <a:gd name="connsiteX31" fmla="*/ 1513013 w 1830513"/>
                <a:gd name="connsiteY31" fmla="*/ 5283200 h 7823200"/>
                <a:gd name="connsiteX32" fmla="*/ 1487613 w 1830513"/>
                <a:gd name="connsiteY32" fmla="*/ 5384800 h 7823200"/>
                <a:gd name="connsiteX33" fmla="*/ 1487613 w 1830513"/>
                <a:gd name="connsiteY33" fmla="*/ 5473700 h 7823200"/>
                <a:gd name="connsiteX34" fmla="*/ 1500313 w 1830513"/>
                <a:gd name="connsiteY34" fmla="*/ 5638800 h 7823200"/>
                <a:gd name="connsiteX35" fmla="*/ 1513013 w 1830513"/>
                <a:gd name="connsiteY35" fmla="*/ 5867400 h 7823200"/>
                <a:gd name="connsiteX36" fmla="*/ 1487613 w 1830513"/>
                <a:gd name="connsiteY36" fmla="*/ 6032500 h 7823200"/>
                <a:gd name="connsiteX37" fmla="*/ 1411413 w 1830513"/>
                <a:gd name="connsiteY37" fmla="*/ 6159500 h 7823200"/>
                <a:gd name="connsiteX38" fmla="*/ 1259013 w 1830513"/>
                <a:gd name="connsiteY38" fmla="*/ 6184900 h 7823200"/>
                <a:gd name="connsiteX39" fmla="*/ 1106613 w 1830513"/>
                <a:gd name="connsiteY39" fmla="*/ 6184900 h 7823200"/>
                <a:gd name="connsiteX40" fmla="*/ 928813 w 1830513"/>
                <a:gd name="connsiteY40" fmla="*/ 6146800 h 7823200"/>
                <a:gd name="connsiteX41" fmla="*/ 789113 w 1830513"/>
                <a:gd name="connsiteY41" fmla="*/ 6159500 h 7823200"/>
                <a:gd name="connsiteX42" fmla="*/ 738313 w 1830513"/>
                <a:gd name="connsiteY42" fmla="*/ 6172200 h 7823200"/>
                <a:gd name="connsiteX43" fmla="*/ 674813 w 1830513"/>
                <a:gd name="connsiteY43" fmla="*/ 6223000 h 7823200"/>
                <a:gd name="connsiteX44" fmla="*/ 585913 w 1830513"/>
                <a:gd name="connsiteY44" fmla="*/ 6591300 h 7823200"/>
                <a:gd name="connsiteX45" fmla="*/ 395413 w 1830513"/>
                <a:gd name="connsiteY45" fmla="*/ 7810500 h 7823200"/>
                <a:gd name="connsiteX46" fmla="*/ 1713 w 1830513"/>
                <a:gd name="connsiteY46"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767013 w 1830513"/>
                <a:gd name="connsiteY19" fmla="*/ 4241800 h 7823200"/>
                <a:gd name="connsiteX20" fmla="*/ 1652713 w 1830513"/>
                <a:gd name="connsiteY20" fmla="*/ 4356100 h 7823200"/>
                <a:gd name="connsiteX21" fmla="*/ 1601913 w 1830513"/>
                <a:gd name="connsiteY21" fmla="*/ 4521200 h 7823200"/>
                <a:gd name="connsiteX22" fmla="*/ 1614613 w 1830513"/>
                <a:gd name="connsiteY22" fmla="*/ 4724400 h 7823200"/>
                <a:gd name="connsiteX23" fmla="*/ 1614613 w 1830513"/>
                <a:gd name="connsiteY23" fmla="*/ 4876800 h 7823200"/>
                <a:gd name="connsiteX24" fmla="*/ 1589213 w 1830513"/>
                <a:gd name="connsiteY24" fmla="*/ 4889500 h 7823200"/>
                <a:gd name="connsiteX25" fmla="*/ 1525713 w 1830513"/>
                <a:gd name="connsiteY25" fmla="*/ 4914900 h 7823200"/>
                <a:gd name="connsiteX26" fmla="*/ 1436813 w 1830513"/>
                <a:gd name="connsiteY26" fmla="*/ 4927600 h 7823200"/>
                <a:gd name="connsiteX27" fmla="*/ 1538413 w 1830513"/>
                <a:gd name="connsiteY27" fmla="*/ 4965700 h 7823200"/>
                <a:gd name="connsiteX28" fmla="*/ 1601913 w 1830513"/>
                <a:gd name="connsiteY28" fmla="*/ 5041900 h 7823200"/>
                <a:gd name="connsiteX29" fmla="*/ 1627313 w 1830513"/>
                <a:gd name="connsiteY29" fmla="*/ 5118100 h 7823200"/>
                <a:gd name="connsiteX30" fmla="*/ 1589213 w 1830513"/>
                <a:gd name="connsiteY30" fmla="*/ 5194300 h 7823200"/>
                <a:gd name="connsiteX31" fmla="*/ 1513013 w 1830513"/>
                <a:gd name="connsiteY31" fmla="*/ 5283200 h 7823200"/>
                <a:gd name="connsiteX32" fmla="*/ 1487613 w 1830513"/>
                <a:gd name="connsiteY32" fmla="*/ 5384800 h 7823200"/>
                <a:gd name="connsiteX33" fmla="*/ 1487613 w 1830513"/>
                <a:gd name="connsiteY33" fmla="*/ 5473700 h 7823200"/>
                <a:gd name="connsiteX34" fmla="*/ 1500313 w 1830513"/>
                <a:gd name="connsiteY34" fmla="*/ 5638800 h 7823200"/>
                <a:gd name="connsiteX35" fmla="*/ 1513013 w 1830513"/>
                <a:gd name="connsiteY35" fmla="*/ 5867400 h 7823200"/>
                <a:gd name="connsiteX36" fmla="*/ 1487613 w 1830513"/>
                <a:gd name="connsiteY36" fmla="*/ 6032500 h 7823200"/>
                <a:gd name="connsiteX37" fmla="*/ 1411413 w 1830513"/>
                <a:gd name="connsiteY37" fmla="*/ 6159500 h 7823200"/>
                <a:gd name="connsiteX38" fmla="*/ 1259013 w 1830513"/>
                <a:gd name="connsiteY38" fmla="*/ 6184900 h 7823200"/>
                <a:gd name="connsiteX39" fmla="*/ 1106613 w 1830513"/>
                <a:gd name="connsiteY39" fmla="*/ 6184900 h 7823200"/>
                <a:gd name="connsiteX40" fmla="*/ 928813 w 1830513"/>
                <a:gd name="connsiteY40" fmla="*/ 6146800 h 7823200"/>
                <a:gd name="connsiteX41" fmla="*/ 789113 w 1830513"/>
                <a:gd name="connsiteY41" fmla="*/ 6159500 h 7823200"/>
                <a:gd name="connsiteX42" fmla="*/ 738313 w 1830513"/>
                <a:gd name="connsiteY42" fmla="*/ 6172200 h 7823200"/>
                <a:gd name="connsiteX43" fmla="*/ 674813 w 1830513"/>
                <a:gd name="connsiteY43" fmla="*/ 6223000 h 7823200"/>
                <a:gd name="connsiteX44" fmla="*/ 585913 w 1830513"/>
                <a:gd name="connsiteY44" fmla="*/ 6591300 h 7823200"/>
                <a:gd name="connsiteX45" fmla="*/ 395413 w 1830513"/>
                <a:gd name="connsiteY45" fmla="*/ 7810500 h 7823200"/>
                <a:gd name="connsiteX46" fmla="*/ 1713 w 1830513"/>
                <a:gd name="connsiteY46"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04010 w 1830513"/>
                <a:gd name="connsiteY19" fmla="*/ 4167524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78565 w 1830513"/>
                <a:gd name="connsiteY5" fmla="*/ 231602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78565 w 1830513"/>
                <a:gd name="connsiteY5" fmla="*/ 231602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78565 w 1830513"/>
                <a:gd name="connsiteY5" fmla="*/ 231602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09149 w 1830513"/>
                <a:gd name="connsiteY15" fmla="*/ 2984346 h 7823200"/>
                <a:gd name="connsiteX16" fmla="*/ 1513013 w 1830513"/>
                <a:gd name="connsiteY16" fmla="*/ 3175000 h 7823200"/>
                <a:gd name="connsiteX17" fmla="*/ 1779713 w 1830513"/>
                <a:gd name="connsiteY17" fmla="*/ 3886200 h 7823200"/>
                <a:gd name="connsiteX18" fmla="*/ 1817813 w 1830513"/>
                <a:gd name="connsiteY18" fmla="*/ 4000500 h 7823200"/>
                <a:gd name="connsiteX19" fmla="*/ 1830513 w 1830513"/>
                <a:gd name="connsiteY19" fmla="*/ 4102100 h 7823200"/>
                <a:gd name="connsiteX20" fmla="*/ 1823888 w 1830513"/>
                <a:gd name="connsiteY20" fmla="*/ 4180455 h 7823200"/>
                <a:gd name="connsiteX21" fmla="*/ 1767013 w 1830513"/>
                <a:gd name="connsiteY21" fmla="*/ 4241800 h 7823200"/>
                <a:gd name="connsiteX22" fmla="*/ 1652713 w 1830513"/>
                <a:gd name="connsiteY22" fmla="*/ 4356100 h 7823200"/>
                <a:gd name="connsiteX23" fmla="*/ 1601913 w 1830513"/>
                <a:gd name="connsiteY23" fmla="*/ 4521200 h 7823200"/>
                <a:gd name="connsiteX24" fmla="*/ 1614613 w 1830513"/>
                <a:gd name="connsiteY24" fmla="*/ 4724400 h 7823200"/>
                <a:gd name="connsiteX25" fmla="*/ 1614613 w 1830513"/>
                <a:gd name="connsiteY25" fmla="*/ 4876800 h 7823200"/>
                <a:gd name="connsiteX26" fmla="*/ 1589213 w 1830513"/>
                <a:gd name="connsiteY26" fmla="*/ 4889500 h 7823200"/>
                <a:gd name="connsiteX27" fmla="*/ 1525713 w 1830513"/>
                <a:gd name="connsiteY27" fmla="*/ 4914900 h 7823200"/>
                <a:gd name="connsiteX28" fmla="*/ 1436813 w 1830513"/>
                <a:gd name="connsiteY28" fmla="*/ 4927600 h 7823200"/>
                <a:gd name="connsiteX29" fmla="*/ 1538413 w 1830513"/>
                <a:gd name="connsiteY29" fmla="*/ 4965700 h 7823200"/>
                <a:gd name="connsiteX30" fmla="*/ 1601913 w 1830513"/>
                <a:gd name="connsiteY30" fmla="*/ 5041900 h 7823200"/>
                <a:gd name="connsiteX31" fmla="*/ 1627313 w 1830513"/>
                <a:gd name="connsiteY31" fmla="*/ 5118100 h 7823200"/>
                <a:gd name="connsiteX32" fmla="*/ 1589213 w 1830513"/>
                <a:gd name="connsiteY32" fmla="*/ 5194300 h 7823200"/>
                <a:gd name="connsiteX33" fmla="*/ 1513013 w 1830513"/>
                <a:gd name="connsiteY33" fmla="*/ 5283200 h 7823200"/>
                <a:gd name="connsiteX34" fmla="*/ 1487613 w 1830513"/>
                <a:gd name="connsiteY34" fmla="*/ 5384800 h 7823200"/>
                <a:gd name="connsiteX35" fmla="*/ 1487613 w 1830513"/>
                <a:gd name="connsiteY35" fmla="*/ 5473700 h 7823200"/>
                <a:gd name="connsiteX36" fmla="*/ 1500313 w 1830513"/>
                <a:gd name="connsiteY36" fmla="*/ 5638800 h 7823200"/>
                <a:gd name="connsiteX37" fmla="*/ 1513013 w 1830513"/>
                <a:gd name="connsiteY37" fmla="*/ 5867400 h 7823200"/>
                <a:gd name="connsiteX38" fmla="*/ 1487613 w 1830513"/>
                <a:gd name="connsiteY38" fmla="*/ 6032500 h 7823200"/>
                <a:gd name="connsiteX39" fmla="*/ 1411413 w 1830513"/>
                <a:gd name="connsiteY39" fmla="*/ 6159500 h 7823200"/>
                <a:gd name="connsiteX40" fmla="*/ 1259013 w 1830513"/>
                <a:gd name="connsiteY40" fmla="*/ 6184900 h 7823200"/>
                <a:gd name="connsiteX41" fmla="*/ 1106613 w 1830513"/>
                <a:gd name="connsiteY41" fmla="*/ 6184900 h 7823200"/>
                <a:gd name="connsiteX42" fmla="*/ 928813 w 1830513"/>
                <a:gd name="connsiteY42" fmla="*/ 6146800 h 7823200"/>
                <a:gd name="connsiteX43" fmla="*/ 789113 w 1830513"/>
                <a:gd name="connsiteY43" fmla="*/ 6159500 h 7823200"/>
                <a:gd name="connsiteX44" fmla="*/ 738313 w 1830513"/>
                <a:gd name="connsiteY44" fmla="*/ 6172200 h 7823200"/>
                <a:gd name="connsiteX45" fmla="*/ 674813 w 1830513"/>
                <a:gd name="connsiteY45" fmla="*/ 6223000 h 7823200"/>
                <a:gd name="connsiteX46" fmla="*/ 585913 w 1830513"/>
                <a:gd name="connsiteY46" fmla="*/ 6591300 h 7823200"/>
                <a:gd name="connsiteX47" fmla="*/ 395413 w 1830513"/>
                <a:gd name="connsiteY47" fmla="*/ 7810500 h 7823200"/>
                <a:gd name="connsiteX48" fmla="*/ 1713 w 1830513"/>
                <a:gd name="connsiteY48"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78565 w 1830513"/>
                <a:gd name="connsiteY5" fmla="*/ 231602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466079 w 1830513"/>
                <a:gd name="connsiteY15" fmla="*/ 2990811 h 7823200"/>
                <a:gd name="connsiteX16" fmla="*/ 1513013 w 1830513"/>
                <a:gd name="connsiteY16" fmla="*/ 3175000 h 7823200"/>
                <a:gd name="connsiteX17" fmla="*/ 1779713 w 1830513"/>
                <a:gd name="connsiteY17" fmla="*/ 3886200 h 7823200"/>
                <a:gd name="connsiteX18" fmla="*/ 1817813 w 1830513"/>
                <a:gd name="connsiteY18" fmla="*/ 4000500 h 7823200"/>
                <a:gd name="connsiteX19" fmla="*/ 1830513 w 1830513"/>
                <a:gd name="connsiteY19" fmla="*/ 4102100 h 7823200"/>
                <a:gd name="connsiteX20" fmla="*/ 1823888 w 1830513"/>
                <a:gd name="connsiteY20" fmla="*/ 4180455 h 7823200"/>
                <a:gd name="connsiteX21" fmla="*/ 1767013 w 1830513"/>
                <a:gd name="connsiteY21" fmla="*/ 4241800 h 7823200"/>
                <a:gd name="connsiteX22" fmla="*/ 1652713 w 1830513"/>
                <a:gd name="connsiteY22" fmla="*/ 4356100 h 7823200"/>
                <a:gd name="connsiteX23" fmla="*/ 1601913 w 1830513"/>
                <a:gd name="connsiteY23" fmla="*/ 4521200 h 7823200"/>
                <a:gd name="connsiteX24" fmla="*/ 1614613 w 1830513"/>
                <a:gd name="connsiteY24" fmla="*/ 4724400 h 7823200"/>
                <a:gd name="connsiteX25" fmla="*/ 1614613 w 1830513"/>
                <a:gd name="connsiteY25" fmla="*/ 4876800 h 7823200"/>
                <a:gd name="connsiteX26" fmla="*/ 1589213 w 1830513"/>
                <a:gd name="connsiteY26" fmla="*/ 4889500 h 7823200"/>
                <a:gd name="connsiteX27" fmla="*/ 1525713 w 1830513"/>
                <a:gd name="connsiteY27" fmla="*/ 4914900 h 7823200"/>
                <a:gd name="connsiteX28" fmla="*/ 1436813 w 1830513"/>
                <a:gd name="connsiteY28" fmla="*/ 4927600 h 7823200"/>
                <a:gd name="connsiteX29" fmla="*/ 1538413 w 1830513"/>
                <a:gd name="connsiteY29" fmla="*/ 4965700 h 7823200"/>
                <a:gd name="connsiteX30" fmla="*/ 1601913 w 1830513"/>
                <a:gd name="connsiteY30" fmla="*/ 5041900 h 7823200"/>
                <a:gd name="connsiteX31" fmla="*/ 1627313 w 1830513"/>
                <a:gd name="connsiteY31" fmla="*/ 5118100 h 7823200"/>
                <a:gd name="connsiteX32" fmla="*/ 1589213 w 1830513"/>
                <a:gd name="connsiteY32" fmla="*/ 5194300 h 7823200"/>
                <a:gd name="connsiteX33" fmla="*/ 1513013 w 1830513"/>
                <a:gd name="connsiteY33" fmla="*/ 5283200 h 7823200"/>
                <a:gd name="connsiteX34" fmla="*/ 1487613 w 1830513"/>
                <a:gd name="connsiteY34" fmla="*/ 5384800 h 7823200"/>
                <a:gd name="connsiteX35" fmla="*/ 1487613 w 1830513"/>
                <a:gd name="connsiteY35" fmla="*/ 5473700 h 7823200"/>
                <a:gd name="connsiteX36" fmla="*/ 1500313 w 1830513"/>
                <a:gd name="connsiteY36" fmla="*/ 5638800 h 7823200"/>
                <a:gd name="connsiteX37" fmla="*/ 1513013 w 1830513"/>
                <a:gd name="connsiteY37" fmla="*/ 5867400 h 7823200"/>
                <a:gd name="connsiteX38" fmla="*/ 1487613 w 1830513"/>
                <a:gd name="connsiteY38" fmla="*/ 6032500 h 7823200"/>
                <a:gd name="connsiteX39" fmla="*/ 1411413 w 1830513"/>
                <a:gd name="connsiteY39" fmla="*/ 6159500 h 7823200"/>
                <a:gd name="connsiteX40" fmla="*/ 1259013 w 1830513"/>
                <a:gd name="connsiteY40" fmla="*/ 6184900 h 7823200"/>
                <a:gd name="connsiteX41" fmla="*/ 1106613 w 1830513"/>
                <a:gd name="connsiteY41" fmla="*/ 6184900 h 7823200"/>
                <a:gd name="connsiteX42" fmla="*/ 928813 w 1830513"/>
                <a:gd name="connsiteY42" fmla="*/ 6146800 h 7823200"/>
                <a:gd name="connsiteX43" fmla="*/ 789113 w 1830513"/>
                <a:gd name="connsiteY43" fmla="*/ 6159500 h 7823200"/>
                <a:gd name="connsiteX44" fmla="*/ 738313 w 1830513"/>
                <a:gd name="connsiteY44" fmla="*/ 6172200 h 7823200"/>
                <a:gd name="connsiteX45" fmla="*/ 674813 w 1830513"/>
                <a:gd name="connsiteY45" fmla="*/ 6223000 h 7823200"/>
                <a:gd name="connsiteX46" fmla="*/ 585913 w 1830513"/>
                <a:gd name="connsiteY46" fmla="*/ 6591300 h 7823200"/>
                <a:gd name="connsiteX47" fmla="*/ 395413 w 1830513"/>
                <a:gd name="connsiteY47" fmla="*/ 7810500 h 7823200"/>
                <a:gd name="connsiteX48" fmla="*/ 1713 w 1830513"/>
                <a:gd name="connsiteY48" fmla="*/ 7823200 h 78232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Lst>
              <a:rect l="l" t="t" r="r" b="b"/>
              <a:pathLst>
                <a:path w="1830513" h="7823200">
                  <a:moveTo>
                    <a:pt x="1713" y="7823200"/>
                  </a:moveTo>
                  <a:cubicBezTo>
                    <a:pt x="5946" y="5215467"/>
                    <a:pt x="-3072" y="2607733"/>
                    <a:pt x="1161" y="0"/>
                  </a:cubicBezTo>
                  <a:lnTo>
                    <a:pt x="230313" y="0"/>
                  </a:lnTo>
                  <a:cubicBezTo>
                    <a:pt x="310838" y="4233"/>
                    <a:pt x="408113" y="6350"/>
                    <a:pt x="484313" y="25400"/>
                  </a:cubicBezTo>
                  <a:cubicBezTo>
                    <a:pt x="560513" y="44450"/>
                    <a:pt x="621804" y="79933"/>
                    <a:pt x="687513" y="114300"/>
                  </a:cubicBezTo>
                  <a:cubicBezTo>
                    <a:pt x="753222" y="148667"/>
                    <a:pt x="819298" y="185035"/>
                    <a:pt x="878565" y="231602"/>
                  </a:cubicBezTo>
                  <a:cubicBezTo>
                    <a:pt x="937832" y="278169"/>
                    <a:pt x="988172" y="320117"/>
                    <a:pt x="1043113" y="393700"/>
                  </a:cubicBezTo>
                  <a:cubicBezTo>
                    <a:pt x="1098054" y="467283"/>
                    <a:pt x="1165880" y="590550"/>
                    <a:pt x="1208213" y="673100"/>
                  </a:cubicBezTo>
                  <a:lnTo>
                    <a:pt x="1297113" y="889000"/>
                  </a:lnTo>
                  <a:cubicBezTo>
                    <a:pt x="1326746" y="960967"/>
                    <a:pt x="1424113" y="1303867"/>
                    <a:pt x="1462213" y="1473200"/>
                  </a:cubicBezTo>
                  <a:lnTo>
                    <a:pt x="1525713" y="1905000"/>
                  </a:lnTo>
                  <a:lnTo>
                    <a:pt x="1563813" y="2273300"/>
                  </a:lnTo>
                  <a:lnTo>
                    <a:pt x="1589213" y="2654300"/>
                  </a:lnTo>
                  <a:lnTo>
                    <a:pt x="1551113" y="2768600"/>
                  </a:lnTo>
                  <a:lnTo>
                    <a:pt x="1500313" y="2882900"/>
                  </a:lnTo>
                  <a:lnTo>
                    <a:pt x="1466079" y="2990811"/>
                  </a:lnTo>
                  <a:lnTo>
                    <a:pt x="1513013" y="3175000"/>
                  </a:lnTo>
                  <a:lnTo>
                    <a:pt x="1779713" y="3886200"/>
                  </a:lnTo>
                  <a:lnTo>
                    <a:pt x="1817813" y="4000500"/>
                  </a:lnTo>
                  <a:lnTo>
                    <a:pt x="1830513" y="4102100"/>
                  </a:lnTo>
                  <a:lnTo>
                    <a:pt x="1823888" y="4180455"/>
                  </a:lnTo>
                  <a:lnTo>
                    <a:pt x="1767013" y="4241800"/>
                  </a:lnTo>
                  <a:lnTo>
                    <a:pt x="1652713" y="4356100"/>
                  </a:lnTo>
                  <a:lnTo>
                    <a:pt x="1601913" y="4521200"/>
                  </a:lnTo>
                  <a:lnTo>
                    <a:pt x="1614613" y="4724400"/>
                  </a:lnTo>
                  <a:cubicBezTo>
                    <a:pt x="1616730" y="4783667"/>
                    <a:pt x="1618846" y="4849283"/>
                    <a:pt x="1614613" y="4876800"/>
                  </a:cubicBezTo>
                  <a:cubicBezTo>
                    <a:pt x="1610380" y="4904317"/>
                    <a:pt x="1604030" y="4883150"/>
                    <a:pt x="1589213" y="4889500"/>
                  </a:cubicBezTo>
                  <a:lnTo>
                    <a:pt x="1525713" y="4914900"/>
                  </a:lnTo>
                  <a:lnTo>
                    <a:pt x="1436813" y="4927600"/>
                  </a:lnTo>
                  <a:lnTo>
                    <a:pt x="1538413" y="4965700"/>
                  </a:lnTo>
                  <a:lnTo>
                    <a:pt x="1601913" y="5041900"/>
                  </a:lnTo>
                  <a:lnTo>
                    <a:pt x="1627313" y="5118100"/>
                  </a:lnTo>
                  <a:lnTo>
                    <a:pt x="1589213" y="5194300"/>
                  </a:lnTo>
                  <a:lnTo>
                    <a:pt x="1513013" y="5283200"/>
                  </a:lnTo>
                  <a:lnTo>
                    <a:pt x="1487613" y="5384800"/>
                  </a:lnTo>
                  <a:lnTo>
                    <a:pt x="1487613" y="5473700"/>
                  </a:lnTo>
                  <a:lnTo>
                    <a:pt x="1500313" y="5638800"/>
                  </a:lnTo>
                  <a:lnTo>
                    <a:pt x="1513013" y="5867400"/>
                  </a:lnTo>
                  <a:lnTo>
                    <a:pt x="1487613" y="6032500"/>
                  </a:lnTo>
                  <a:cubicBezTo>
                    <a:pt x="1470680" y="6081183"/>
                    <a:pt x="1449513" y="6134100"/>
                    <a:pt x="1411413" y="6159500"/>
                  </a:cubicBezTo>
                  <a:cubicBezTo>
                    <a:pt x="1373313" y="6184900"/>
                    <a:pt x="1309813" y="6180667"/>
                    <a:pt x="1259013" y="6184900"/>
                  </a:cubicBezTo>
                  <a:lnTo>
                    <a:pt x="1106613" y="6184900"/>
                  </a:lnTo>
                  <a:lnTo>
                    <a:pt x="928813" y="6146800"/>
                  </a:lnTo>
                  <a:lnTo>
                    <a:pt x="789113" y="6159500"/>
                  </a:lnTo>
                  <a:lnTo>
                    <a:pt x="738313" y="6172200"/>
                  </a:lnTo>
                  <a:lnTo>
                    <a:pt x="674813" y="6223000"/>
                  </a:lnTo>
                  <a:lnTo>
                    <a:pt x="585913" y="6591300"/>
                  </a:lnTo>
                  <a:lnTo>
                    <a:pt x="395413" y="7810500"/>
                  </a:lnTo>
                  <a:lnTo>
                    <a:pt x="1713" y="7823200"/>
                  </a:lnTo>
                  <a:close/>
                </a:path>
              </a:pathLst>
            </a:custGeom>
            <a:solidFill>
              <a:srgbClr val="C8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13" name="Freeform: Shape 212">
              <a:extLst>
                <a:ext uri="{FF2B5EF4-FFF2-40B4-BE49-F238E27FC236}">
                  <a16:creationId xmlns:a16="http://schemas.microsoft.com/office/drawing/2014/main" id="{F6CD07FF-69AF-0C69-CC08-F1BD2687717D}"/>
                </a:ext>
              </a:extLst>
            </xdr:cNvPr>
            <xdr:cNvSpPr/>
          </xdr:nvSpPr>
          <xdr:spPr>
            <a:xfrm flipH="1">
              <a:off x="8272060" y="60718700"/>
              <a:ext cx="1829519" cy="7823200"/>
            </a:xfrm>
            <a:custGeom>
              <a:avLst/>
              <a:gdLst>
                <a:gd name="connsiteX0" fmla="*/ 0 w 1828800"/>
                <a:gd name="connsiteY0" fmla="*/ 7823200 h 7823200"/>
                <a:gd name="connsiteX1" fmla="*/ 12700 w 1828800"/>
                <a:gd name="connsiteY1" fmla="*/ 0 h 7823200"/>
                <a:gd name="connsiteX2" fmla="*/ 228600 w 1828800"/>
                <a:gd name="connsiteY2" fmla="*/ 0 h 7823200"/>
                <a:gd name="connsiteX3" fmla="*/ 482600 w 1828800"/>
                <a:gd name="connsiteY3" fmla="*/ 25400 h 7823200"/>
                <a:gd name="connsiteX4" fmla="*/ 685800 w 1828800"/>
                <a:gd name="connsiteY4" fmla="*/ 114300 h 7823200"/>
                <a:gd name="connsiteX5" fmla="*/ 863600 w 1828800"/>
                <a:gd name="connsiteY5" fmla="*/ 241300 h 7823200"/>
                <a:gd name="connsiteX6" fmla="*/ 1041400 w 1828800"/>
                <a:gd name="connsiteY6" fmla="*/ 393700 h 7823200"/>
                <a:gd name="connsiteX7" fmla="*/ 1206500 w 1828800"/>
                <a:gd name="connsiteY7" fmla="*/ 673100 h 7823200"/>
                <a:gd name="connsiteX8" fmla="*/ 1295400 w 1828800"/>
                <a:gd name="connsiteY8" fmla="*/ 889000 h 7823200"/>
                <a:gd name="connsiteX9" fmla="*/ 1460500 w 1828800"/>
                <a:gd name="connsiteY9" fmla="*/ 1473200 h 7823200"/>
                <a:gd name="connsiteX10" fmla="*/ 1524000 w 1828800"/>
                <a:gd name="connsiteY10" fmla="*/ 1905000 h 7823200"/>
                <a:gd name="connsiteX11" fmla="*/ 1562100 w 1828800"/>
                <a:gd name="connsiteY11" fmla="*/ 2273300 h 7823200"/>
                <a:gd name="connsiteX12" fmla="*/ 1587500 w 1828800"/>
                <a:gd name="connsiteY12" fmla="*/ 2654300 h 7823200"/>
                <a:gd name="connsiteX13" fmla="*/ 1549400 w 1828800"/>
                <a:gd name="connsiteY13" fmla="*/ 2768600 h 7823200"/>
                <a:gd name="connsiteX14" fmla="*/ 1498600 w 1828800"/>
                <a:gd name="connsiteY14" fmla="*/ 2882900 h 7823200"/>
                <a:gd name="connsiteX15" fmla="*/ 1511300 w 1828800"/>
                <a:gd name="connsiteY15" fmla="*/ 3175000 h 7823200"/>
                <a:gd name="connsiteX16" fmla="*/ 1778000 w 1828800"/>
                <a:gd name="connsiteY16" fmla="*/ 3886200 h 7823200"/>
                <a:gd name="connsiteX17" fmla="*/ 1816100 w 1828800"/>
                <a:gd name="connsiteY17" fmla="*/ 4000500 h 7823200"/>
                <a:gd name="connsiteX18" fmla="*/ 1828800 w 1828800"/>
                <a:gd name="connsiteY18" fmla="*/ 4102100 h 7823200"/>
                <a:gd name="connsiteX19" fmla="*/ 1765300 w 1828800"/>
                <a:gd name="connsiteY19" fmla="*/ 4241800 h 7823200"/>
                <a:gd name="connsiteX20" fmla="*/ 1651000 w 1828800"/>
                <a:gd name="connsiteY20" fmla="*/ 4356100 h 7823200"/>
                <a:gd name="connsiteX21" fmla="*/ 1600200 w 1828800"/>
                <a:gd name="connsiteY21" fmla="*/ 4521200 h 7823200"/>
                <a:gd name="connsiteX22" fmla="*/ 1612900 w 1828800"/>
                <a:gd name="connsiteY22" fmla="*/ 4724400 h 7823200"/>
                <a:gd name="connsiteX23" fmla="*/ 1612900 w 1828800"/>
                <a:gd name="connsiteY23" fmla="*/ 4876800 h 7823200"/>
                <a:gd name="connsiteX24" fmla="*/ 1587500 w 1828800"/>
                <a:gd name="connsiteY24" fmla="*/ 4889500 h 7823200"/>
                <a:gd name="connsiteX25" fmla="*/ 1524000 w 1828800"/>
                <a:gd name="connsiteY25" fmla="*/ 4914900 h 7823200"/>
                <a:gd name="connsiteX26" fmla="*/ 1435100 w 1828800"/>
                <a:gd name="connsiteY26" fmla="*/ 4927600 h 7823200"/>
                <a:gd name="connsiteX27" fmla="*/ 1536700 w 1828800"/>
                <a:gd name="connsiteY27" fmla="*/ 4965700 h 7823200"/>
                <a:gd name="connsiteX28" fmla="*/ 1600200 w 1828800"/>
                <a:gd name="connsiteY28" fmla="*/ 5041900 h 7823200"/>
                <a:gd name="connsiteX29" fmla="*/ 1625600 w 1828800"/>
                <a:gd name="connsiteY29" fmla="*/ 5118100 h 7823200"/>
                <a:gd name="connsiteX30" fmla="*/ 1587500 w 1828800"/>
                <a:gd name="connsiteY30" fmla="*/ 5194300 h 7823200"/>
                <a:gd name="connsiteX31" fmla="*/ 1511300 w 1828800"/>
                <a:gd name="connsiteY31" fmla="*/ 5283200 h 7823200"/>
                <a:gd name="connsiteX32" fmla="*/ 1485900 w 1828800"/>
                <a:gd name="connsiteY32" fmla="*/ 5384800 h 7823200"/>
                <a:gd name="connsiteX33" fmla="*/ 1485900 w 1828800"/>
                <a:gd name="connsiteY33" fmla="*/ 5473700 h 7823200"/>
                <a:gd name="connsiteX34" fmla="*/ 1498600 w 1828800"/>
                <a:gd name="connsiteY34" fmla="*/ 5638800 h 7823200"/>
                <a:gd name="connsiteX35" fmla="*/ 1511300 w 1828800"/>
                <a:gd name="connsiteY35" fmla="*/ 5867400 h 7823200"/>
                <a:gd name="connsiteX36" fmla="*/ 1485900 w 1828800"/>
                <a:gd name="connsiteY36" fmla="*/ 6032500 h 7823200"/>
                <a:gd name="connsiteX37" fmla="*/ 1409700 w 1828800"/>
                <a:gd name="connsiteY37" fmla="*/ 6159500 h 7823200"/>
                <a:gd name="connsiteX38" fmla="*/ 1257300 w 1828800"/>
                <a:gd name="connsiteY38" fmla="*/ 6184900 h 7823200"/>
                <a:gd name="connsiteX39" fmla="*/ 1104900 w 1828800"/>
                <a:gd name="connsiteY39" fmla="*/ 6184900 h 7823200"/>
                <a:gd name="connsiteX40" fmla="*/ 927100 w 1828800"/>
                <a:gd name="connsiteY40" fmla="*/ 6146800 h 7823200"/>
                <a:gd name="connsiteX41" fmla="*/ 787400 w 1828800"/>
                <a:gd name="connsiteY41" fmla="*/ 6159500 h 7823200"/>
                <a:gd name="connsiteX42" fmla="*/ 736600 w 1828800"/>
                <a:gd name="connsiteY42" fmla="*/ 6172200 h 7823200"/>
                <a:gd name="connsiteX43" fmla="*/ 673100 w 1828800"/>
                <a:gd name="connsiteY43" fmla="*/ 6223000 h 7823200"/>
                <a:gd name="connsiteX44" fmla="*/ 584200 w 1828800"/>
                <a:gd name="connsiteY44" fmla="*/ 6591300 h 7823200"/>
                <a:gd name="connsiteX45" fmla="*/ 393700 w 1828800"/>
                <a:gd name="connsiteY45" fmla="*/ 7810500 h 7823200"/>
                <a:gd name="connsiteX46" fmla="*/ 0 w 1828800"/>
                <a:gd name="connsiteY46"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767013 w 1830513"/>
                <a:gd name="connsiteY19" fmla="*/ 4241800 h 7823200"/>
                <a:gd name="connsiteX20" fmla="*/ 1652713 w 1830513"/>
                <a:gd name="connsiteY20" fmla="*/ 4356100 h 7823200"/>
                <a:gd name="connsiteX21" fmla="*/ 1601913 w 1830513"/>
                <a:gd name="connsiteY21" fmla="*/ 4521200 h 7823200"/>
                <a:gd name="connsiteX22" fmla="*/ 1614613 w 1830513"/>
                <a:gd name="connsiteY22" fmla="*/ 4724400 h 7823200"/>
                <a:gd name="connsiteX23" fmla="*/ 1614613 w 1830513"/>
                <a:gd name="connsiteY23" fmla="*/ 4876800 h 7823200"/>
                <a:gd name="connsiteX24" fmla="*/ 1589213 w 1830513"/>
                <a:gd name="connsiteY24" fmla="*/ 4889500 h 7823200"/>
                <a:gd name="connsiteX25" fmla="*/ 1525713 w 1830513"/>
                <a:gd name="connsiteY25" fmla="*/ 4914900 h 7823200"/>
                <a:gd name="connsiteX26" fmla="*/ 1436813 w 1830513"/>
                <a:gd name="connsiteY26" fmla="*/ 4927600 h 7823200"/>
                <a:gd name="connsiteX27" fmla="*/ 1538413 w 1830513"/>
                <a:gd name="connsiteY27" fmla="*/ 4965700 h 7823200"/>
                <a:gd name="connsiteX28" fmla="*/ 1601913 w 1830513"/>
                <a:gd name="connsiteY28" fmla="*/ 5041900 h 7823200"/>
                <a:gd name="connsiteX29" fmla="*/ 1627313 w 1830513"/>
                <a:gd name="connsiteY29" fmla="*/ 5118100 h 7823200"/>
                <a:gd name="connsiteX30" fmla="*/ 1589213 w 1830513"/>
                <a:gd name="connsiteY30" fmla="*/ 5194300 h 7823200"/>
                <a:gd name="connsiteX31" fmla="*/ 1513013 w 1830513"/>
                <a:gd name="connsiteY31" fmla="*/ 5283200 h 7823200"/>
                <a:gd name="connsiteX32" fmla="*/ 1487613 w 1830513"/>
                <a:gd name="connsiteY32" fmla="*/ 5384800 h 7823200"/>
                <a:gd name="connsiteX33" fmla="*/ 1487613 w 1830513"/>
                <a:gd name="connsiteY33" fmla="*/ 5473700 h 7823200"/>
                <a:gd name="connsiteX34" fmla="*/ 1500313 w 1830513"/>
                <a:gd name="connsiteY34" fmla="*/ 5638800 h 7823200"/>
                <a:gd name="connsiteX35" fmla="*/ 1513013 w 1830513"/>
                <a:gd name="connsiteY35" fmla="*/ 5867400 h 7823200"/>
                <a:gd name="connsiteX36" fmla="*/ 1487613 w 1830513"/>
                <a:gd name="connsiteY36" fmla="*/ 6032500 h 7823200"/>
                <a:gd name="connsiteX37" fmla="*/ 1411413 w 1830513"/>
                <a:gd name="connsiteY37" fmla="*/ 6159500 h 7823200"/>
                <a:gd name="connsiteX38" fmla="*/ 1259013 w 1830513"/>
                <a:gd name="connsiteY38" fmla="*/ 6184900 h 7823200"/>
                <a:gd name="connsiteX39" fmla="*/ 1106613 w 1830513"/>
                <a:gd name="connsiteY39" fmla="*/ 6184900 h 7823200"/>
                <a:gd name="connsiteX40" fmla="*/ 928813 w 1830513"/>
                <a:gd name="connsiteY40" fmla="*/ 6146800 h 7823200"/>
                <a:gd name="connsiteX41" fmla="*/ 789113 w 1830513"/>
                <a:gd name="connsiteY41" fmla="*/ 6159500 h 7823200"/>
                <a:gd name="connsiteX42" fmla="*/ 738313 w 1830513"/>
                <a:gd name="connsiteY42" fmla="*/ 6172200 h 7823200"/>
                <a:gd name="connsiteX43" fmla="*/ 674813 w 1830513"/>
                <a:gd name="connsiteY43" fmla="*/ 6223000 h 7823200"/>
                <a:gd name="connsiteX44" fmla="*/ 585913 w 1830513"/>
                <a:gd name="connsiteY44" fmla="*/ 6591300 h 7823200"/>
                <a:gd name="connsiteX45" fmla="*/ 395413 w 1830513"/>
                <a:gd name="connsiteY45" fmla="*/ 7810500 h 7823200"/>
                <a:gd name="connsiteX46" fmla="*/ 1713 w 1830513"/>
                <a:gd name="connsiteY46"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767013 w 1830513"/>
                <a:gd name="connsiteY19" fmla="*/ 4241800 h 7823200"/>
                <a:gd name="connsiteX20" fmla="*/ 1652713 w 1830513"/>
                <a:gd name="connsiteY20" fmla="*/ 4356100 h 7823200"/>
                <a:gd name="connsiteX21" fmla="*/ 1601913 w 1830513"/>
                <a:gd name="connsiteY21" fmla="*/ 4521200 h 7823200"/>
                <a:gd name="connsiteX22" fmla="*/ 1614613 w 1830513"/>
                <a:gd name="connsiteY22" fmla="*/ 4724400 h 7823200"/>
                <a:gd name="connsiteX23" fmla="*/ 1614613 w 1830513"/>
                <a:gd name="connsiteY23" fmla="*/ 4876800 h 7823200"/>
                <a:gd name="connsiteX24" fmla="*/ 1589213 w 1830513"/>
                <a:gd name="connsiteY24" fmla="*/ 4889500 h 7823200"/>
                <a:gd name="connsiteX25" fmla="*/ 1525713 w 1830513"/>
                <a:gd name="connsiteY25" fmla="*/ 4914900 h 7823200"/>
                <a:gd name="connsiteX26" fmla="*/ 1436813 w 1830513"/>
                <a:gd name="connsiteY26" fmla="*/ 4927600 h 7823200"/>
                <a:gd name="connsiteX27" fmla="*/ 1538413 w 1830513"/>
                <a:gd name="connsiteY27" fmla="*/ 4965700 h 7823200"/>
                <a:gd name="connsiteX28" fmla="*/ 1601913 w 1830513"/>
                <a:gd name="connsiteY28" fmla="*/ 5041900 h 7823200"/>
                <a:gd name="connsiteX29" fmla="*/ 1627313 w 1830513"/>
                <a:gd name="connsiteY29" fmla="*/ 5118100 h 7823200"/>
                <a:gd name="connsiteX30" fmla="*/ 1589213 w 1830513"/>
                <a:gd name="connsiteY30" fmla="*/ 5194300 h 7823200"/>
                <a:gd name="connsiteX31" fmla="*/ 1513013 w 1830513"/>
                <a:gd name="connsiteY31" fmla="*/ 5283200 h 7823200"/>
                <a:gd name="connsiteX32" fmla="*/ 1487613 w 1830513"/>
                <a:gd name="connsiteY32" fmla="*/ 5384800 h 7823200"/>
                <a:gd name="connsiteX33" fmla="*/ 1487613 w 1830513"/>
                <a:gd name="connsiteY33" fmla="*/ 5473700 h 7823200"/>
                <a:gd name="connsiteX34" fmla="*/ 1500313 w 1830513"/>
                <a:gd name="connsiteY34" fmla="*/ 5638800 h 7823200"/>
                <a:gd name="connsiteX35" fmla="*/ 1513013 w 1830513"/>
                <a:gd name="connsiteY35" fmla="*/ 5867400 h 7823200"/>
                <a:gd name="connsiteX36" fmla="*/ 1487613 w 1830513"/>
                <a:gd name="connsiteY36" fmla="*/ 6032500 h 7823200"/>
                <a:gd name="connsiteX37" fmla="*/ 1411413 w 1830513"/>
                <a:gd name="connsiteY37" fmla="*/ 6159500 h 7823200"/>
                <a:gd name="connsiteX38" fmla="*/ 1259013 w 1830513"/>
                <a:gd name="connsiteY38" fmla="*/ 6184900 h 7823200"/>
                <a:gd name="connsiteX39" fmla="*/ 1106613 w 1830513"/>
                <a:gd name="connsiteY39" fmla="*/ 6184900 h 7823200"/>
                <a:gd name="connsiteX40" fmla="*/ 928813 w 1830513"/>
                <a:gd name="connsiteY40" fmla="*/ 6146800 h 7823200"/>
                <a:gd name="connsiteX41" fmla="*/ 789113 w 1830513"/>
                <a:gd name="connsiteY41" fmla="*/ 6159500 h 7823200"/>
                <a:gd name="connsiteX42" fmla="*/ 738313 w 1830513"/>
                <a:gd name="connsiteY42" fmla="*/ 6172200 h 7823200"/>
                <a:gd name="connsiteX43" fmla="*/ 674813 w 1830513"/>
                <a:gd name="connsiteY43" fmla="*/ 6223000 h 7823200"/>
                <a:gd name="connsiteX44" fmla="*/ 585913 w 1830513"/>
                <a:gd name="connsiteY44" fmla="*/ 6591300 h 7823200"/>
                <a:gd name="connsiteX45" fmla="*/ 395413 w 1830513"/>
                <a:gd name="connsiteY45" fmla="*/ 7810500 h 7823200"/>
                <a:gd name="connsiteX46" fmla="*/ 1713 w 1830513"/>
                <a:gd name="connsiteY46"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04010 w 1830513"/>
                <a:gd name="connsiteY19" fmla="*/ 4167524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78565 w 1830513"/>
                <a:gd name="connsiteY5" fmla="*/ 231602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78565 w 1830513"/>
                <a:gd name="connsiteY5" fmla="*/ 231602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78565 w 1830513"/>
                <a:gd name="connsiteY5" fmla="*/ 231602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09149 w 1830513"/>
                <a:gd name="connsiteY15" fmla="*/ 2984346 h 7823200"/>
                <a:gd name="connsiteX16" fmla="*/ 1513013 w 1830513"/>
                <a:gd name="connsiteY16" fmla="*/ 3175000 h 7823200"/>
                <a:gd name="connsiteX17" fmla="*/ 1779713 w 1830513"/>
                <a:gd name="connsiteY17" fmla="*/ 3886200 h 7823200"/>
                <a:gd name="connsiteX18" fmla="*/ 1817813 w 1830513"/>
                <a:gd name="connsiteY18" fmla="*/ 4000500 h 7823200"/>
                <a:gd name="connsiteX19" fmla="*/ 1830513 w 1830513"/>
                <a:gd name="connsiteY19" fmla="*/ 4102100 h 7823200"/>
                <a:gd name="connsiteX20" fmla="*/ 1823888 w 1830513"/>
                <a:gd name="connsiteY20" fmla="*/ 4180455 h 7823200"/>
                <a:gd name="connsiteX21" fmla="*/ 1767013 w 1830513"/>
                <a:gd name="connsiteY21" fmla="*/ 4241800 h 7823200"/>
                <a:gd name="connsiteX22" fmla="*/ 1652713 w 1830513"/>
                <a:gd name="connsiteY22" fmla="*/ 4356100 h 7823200"/>
                <a:gd name="connsiteX23" fmla="*/ 1601913 w 1830513"/>
                <a:gd name="connsiteY23" fmla="*/ 4521200 h 7823200"/>
                <a:gd name="connsiteX24" fmla="*/ 1614613 w 1830513"/>
                <a:gd name="connsiteY24" fmla="*/ 4724400 h 7823200"/>
                <a:gd name="connsiteX25" fmla="*/ 1614613 w 1830513"/>
                <a:gd name="connsiteY25" fmla="*/ 4876800 h 7823200"/>
                <a:gd name="connsiteX26" fmla="*/ 1589213 w 1830513"/>
                <a:gd name="connsiteY26" fmla="*/ 4889500 h 7823200"/>
                <a:gd name="connsiteX27" fmla="*/ 1525713 w 1830513"/>
                <a:gd name="connsiteY27" fmla="*/ 4914900 h 7823200"/>
                <a:gd name="connsiteX28" fmla="*/ 1436813 w 1830513"/>
                <a:gd name="connsiteY28" fmla="*/ 4927600 h 7823200"/>
                <a:gd name="connsiteX29" fmla="*/ 1538413 w 1830513"/>
                <a:gd name="connsiteY29" fmla="*/ 4965700 h 7823200"/>
                <a:gd name="connsiteX30" fmla="*/ 1601913 w 1830513"/>
                <a:gd name="connsiteY30" fmla="*/ 5041900 h 7823200"/>
                <a:gd name="connsiteX31" fmla="*/ 1627313 w 1830513"/>
                <a:gd name="connsiteY31" fmla="*/ 5118100 h 7823200"/>
                <a:gd name="connsiteX32" fmla="*/ 1589213 w 1830513"/>
                <a:gd name="connsiteY32" fmla="*/ 5194300 h 7823200"/>
                <a:gd name="connsiteX33" fmla="*/ 1513013 w 1830513"/>
                <a:gd name="connsiteY33" fmla="*/ 5283200 h 7823200"/>
                <a:gd name="connsiteX34" fmla="*/ 1487613 w 1830513"/>
                <a:gd name="connsiteY34" fmla="*/ 5384800 h 7823200"/>
                <a:gd name="connsiteX35" fmla="*/ 1487613 w 1830513"/>
                <a:gd name="connsiteY35" fmla="*/ 5473700 h 7823200"/>
                <a:gd name="connsiteX36" fmla="*/ 1500313 w 1830513"/>
                <a:gd name="connsiteY36" fmla="*/ 5638800 h 7823200"/>
                <a:gd name="connsiteX37" fmla="*/ 1513013 w 1830513"/>
                <a:gd name="connsiteY37" fmla="*/ 5867400 h 7823200"/>
                <a:gd name="connsiteX38" fmla="*/ 1487613 w 1830513"/>
                <a:gd name="connsiteY38" fmla="*/ 6032500 h 7823200"/>
                <a:gd name="connsiteX39" fmla="*/ 1411413 w 1830513"/>
                <a:gd name="connsiteY39" fmla="*/ 6159500 h 7823200"/>
                <a:gd name="connsiteX40" fmla="*/ 1259013 w 1830513"/>
                <a:gd name="connsiteY40" fmla="*/ 6184900 h 7823200"/>
                <a:gd name="connsiteX41" fmla="*/ 1106613 w 1830513"/>
                <a:gd name="connsiteY41" fmla="*/ 6184900 h 7823200"/>
                <a:gd name="connsiteX42" fmla="*/ 928813 w 1830513"/>
                <a:gd name="connsiteY42" fmla="*/ 6146800 h 7823200"/>
                <a:gd name="connsiteX43" fmla="*/ 789113 w 1830513"/>
                <a:gd name="connsiteY43" fmla="*/ 6159500 h 7823200"/>
                <a:gd name="connsiteX44" fmla="*/ 738313 w 1830513"/>
                <a:gd name="connsiteY44" fmla="*/ 6172200 h 7823200"/>
                <a:gd name="connsiteX45" fmla="*/ 674813 w 1830513"/>
                <a:gd name="connsiteY45" fmla="*/ 6223000 h 7823200"/>
                <a:gd name="connsiteX46" fmla="*/ 585913 w 1830513"/>
                <a:gd name="connsiteY46" fmla="*/ 6591300 h 7823200"/>
                <a:gd name="connsiteX47" fmla="*/ 395413 w 1830513"/>
                <a:gd name="connsiteY47" fmla="*/ 7810500 h 7823200"/>
                <a:gd name="connsiteX48" fmla="*/ 1713 w 1830513"/>
                <a:gd name="connsiteY48"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78565 w 1830513"/>
                <a:gd name="connsiteY5" fmla="*/ 231602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466079 w 1830513"/>
                <a:gd name="connsiteY15" fmla="*/ 2990811 h 7823200"/>
                <a:gd name="connsiteX16" fmla="*/ 1513013 w 1830513"/>
                <a:gd name="connsiteY16" fmla="*/ 3175000 h 7823200"/>
                <a:gd name="connsiteX17" fmla="*/ 1779713 w 1830513"/>
                <a:gd name="connsiteY17" fmla="*/ 3886200 h 7823200"/>
                <a:gd name="connsiteX18" fmla="*/ 1817813 w 1830513"/>
                <a:gd name="connsiteY18" fmla="*/ 4000500 h 7823200"/>
                <a:gd name="connsiteX19" fmla="*/ 1830513 w 1830513"/>
                <a:gd name="connsiteY19" fmla="*/ 4102100 h 7823200"/>
                <a:gd name="connsiteX20" fmla="*/ 1823888 w 1830513"/>
                <a:gd name="connsiteY20" fmla="*/ 4180455 h 7823200"/>
                <a:gd name="connsiteX21" fmla="*/ 1767013 w 1830513"/>
                <a:gd name="connsiteY21" fmla="*/ 4241800 h 7823200"/>
                <a:gd name="connsiteX22" fmla="*/ 1652713 w 1830513"/>
                <a:gd name="connsiteY22" fmla="*/ 4356100 h 7823200"/>
                <a:gd name="connsiteX23" fmla="*/ 1601913 w 1830513"/>
                <a:gd name="connsiteY23" fmla="*/ 4521200 h 7823200"/>
                <a:gd name="connsiteX24" fmla="*/ 1614613 w 1830513"/>
                <a:gd name="connsiteY24" fmla="*/ 4724400 h 7823200"/>
                <a:gd name="connsiteX25" fmla="*/ 1614613 w 1830513"/>
                <a:gd name="connsiteY25" fmla="*/ 4876800 h 7823200"/>
                <a:gd name="connsiteX26" fmla="*/ 1589213 w 1830513"/>
                <a:gd name="connsiteY26" fmla="*/ 4889500 h 7823200"/>
                <a:gd name="connsiteX27" fmla="*/ 1525713 w 1830513"/>
                <a:gd name="connsiteY27" fmla="*/ 4914900 h 7823200"/>
                <a:gd name="connsiteX28" fmla="*/ 1436813 w 1830513"/>
                <a:gd name="connsiteY28" fmla="*/ 4927600 h 7823200"/>
                <a:gd name="connsiteX29" fmla="*/ 1538413 w 1830513"/>
                <a:gd name="connsiteY29" fmla="*/ 4965700 h 7823200"/>
                <a:gd name="connsiteX30" fmla="*/ 1601913 w 1830513"/>
                <a:gd name="connsiteY30" fmla="*/ 5041900 h 7823200"/>
                <a:gd name="connsiteX31" fmla="*/ 1627313 w 1830513"/>
                <a:gd name="connsiteY31" fmla="*/ 5118100 h 7823200"/>
                <a:gd name="connsiteX32" fmla="*/ 1589213 w 1830513"/>
                <a:gd name="connsiteY32" fmla="*/ 5194300 h 7823200"/>
                <a:gd name="connsiteX33" fmla="*/ 1513013 w 1830513"/>
                <a:gd name="connsiteY33" fmla="*/ 5283200 h 7823200"/>
                <a:gd name="connsiteX34" fmla="*/ 1487613 w 1830513"/>
                <a:gd name="connsiteY34" fmla="*/ 5384800 h 7823200"/>
                <a:gd name="connsiteX35" fmla="*/ 1487613 w 1830513"/>
                <a:gd name="connsiteY35" fmla="*/ 5473700 h 7823200"/>
                <a:gd name="connsiteX36" fmla="*/ 1500313 w 1830513"/>
                <a:gd name="connsiteY36" fmla="*/ 5638800 h 7823200"/>
                <a:gd name="connsiteX37" fmla="*/ 1513013 w 1830513"/>
                <a:gd name="connsiteY37" fmla="*/ 5867400 h 7823200"/>
                <a:gd name="connsiteX38" fmla="*/ 1487613 w 1830513"/>
                <a:gd name="connsiteY38" fmla="*/ 6032500 h 7823200"/>
                <a:gd name="connsiteX39" fmla="*/ 1411413 w 1830513"/>
                <a:gd name="connsiteY39" fmla="*/ 6159500 h 7823200"/>
                <a:gd name="connsiteX40" fmla="*/ 1259013 w 1830513"/>
                <a:gd name="connsiteY40" fmla="*/ 6184900 h 7823200"/>
                <a:gd name="connsiteX41" fmla="*/ 1106613 w 1830513"/>
                <a:gd name="connsiteY41" fmla="*/ 6184900 h 7823200"/>
                <a:gd name="connsiteX42" fmla="*/ 928813 w 1830513"/>
                <a:gd name="connsiteY42" fmla="*/ 6146800 h 7823200"/>
                <a:gd name="connsiteX43" fmla="*/ 789113 w 1830513"/>
                <a:gd name="connsiteY43" fmla="*/ 6159500 h 7823200"/>
                <a:gd name="connsiteX44" fmla="*/ 738313 w 1830513"/>
                <a:gd name="connsiteY44" fmla="*/ 6172200 h 7823200"/>
                <a:gd name="connsiteX45" fmla="*/ 674813 w 1830513"/>
                <a:gd name="connsiteY45" fmla="*/ 6223000 h 7823200"/>
                <a:gd name="connsiteX46" fmla="*/ 585913 w 1830513"/>
                <a:gd name="connsiteY46" fmla="*/ 6591300 h 7823200"/>
                <a:gd name="connsiteX47" fmla="*/ 395413 w 1830513"/>
                <a:gd name="connsiteY47" fmla="*/ 7810500 h 7823200"/>
                <a:gd name="connsiteX48" fmla="*/ 1713 w 1830513"/>
                <a:gd name="connsiteY48" fmla="*/ 7823200 h 78232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Lst>
              <a:rect l="l" t="t" r="r" b="b"/>
              <a:pathLst>
                <a:path w="1830513" h="7823200">
                  <a:moveTo>
                    <a:pt x="1713" y="7823200"/>
                  </a:moveTo>
                  <a:cubicBezTo>
                    <a:pt x="5946" y="5215467"/>
                    <a:pt x="-3072" y="2607733"/>
                    <a:pt x="1161" y="0"/>
                  </a:cubicBezTo>
                  <a:lnTo>
                    <a:pt x="230313" y="0"/>
                  </a:lnTo>
                  <a:cubicBezTo>
                    <a:pt x="310838" y="4233"/>
                    <a:pt x="408113" y="6350"/>
                    <a:pt x="484313" y="25400"/>
                  </a:cubicBezTo>
                  <a:cubicBezTo>
                    <a:pt x="560513" y="44450"/>
                    <a:pt x="621804" y="79933"/>
                    <a:pt x="687513" y="114300"/>
                  </a:cubicBezTo>
                  <a:cubicBezTo>
                    <a:pt x="753222" y="148667"/>
                    <a:pt x="819298" y="185035"/>
                    <a:pt x="878565" y="231602"/>
                  </a:cubicBezTo>
                  <a:cubicBezTo>
                    <a:pt x="937832" y="278169"/>
                    <a:pt x="988172" y="320117"/>
                    <a:pt x="1043113" y="393700"/>
                  </a:cubicBezTo>
                  <a:cubicBezTo>
                    <a:pt x="1098054" y="467283"/>
                    <a:pt x="1165880" y="590550"/>
                    <a:pt x="1208213" y="673100"/>
                  </a:cubicBezTo>
                  <a:lnTo>
                    <a:pt x="1297113" y="889000"/>
                  </a:lnTo>
                  <a:cubicBezTo>
                    <a:pt x="1326746" y="960967"/>
                    <a:pt x="1424113" y="1303867"/>
                    <a:pt x="1462213" y="1473200"/>
                  </a:cubicBezTo>
                  <a:lnTo>
                    <a:pt x="1525713" y="1905000"/>
                  </a:lnTo>
                  <a:lnTo>
                    <a:pt x="1563813" y="2273300"/>
                  </a:lnTo>
                  <a:lnTo>
                    <a:pt x="1589213" y="2654300"/>
                  </a:lnTo>
                  <a:lnTo>
                    <a:pt x="1551113" y="2768600"/>
                  </a:lnTo>
                  <a:lnTo>
                    <a:pt x="1500313" y="2882900"/>
                  </a:lnTo>
                  <a:lnTo>
                    <a:pt x="1466079" y="2990811"/>
                  </a:lnTo>
                  <a:lnTo>
                    <a:pt x="1513013" y="3175000"/>
                  </a:lnTo>
                  <a:lnTo>
                    <a:pt x="1779713" y="3886200"/>
                  </a:lnTo>
                  <a:lnTo>
                    <a:pt x="1817813" y="4000500"/>
                  </a:lnTo>
                  <a:lnTo>
                    <a:pt x="1830513" y="4102100"/>
                  </a:lnTo>
                  <a:lnTo>
                    <a:pt x="1823888" y="4180455"/>
                  </a:lnTo>
                  <a:lnTo>
                    <a:pt x="1767013" y="4241800"/>
                  </a:lnTo>
                  <a:lnTo>
                    <a:pt x="1652713" y="4356100"/>
                  </a:lnTo>
                  <a:lnTo>
                    <a:pt x="1601913" y="4521200"/>
                  </a:lnTo>
                  <a:lnTo>
                    <a:pt x="1614613" y="4724400"/>
                  </a:lnTo>
                  <a:cubicBezTo>
                    <a:pt x="1616730" y="4783667"/>
                    <a:pt x="1618846" y="4849283"/>
                    <a:pt x="1614613" y="4876800"/>
                  </a:cubicBezTo>
                  <a:cubicBezTo>
                    <a:pt x="1610380" y="4904317"/>
                    <a:pt x="1604030" y="4883150"/>
                    <a:pt x="1589213" y="4889500"/>
                  </a:cubicBezTo>
                  <a:lnTo>
                    <a:pt x="1525713" y="4914900"/>
                  </a:lnTo>
                  <a:lnTo>
                    <a:pt x="1436813" y="4927600"/>
                  </a:lnTo>
                  <a:lnTo>
                    <a:pt x="1538413" y="4965700"/>
                  </a:lnTo>
                  <a:lnTo>
                    <a:pt x="1601913" y="5041900"/>
                  </a:lnTo>
                  <a:lnTo>
                    <a:pt x="1627313" y="5118100"/>
                  </a:lnTo>
                  <a:lnTo>
                    <a:pt x="1589213" y="5194300"/>
                  </a:lnTo>
                  <a:lnTo>
                    <a:pt x="1513013" y="5283200"/>
                  </a:lnTo>
                  <a:lnTo>
                    <a:pt x="1487613" y="5384800"/>
                  </a:lnTo>
                  <a:lnTo>
                    <a:pt x="1487613" y="5473700"/>
                  </a:lnTo>
                  <a:lnTo>
                    <a:pt x="1500313" y="5638800"/>
                  </a:lnTo>
                  <a:lnTo>
                    <a:pt x="1513013" y="5867400"/>
                  </a:lnTo>
                  <a:lnTo>
                    <a:pt x="1487613" y="6032500"/>
                  </a:lnTo>
                  <a:cubicBezTo>
                    <a:pt x="1470680" y="6081183"/>
                    <a:pt x="1449513" y="6134100"/>
                    <a:pt x="1411413" y="6159500"/>
                  </a:cubicBezTo>
                  <a:cubicBezTo>
                    <a:pt x="1373313" y="6184900"/>
                    <a:pt x="1309813" y="6180667"/>
                    <a:pt x="1259013" y="6184900"/>
                  </a:cubicBezTo>
                  <a:lnTo>
                    <a:pt x="1106613" y="6184900"/>
                  </a:lnTo>
                  <a:lnTo>
                    <a:pt x="928813" y="6146800"/>
                  </a:lnTo>
                  <a:lnTo>
                    <a:pt x="789113" y="6159500"/>
                  </a:lnTo>
                  <a:lnTo>
                    <a:pt x="738313" y="6172200"/>
                  </a:lnTo>
                  <a:lnTo>
                    <a:pt x="674813" y="6223000"/>
                  </a:lnTo>
                  <a:lnTo>
                    <a:pt x="585913" y="6591300"/>
                  </a:lnTo>
                  <a:lnTo>
                    <a:pt x="395413" y="7810500"/>
                  </a:lnTo>
                  <a:lnTo>
                    <a:pt x="1713" y="7823200"/>
                  </a:lnTo>
                  <a:close/>
                </a:path>
              </a:pathLst>
            </a:custGeom>
            <a:solidFill>
              <a:srgbClr val="9C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grpSp>
    <xdr:clientData/>
  </xdr:twoCellAnchor>
  <xdr:twoCellAnchor>
    <xdr:from>
      <xdr:col>1</xdr:col>
      <xdr:colOff>419100</xdr:colOff>
      <xdr:row>325</xdr:row>
      <xdr:rowOff>53340</xdr:rowOff>
    </xdr:from>
    <xdr:to>
      <xdr:col>12</xdr:col>
      <xdr:colOff>106680</xdr:colOff>
      <xdr:row>330</xdr:row>
      <xdr:rowOff>60960</xdr:rowOff>
    </xdr:to>
    <xdr:sp macro="" textlink="">
      <xdr:nvSpPr>
        <xdr:cNvPr id="219" name="Oval 218">
          <a:extLst>
            <a:ext uri="{FF2B5EF4-FFF2-40B4-BE49-F238E27FC236}">
              <a16:creationId xmlns:a16="http://schemas.microsoft.com/office/drawing/2014/main" id="{BE6ABAD7-7C1E-4DF4-86D5-898295A67A29}"/>
            </a:ext>
          </a:extLst>
        </xdr:cNvPr>
        <xdr:cNvSpPr/>
      </xdr:nvSpPr>
      <xdr:spPr>
        <a:xfrm>
          <a:off x="533400" y="68195190"/>
          <a:ext cx="5345430" cy="833120"/>
        </a:xfrm>
        <a:prstGeom prst="ellipse">
          <a:avLst/>
        </a:prstGeom>
        <a:gradFill flip="none" rotWithShape="1">
          <a:gsLst>
            <a:gs pos="0">
              <a:schemeClr val="accent4">
                <a:lumMod val="60000"/>
                <a:lumOff val="40000"/>
              </a:schemeClr>
            </a:gs>
            <a:gs pos="50000">
              <a:srgbClr val="FFFF00"/>
            </a:gs>
            <a:gs pos="100000">
              <a:schemeClr val="accent4">
                <a:lumMod val="60000"/>
                <a:lumOff val="40000"/>
              </a:schemeClr>
            </a:gs>
          </a:gsLst>
          <a:path path="circle">
            <a:fillToRect l="100000" t="100000"/>
          </a:path>
          <a:tileRect r="-100000" b="-100000"/>
        </a:gradFill>
        <a:ln>
          <a:noFill/>
        </a:ln>
        <a:effectLst>
          <a:softEdge rad="63500"/>
        </a:effectLst>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15</xdr:col>
      <xdr:colOff>1</xdr:colOff>
      <xdr:row>103</xdr:row>
      <xdr:rowOff>7620</xdr:rowOff>
    </xdr:from>
    <xdr:to>
      <xdr:col>27</xdr:col>
      <xdr:colOff>2</xdr:colOff>
      <xdr:row>108</xdr:row>
      <xdr:rowOff>7620</xdr:rowOff>
    </xdr:to>
    <xdr:grpSp>
      <xdr:nvGrpSpPr>
        <xdr:cNvPr id="220" name="Group 219" hidden="1">
          <a:extLst>
            <a:ext uri="{FF2B5EF4-FFF2-40B4-BE49-F238E27FC236}">
              <a16:creationId xmlns:a16="http://schemas.microsoft.com/office/drawing/2014/main" id="{DBF3D78C-54AF-4F28-9084-E46E44B7542B}"/>
            </a:ext>
          </a:extLst>
        </xdr:cNvPr>
        <xdr:cNvGrpSpPr/>
      </xdr:nvGrpSpPr>
      <xdr:grpSpPr>
        <a:xfrm>
          <a:off x="6515101" y="20924520"/>
          <a:ext cx="6172201" cy="1270000"/>
          <a:chOff x="7787640" y="586740"/>
          <a:chExt cx="2983245" cy="922020"/>
        </a:xfrm>
      </xdr:grpSpPr>
      <xdr:sp macro="" textlink="">
        <xdr:nvSpPr>
          <xdr:cNvPr id="221" name="Speech Bubble: Rectangle with Corners Rounded 220">
            <a:extLst>
              <a:ext uri="{FF2B5EF4-FFF2-40B4-BE49-F238E27FC236}">
                <a16:creationId xmlns:a16="http://schemas.microsoft.com/office/drawing/2014/main" id="{FDE59A30-FB5B-48E9-B0E1-1D277AF21283}"/>
              </a:ext>
            </a:extLst>
          </xdr:cNvPr>
          <xdr:cNvSpPr/>
        </xdr:nvSpPr>
        <xdr:spPr>
          <a:xfrm>
            <a:off x="7787640" y="586740"/>
            <a:ext cx="1485900" cy="922020"/>
          </a:xfrm>
          <a:prstGeom prst="wedgeRoundRectCallout">
            <a:avLst>
              <a:gd name="adj1" fmla="val -48889"/>
              <a:gd name="adj2" fmla="val 68285"/>
              <a:gd name="adj3" fmla="val 16667"/>
            </a:avLst>
          </a:prstGeom>
          <a:no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22" name="Speech Bubble: Rectangle with Corners Rounded 221">
            <a:extLst>
              <a:ext uri="{FF2B5EF4-FFF2-40B4-BE49-F238E27FC236}">
                <a16:creationId xmlns:a16="http://schemas.microsoft.com/office/drawing/2014/main" id="{A1220AFB-5873-7942-9EFA-056D10A06CED}"/>
              </a:ext>
            </a:extLst>
          </xdr:cNvPr>
          <xdr:cNvSpPr/>
        </xdr:nvSpPr>
        <xdr:spPr>
          <a:xfrm flipH="1">
            <a:off x="9284985" y="586740"/>
            <a:ext cx="1485900" cy="922020"/>
          </a:xfrm>
          <a:prstGeom prst="wedgeRoundRectCallout">
            <a:avLst>
              <a:gd name="adj1" fmla="val -48632"/>
              <a:gd name="adj2" fmla="val 68285"/>
              <a:gd name="adj3" fmla="val 16667"/>
            </a:avLst>
          </a:prstGeom>
          <a:no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editAs="oneCell">
    <xdr:from>
      <xdr:col>13</xdr:col>
      <xdr:colOff>18626</xdr:colOff>
      <xdr:row>973</xdr:row>
      <xdr:rowOff>131336</xdr:rowOff>
    </xdr:from>
    <xdr:to>
      <xdr:col>28</xdr:col>
      <xdr:colOff>67904</xdr:colOff>
      <xdr:row>987</xdr:row>
      <xdr:rowOff>58537</xdr:rowOff>
    </xdr:to>
    <xdr:pic>
      <xdr:nvPicPr>
        <xdr:cNvPr id="223" name="value frame PNP" hidden="1">
          <a:extLst>
            <a:ext uri="{FF2B5EF4-FFF2-40B4-BE49-F238E27FC236}">
              <a16:creationId xmlns:a16="http://schemas.microsoft.com/office/drawing/2014/main" id="{25ABCB7E-96C5-4C42-8E34-81EB4B67E56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305126" y="183151036"/>
          <a:ext cx="6564378" cy="3356201"/>
        </a:xfrm>
        <a:prstGeom prst="rect">
          <a:avLst/>
        </a:prstGeom>
      </xdr:spPr>
    </xdr:pic>
    <xdr:clientData/>
  </xdr:twoCellAnchor>
  <xdr:twoCellAnchor>
    <xdr:from>
      <xdr:col>26</xdr:col>
      <xdr:colOff>0</xdr:colOff>
      <xdr:row>91</xdr:row>
      <xdr:rowOff>380999</xdr:rowOff>
    </xdr:from>
    <xdr:to>
      <xdr:col>26</xdr:col>
      <xdr:colOff>186267</xdr:colOff>
      <xdr:row>91</xdr:row>
      <xdr:rowOff>567266</xdr:rowOff>
    </xdr:to>
    <xdr:grpSp>
      <xdr:nvGrpSpPr>
        <xdr:cNvPr id="224" name="dropdown button image" hidden="1">
          <a:extLst>
            <a:ext uri="{FF2B5EF4-FFF2-40B4-BE49-F238E27FC236}">
              <a16:creationId xmlns:a16="http://schemas.microsoft.com/office/drawing/2014/main" id="{9B4A5949-4ED4-42E9-9B58-C80B3CD67290}"/>
            </a:ext>
          </a:extLst>
        </xdr:cNvPr>
        <xdr:cNvGrpSpPr/>
      </xdr:nvGrpSpPr>
      <xdr:grpSpPr>
        <a:xfrm>
          <a:off x="12172950" y="17741899"/>
          <a:ext cx="186267" cy="186267"/>
          <a:chOff x="11430000" y="1828800"/>
          <a:chExt cx="508000" cy="508000"/>
        </a:xfrm>
      </xdr:grpSpPr>
      <xdr:sp macro="" textlink="">
        <xdr:nvSpPr>
          <xdr:cNvPr id="225" name="Rectangle 224">
            <a:extLst>
              <a:ext uri="{FF2B5EF4-FFF2-40B4-BE49-F238E27FC236}">
                <a16:creationId xmlns:a16="http://schemas.microsoft.com/office/drawing/2014/main" id="{F00C7A3A-1F02-B1F8-1D13-98B692B64889}"/>
              </a:ext>
            </a:extLst>
          </xdr:cNvPr>
          <xdr:cNvSpPr/>
        </xdr:nvSpPr>
        <xdr:spPr>
          <a:xfrm>
            <a:off x="11430000" y="1828800"/>
            <a:ext cx="508000" cy="508000"/>
          </a:xfrm>
          <a:prstGeom prst="rect">
            <a:avLst/>
          </a:prstGeom>
          <a:solidFill>
            <a:schemeClr val="bg1">
              <a:lumMod val="95000"/>
            </a:schemeClr>
          </a:solidFill>
          <a:ln w="3175">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26" name="Isosceles Triangle 225">
            <a:extLst>
              <a:ext uri="{FF2B5EF4-FFF2-40B4-BE49-F238E27FC236}">
                <a16:creationId xmlns:a16="http://schemas.microsoft.com/office/drawing/2014/main" id="{0AB3CDCB-1331-47B4-0C5E-036518EA70DA}"/>
              </a:ext>
            </a:extLst>
          </xdr:cNvPr>
          <xdr:cNvSpPr>
            <a:spLocks noChangeAspect="1"/>
          </xdr:cNvSpPr>
        </xdr:nvSpPr>
        <xdr:spPr>
          <a:xfrm flipV="1">
            <a:off x="11590866" y="2031999"/>
            <a:ext cx="182880" cy="137160"/>
          </a:xfrm>
          <a:prstGeom prst="triangle">
            <a:avLst/>
          </a:prstGeom>
          <a:solidFill>
            <a:schemeClr val="bg1">
              <a:lumMod val="65000"/>
            </a:schemeClr>
          </a:solid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xdr:from>
      <xdr:col>25</xdr:col>
      <xdr:colOff>433091</xdr:colOff>
      <xdr:row>91</xdr:row>
      <xdr:rowOff>525460</xdr:rowOff>
    </xdr:from>
    <xdr:to>
      <xdr:col>26</xdr:col>
      <xdr:colOff>24997</xdr:colOff>
      <xdr:row>93</xdr:row>
      <xdr:rowOff>16263</xdr:rowOff>
    </xdr:to>
    <xdr:sp macro="" textlink="">
      <xdr:nvSpPr>
        <xdr:cNvPr id="227" name="Arrow: Left 226" hidden="1">
          <a:extLst>
            <a:ext uri="{FF2B5EF4-FFF2-40B4-BE49-F238E27FC236}">
              <a16:creationId xmlns:a16="http://schemas.microsoft.com/office/drawing/2014/main" id="{DA7E1DCA-B874-4DE1-84C3-046573657675}"/>
            </a:ext>
          </a:extLst>
        </xdr:cNvPr>
        <xdr:cNvSpPr>
          <a:spLocks noChangeAspect="1"/>
        </xdr:cNvSpPr>
      </xdr:nvSpPr>
      <xdr:spPr>
        <a:xfrm rot="4020000">
          <a:off x="12031117" y="18073934"/>
          <a:ext cx="227403" cy="106256"/>
        </a:xfrm>
        <a:prstGeom prst="leftArrow">
          <a:avLst>
            <a:gd name="adj1" fmla="val 32353"/>
            <a:gd name="adj2" fmla="val 191176"/>
          </a:avLst>
        </a:prstGeom>
        <a:solidFill>
          <a:sysClr val="window" lastClr="FFFFFF"/>
        </a:solidFill>
        <a:ln w="3175">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14</xdr:col>
      <xdr:colOff>110067</xdr:colOff>
      <xdr:row>124</xdr:row>
      <xdr:rowOff>8467</xdr:rowOff>
    </xdr:from>
    <xdr:to>
      <xdr:col>27</xdr:col>
      <xdr:colOff>8311</xdr:colOff>
      <xdr:row>130</xdr:row>
      <xdr:rowOff>2503</xdr:rowOff>
    </xdr:to>
    <xdr:pic>
      <xdr:nvPicPr>
        <xdr:cNvPr id="228" name="Picture 227" hidden="1">
          <a:extLst>
            <a:ext uri="{FF2B5EF4-FFF2-40B4-BE49-F238E27FC236}">
              <a16:creationId xmlns:a16="http://schemas.microsoft.com/office/drawing/2014/main" id="{A8A98C30-9202-4BB0-8122-16D1FB5BB4A7}"/>
            </a:ext>
          </a:extLst>
        </xdr:cNvPr>
        <xdr:cNvPicPr>
          <a:picLocks noChangeAspect="1"/>
        </xdr:cNvPicPr>
      </xdr:nvPicPr>
      <xdr:blipFill>
        <a:blip xmlns:r="http://schemas.openxmlformats.org/officeDocument/2006/relationships" r:embed="rId2">
          <a:clrChange>
            <a:clrFrom>
              <a:srgbClr val="000000"/>
            </a:clrFrom>
            <a:clrTo>
              <a:srgbClr val="000000">
                <a:alpha val="0"/>
              </a:srgbClr>
            </a:clrTo>
          </a:clrChange>
        </a:blip>
        <a:stretch>
          <a:fillRect/>
        </a:stretch>
      </xdr:blipFill>
      <xdr:spPr>
        <a:xfrm>
          <a:off x="6510867" y="26157767"/>
          <a:ext cx="6184744" cy="1518036"/>
        </a:xfrm>
        <a:prstGeom prst="rect">
          <a:avLst/>
        </a:prstGeom>
      </xdr:spPr>
    </xdr:pic>
    <xdr:clientData/>
  </xdr:twoCellAnchor>
  <xdr:twoCellAnchor editAs="oneCell">
    <xdr:from>
      <xdr:col>16</xdr:col>
      <xdr:colOff>426720</xdr:colOff>
      <xdr:row>93</xdr:row>
      <xdr:rowOff>205740</xdr:rowOff>
    </xdr:from>
    <xdr:to>
      <xdr:col>18</xdr:col>
      <xdr:colOff>269292</xdr:colOff>
      <xdr:row>95</xdr:row>
      <xdr:rowOff>358140</xdr:rowOff>
    </xdr:to>
    <xdr:pic>
      <xdr:nvPicPr>
        <xdr:cNvPr id="229" name="thumbs down, light red" hidden="1">
          <a:extLst>
            <a:ext uri="{FF2B5EF4-FFF2-40B4-BE49-F238E27FC236}">
              <a16:creationId xmlns:a16="http://schemas.microsoft.com/office/drawing/2014/main" id="{33535522-34AE-4396-A3FB-0D7070A0E9B2}"/>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456170" y="18430240"/>
          <a:ext cx="871272" cy="914400"/>
        </a:xfrm>
        <a:prstGeom prst="rect">
          <a:avLst/>
        </a:prstGeom>
      </xdr:spPr>
    </xdr:pic>
    <xdr:clientData/>
  </xdr:twoCellAnchor>
  <xdr:twoCellAnchor editAs="oneCell">
    <xdr:from>
      <xdr:col>24</xdr:col>
      <xdr:colOff>231420</xdr:colOff>
      <xdr:row>93</xdr:row>
      <xdr:rowOff>33300</xdr:rowOff>
    </xdr:from>
    <xdr:to>
      <xdr:col>26</xdr:col>
      <xdr:colOff>73992</xdr:colOff>
      <xdr:row>95</xdr:row>
      <xdr:rowOff>185700</xdr:rowOff>
    </xdr:to>
    <xdr:pic>
      <xdr:nvPicPr>
        <xdr:cNvPr id="230" name="thumbs up, light green" hidden="1">
          <a:extLst>
            <a:ext uri="{FF2B5EF4-FFF2-40B4-BE49-F238E27FC236}">
              <a16:creationId xmlns:a16="http://schemas.microsoft.com/office/drawing/2014/main" id="{573B5808-B9B9-4EF9-A875-5CCF143E9E65}"/>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flipH="1">
          <a:off x="11375670" y="18257800"/>
          <a:ext cx="871272" cy="914400"/>
        </a:xfrm>
        <a:prstGeom prst="rect">
          <a:avLst/>
        </a:prstGeom>
      </xdr:spPr>
    </xdr:pic>
    <xdr:clientData/>
  </xdr:twoCellAnchor>
  <xdr:twoCellAnchor>
    <xdr:from>
      <xdr:col>1</xdr:col>
      <xdr:colOff>30480</xdr:colOff>
      <xdr:row>699</xdr:row>
      <xdr:rowOff>7620</xdr:rowOff>
    </xdr:from>
    <xdr:to>
      <xdr:col>12</xdr:col>
      <xdr:colOff>457200</xdr:colOff>
      <xdr:row>708</xdr:row>
      <xdr:rowOff>59267</xdr:rowOff>
    </xdr:to>
    <xdr:grpSp>
      <xdr:nvGrpSpPr>
        <xdr:cNvPr id="231" name="Group 230">
          <a:extLst>
            <a:ext uri="{FF2B5EF4-FFF2-40B4-BE49-F238E27FC236}">
              <a16:creationId xmlns:a16="http://schemas.microsoft.com/office/drawing/2014/main" id="{B6CAE4D1-6964-4FAF-9DEE-C8E8845351AD}"/>
            </a:ext>
          </a:extLst>
        </xdr:cNvPr>
        <xdr:cNvGrpSpPr/>
      </xdr:nvGrpSpPr>
      <xdr:grpSpPr>
        <a:xfrm>
          <a:off x="144780" y="134202170"/>
          <a:ext cx="6084570" cy="1537547"/>
          <a:chOff x="137160" y="128168400"/>
          <a:chExt cx="5875020" cy="1628987"/>
        </a:xfrm>
      </xdr:grpSpPr>
      <xdr:sp macro="" textlink="">
        <xdr:nvSpPr>
          <xdr:cNvPr id="232" name="TextBox 231">
            <a:extLst>
              <a:ext uri="{FF2B5EF4-FFF2-40B4-BE49-F238E27FC236}">
                <a16:creationId xmlns:a16="http://schemas.microsoft.com/office/drawing/2014/main" id="{604D73B7-429F-58F0-D9D4-E27EDEFE120F}"/>
              </a:ext>
            </a:extLst>
          </xdr:cNvPr>
          <xdr:cNvSpPr txBox="1"/>
        </xdr:nvSpPr>
        <xdr:spPr>
          <a:xfrm>
            <a:off x="137160" y="128168400"/>
            <a:ext cx="5875020" cy="1516380"/>
          </a:xfrm>
          <a:prstGeom prst="rect">
            <a:avLst/>
          </a:prstGeom>
          <a:gradFill flip="none" rotWithShape="1">
            <a:gsLst>
              <a:gs pos="75000">
                <a:srgbClr val="D7B9FF"/>
              </a:gs>
              <a:gs pos="0">
                <a:srgbClr val="FF99FF"/>
              </a:gs>
              <a:gs pos="50000">
                <a:srgbClr val="FFCCFF"/>
              </a:gs>
            </a:gsLst>
            <a:lin ang="10800000" scaled="1"/>
            <a:tileRect/>
          </a:gradFill>
          <a:ln w="9525" cmpd="sng">
            <a:noFill/>
          </a:ln>
          <a:effectLst>
            <a:outerShdw blurRad="50800" dist="38100" dir="5400000" algn="t"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91440" rIns="0" rtlCol="0" anchor="t"/>
          <a:lstStyle/>
          <a:p>
            <a:pPr algn="ctr"/>
            <a:r>
              <a:rPr lang="en-US" sz="1200" b="1" spc="-50" baseline="0">
                <a:solidFill>
                  <a:schemeClr val="dk1"/>
                </a:solidFill>
                <a:latin typeface="Tahoma" panose="020B0604030504040204" pitchFamily="34" charset="0"/>
                <a:ea typeface="Tahoma" panose="020B0604030504040204" pitchFamily="34" charset="0"/>
                <a:cs typeface="Tahoma" panose="020B0604030504040204" pitchFamily="34" charset="0"/>
              </a:rPr>
              <a:t>Elites share the same psychosocial bias, but at a higher level of need satisfaction</a:t>
            </a:r>
            <a:r>
              <a:rPr lang="en-US" sz="1200" b="0" spc="-50" baseline="0">
                <a:solidFill>
                  <a:schemeClr val="dk1"/>
                </a:solidFill>
                <a:latin typeface="Tahoma" panose="020B0604030504040204" pitchFamily="34" charset="0"/>
                <a:ea typeface="Tahoma" panose="020B0604030504040204" pitchFamily="34" charset="0"/>
                <a:cs typeface="Tahoma" panose="020B0604030504040204" pitchFamily="34" charset="0"/>
              </a:rPr>
              <a:t>.</a:t>
            </a:r>
          </a:p>
        </xdr:txBody>
      </xdr:sp>
      <xdr:grpSp>
        <xdr:nvGrpSpPr>
          <xdr:cNvPr id="233" name="Group 232">
            <a:extLst>
              <a:ext uri="{FF2B5EF4-FFF2-40B4-BE49-F238E27FC236}">
                <a16:creationId xmlns:a16="http://schemas.microsoft.com/office/drawing/2014/main" id="{2D9BDEA1-ED7C-4A0C-91F1-6B64A36073A5}"/>
              </a:ext>
            </a:extLst>
          </xdr:cNvPr>
          <xdr:cNvGrpSpPr/>
        </xdr:nvGrpSpPr>
        <xdr:grpSpPr>
          <a:xfrm>
            <a:off x="137160" y="128540087"/>
            <a:ext cx="2743200" cy="1257300"/>
            <a:chOff x="167640" y="48415787"/>
            <a:chExt cx="2743200" cy="1371600"/>
          </a:xfrm>
        </xdr:grpSpPr>
        <xdr:grpSp>
          <xdr:nvGrpSpPr>
            <xdr:cNvPr id="248" name="Group 247">
              <a:extLst>
                <a:ext uri="{FF2B5EF4-FFF2-40B4-BE49-F238E27FC236}">
                  <a16:creationId xmlns:a16="http://schemas.microsoft.com/office/drawing/2014/main" id="{743B7179-6122-A53C-7708-C62B21F576F5}"/>
                </a:ext>
              </a:extLst>
            </xdr:cNvPr>
            <xdr:cNvGrpSpPr>
              <a:grpSpLocks noChangeAspect="1"/>
            </xdr:cNvGrpSpPr>
          </xdr:nvGrpSpPr>
          <xdr:grpSpPr>
            <a:xfrm>
              <a:off x="167640" y="48415787"/>
              <a:ext cx="2743200" cy="1371600"/>
              <a:chOff x="0" y="0"/>
              <a:chExt cx="3200400" cy="1554480"/>
            </a:xfrm>
          </xdr:grpSpPr>
          <xdr:sp macro="" textlink="">
            <xdr:nvSpPr>
              <xdr:cNvPr id="253" name="Rectangle 252">
                <a:extLst>
                  <a:ext uri="{FF2B5EF4-FFF2-40B4-BE49-F238E27FC236}">
                    <a16:creationId xmlns:a16="http://schemas.microsoft.com/office/drawing/2014/main" id="{D4ED832B-CABE-63BB-95BE-96FE2E358865}"/>
                  </a:ext>
                </a:extLst>
              </xdr:cNvPr>
              <xdr:cNvSpPr/>
            </xdr:nvSpPr>
            <xdr:spPr>
              <a:xfrm>
                <a:off x="0" y="0"/>
                <a:ext cx="3200400" cy="1554480"/>
              </a:xfrm>
              <a:prstGeom prst="rect">
                <a:avLst/>
              </a:prstGeom>
              <a:solidFill>
                <a:schemeClr val="accent5">
                  <a:lumMod val="60000"/>
                  <a:lumOff val="40000"/>
                </a:schemeClr>
              </a:solidFill>
              <a:ln w="28575">
                <a:solidFill>
                  <a:srgbClr val="0070C0"/>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grpSp>
            <xdr:nvGrpSpPr>
              <xdr:cNvPr id="254" name="Group 253">
                <a:extLst>
                  <a:ext uri="{FF2B5EF4-FFF2-40B4-BE49-F238E27FC236}">
                    <a16:creationId xmlns:a16="http://schemas.microsoft.com/office/drawing/2014/main" id="{7558C252-B3EA-7400-5586-70B39FF72AB7}"/>
                  </a:ext>
                </a:extLst>
              </xdr:cNvPr>
              <xdr:cNvGrpSpPr/>
            </xdr:nvGrpSpPr>
            <xdr:grpSpPr>
              <a:xfrm>
                <a:off x="213360" y="99060"/>
                <a:ext cx="2750820" cy="1371600"/>
                <a:chOff x="0" y="0"/>
                <a:chExt cx="2750820" cy="1371600"/>
              </a:xfrm>
            </xdr:grpSpPr>
            <xdr:sp macro="" textlink="">
              <xdr:nvSpPr>
                <xdr:cNvPr id="255" name="Rectangle 254">
                  <a:extLst>
                    <a:ext uri="{FF2B5EF4-FFF2-40B4-BE49-F238E27FC236}">
                      <a16:creationId xmlns:a16="http://schemas.microsoft.com/office/drawing/2014/main" id="{68E8B625-8B34-7D68-85B5-9E1565FC607A}"/>
                    </a:ext>
                  </a:extLst>
                </xdr:cNvPr>
                <xdr:cNvSpPr/>
              </xdr:nvSpPr>
              <xdr:spPr>
                <a:xfrm>
                  <a:off x="0" y="0"/>
                  <a:ext cx="457200" cy="1371600"/>
                </a:xfrm>
                <a:prstGeom prst="rect">
                  <a:avLst/>
                </a:prstGeom>
                <a:gradFill>
                  <a:gsLst>
                    <a:gs pos="0">
                      <a:schemeClr val="accent4">
                        <a:lumMod val="20000"/>
                        <a:lumOff val="80000"/>
                      </a:schemeClr>
                    </a:gs>
                    <a:gs pos="69000">
                      <a:schemeClr val="accent4">
                        <a:lumMod val="20000"/>
                        <a:lumOff val="80000"/>
                      </a:schemeClr>
                    </a:gs>
                    <a:gs pos="70000">
                      <a:schemeClr val="accent6">
                        <a:lumMod val="40000"/>
                        <a:lumOff val="60000"/>
                      </a:schemeClr>
                    </a:gs>
                    <a:gs pos="100000">
                      <a:schemeClr val="accent6">
                        <a:lumMod val="60000"/>
                        <a:lumOff val="40000"/>
                      </a:schemeClr>
                    </a:gs>
                  </a:gsLst>
                  <a:lin ang="5400000" scaled="1"/>
                </a:gradFill>
                <a:ln>
                  <a:solidFill>
                    <a:srgbClr val="00B050"/>
                  </a:solidFill>
                </a:ln>
                <a:effectLst>
                  <a:glow rad="63500">
                    <a:schemeClr val="accent5">
                      <a:satMod val="175000"/>
                      <a:alpha val="40000"/>
                    </a:schemeClr>
                  </a:glow>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256" name="Rectangle 255">
                  <a:extLst>
                    <a:ext uri="{FF2B5EF4-FFF2-40B4-BE49-F238E27FC236}">
                      <a16:creationId xmlns:a16="http://schemas.microsoft.com/office/drawing/2014/main" id="{0F444E0B-EAE6-6A39-254A-E5D380E489AF}"/>
                    </a:ext>
                  </a:extLst>
                </xdr:cNvPr>
                <xdr:cNvSpPr/>
              </xdr:nvSpPr>
              <xdr:spPr>
                <a:xfrm>
                  <a:off x="655320" y="0"/>
                  <a:ext cx="457200" cy="1371600"/>
                </a:xfrm>
                <a:prstGeom prst="rect">
                  <a:avLst/>
                </a:prstGeom>
                <a:gradFill>
                  <a:gsLst>
                    <a:gs pos="0">
                      <a:schemeClr val="accent4">
                        <a:lumMod val="20000"/>
                        <a:lumOff val="80000"/>
                      </a:schemeClr>
                    </a:gs>
                    <a:gs pos="79000">
                      <a:schemeClr val="accent4">
                        <a:lumMod val="20000"/>
                        <a:lumOff val="80000"/>
                      </a:schemeClr>
                    </a:gs>
                    <a:gs pos="80000">
                      <a:srgbClr val="F0CDFF"/>
                    </a:gs>
                    <a:gs pos="100000">
                      <a:srgbClr val="D7B9FF"/>
                    </a:gs>
                  </a:gsLst>
                  <a:lin ang="5400000" scaled="1"/>
                </a:gradFill>
                <a:ln>
                  <a:solidFill>
                    <a:srgbClr val="7030A0"/>
                  </a:solidFill>
                </a:ln>
                <a:effectLst>
                  <a:glow rad="63500">
                    <a:schemeClr val="accent5">
                      <a:satMod val="175000"/>
                      <a:alpha val="40000"/>
                    </a:schemeClr>
                  </a:glow>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cxnSp macro="">
              <xdr:nvCxnSpPr>
                <xdr:cNvPr id="257" name="Straight Connector 256">
                  <a:extLst>
                    <a:ext uri="{FF2B5EF4-FFF2-40B4-BE49-F238E27FC236}">
                      <a16:creationId xmlns:a16="http://schemas.microsoft.com/office/drawing/2014/main" id="{AC93BF7B-7B4E-2A66-86FB-0E6483E3BEFC}"/>
                    </a:ext>
                  </a:extLst>
                </xdr:cNvPr>
                <xdr:cNvCxnSpPr/>
              </xdr:nvCxnSpPr>
              <xdr:spPr>
                <a:xfrm flipH="1" flipV="1">
                  <a:off x="457200" y="968563"/>
                  <a:ext cx="198120" cy="129740"/>
                </a:xfrm>
                <a:prstGeom prst="line">
                  <a:avLst/>
                </a:prstGeom>
                <a:ln w="12700">
                  <a:solidFill>
                    <a:schemeClr val="tx1">
                      <a:lumMod val="50000"/>
                      <a:lumOff val="50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258" name="Rectangle 257">
                  <a:extLst>
                    <a:ext uri="{FF2B5EF4-FFF2-40B4-BE49-F238E27FC236}">
                      <a16:creationId xmlns:a16="http://schemas.microsoft.com/office/drawing/2014/main" id="{339567CE-E257-F814-9DCB-DA046AAEF54C}"/>
                    </a:ext>
                  </a:extLst>
                </xdr:cNvPr>
                <xdr:cNvSpPr/>
              </xdr:nvSpPr>
              <xdr:spPr>
                <a:xfrm>
                  <a:off x="1638300" y="0"/>
                  <a:ext cx="457200" cy="1371600"/>
                </a:xfrm>
                <a:prstGeom prst="rect">
                  <a:avLst/>
                </a:prstGeom>
                <a:gradFill>
                  <a:gsLst>
                    <a:gs pos="0">
                      <a:schemeClr val="accent4">
                        <a:lumMod val="20000"/>
                        <a:lumOff val="80000"/>
                      </a:schemeClr>
                    </a:gs>
                    <a:gs pos="29000">
                      <a:schemeClr val="accent4">
                        <a:lumMod val="20000"/>
                        <a:lumOff val="80000"/>
                      </a:schemeClr>
                    </a:gs>
                    <a:gs pos="30000">
                      <a:schemeClr val="accent6">
                        <a:lumMod val="40000"/>
                        <a:lumOff val="60000"/>
                      </a:schemeClr>
                    </a:gs>
                    <a:gs pos="100000">
                      <a:schemeClr val="accent6">
                        <a:lumMod val="60000"/>
                        <a:lumOff val="40000"/>
                      </a:schemeClr>
                    </a:gs>
                  </a:gsLst>
                  <a:lin ang="5400000" scaled="1"/>
                </a:gradFill>
                <a:ln>
                  <a:solidFill>
                    <a:srgbClr val="00B050"/>
                  </a:solidFill>
                </a:ln>
                <a:effectLst>
                  <a:glow rad="63500">
                    <a:schemeClr val="accent5">
                      <a:satMod val="175000"/>
                      <a:alpha val="40000"/>
                    </a:schemeClr>
                  </a:glow>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259" name="Rectangle 258">
                  <a:extLst>
                    <a:ext uri="{FF2B5EF4-FFF2-40B4-BE49-F238E27FC236}">
                      <a16:creationId xmlns:a16="http://schemas.microsoft.com/office/drawing/2014/main" id="{4A1F9F20-6689-4DBB-8AA5-50438456485A}"/>
                    </a:ext>
                  </a:extLst>
                </xdr:cNvPr>
                <xdr:cNvSpPr/>
              </xdr:nvSpPr>
              <xdr:spPr>
                <a:xfrm>
                  <a:off x="2293620" y="0"/>
                  <a:ext cx="457200" cy="1371600"/>
                </a:xfrm>
                <a:prstGeom prst="rect">
                  <a:avLst/>
                </a:prstGeom>
                <a:gradFill>
                  <a:gsLst>
                    <a:gs pos="0">
                      <a:schemeClr val="accent4">
                        <a:lumMod val="20000"/>
                        <a:lumOff val="80000"/>
                      </a:schemeClr>
                    </a:gs>
                    <a:gs pos="39000">
                      <a:schemeClr val="accent4">
                        <a:lumMod val="20000"/>
                        <a:lumOff val="80000"/>
                      </a:schemeClr>
                    </a:gs>
                    <a:gs pos="40000">
                      <a:srgbClr val="F0CDFF"/>
                    </a:gs>
                    <a:gs pos="100000">
                      <a:srgbClr val="D7B9FF"/>
                    </a:gs>
                  </a:gsLst>
                  <a:lin ang="5400000" scaled="1"/>
                </a:gradFill>
                <a:ln>
                  <a:solidFill>
                    <a:srgbClr val="7030A0"/>
                  </a:solidFill>
                </a:ln>
                <a:effectLst>
                  <a:glow rad="63500">
                    <a:schemeClr val="accent5">
                      <a:satMod val="175000"/>
                      <a:alpha val="40000"/>
                    </a:schemeClr>
                  </a:glow>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cxnSp macro="">
              <xdr:nvCxnSpPr>
                <xdr:cNvPr id="260" name="Straight Connector 259">
                  <a:extLst>
                    <a:ext uri="{FF2B5EF4-FFF2-40B4-BE49-F238E27FC236}">
                      <a16:creationId xmlns:a16="http://schemas.microsoft.com/office/drawing/2014/main" id="{22B84DDD-1663-6128-BB94-C5EEDFCEF1B3}"/>
                    </a:ext>
                  </a:extLst>
                </xdr:cNvPr>
                <xdr:cNvCxnSpPr/>
              </xdr:nvCxnSpPr>
              <xdr:spPr>
                <a:xfrm flipH="1" flipV="1">
                  <a:off x="2095500" y="418496"/>
                  <a:ext cx="198120" cy="129739"/>
                </a:xfrm>
                <a:prstGeom prst="line">
                  <a:avLst/>
                </a:prstGeom>
                <a:ln w="12700">
                  <a:solidFill>
                    <a:schemeClr val="tx1">
                      <a:lumMod val="50000"/>
                      <a:lumOff val="50000"/>
                    </a:schemeClr>
                  </a:solidFill>
                </a:ln>
              </xdr:spPr>
              <xdr:style>
                <a:lnRef idx="1">
                  <a:schemeClr val="accent1"/>
                </a:lnRef>
                <a:fillRef idx="0">
                  <a:schemeClr val="accent1"/>
                </a:fillRef>
                <a:effectRef idx="0">
                  <a:schemeClr val="accent1"/>
                </a:effectRef>
                <a:fontRef idx="minor">
                  <a:schemeClr val="tx1"/>
                </a:fontRef>
              </xdr:style>
            </xdr:cxnSp>
          </xdr:grpSp>
        </xdr:grpSp>
        <xdr:sp macro="" textlink="">
          <xdr:nvSpPr>
            <xdr:cNvPr id="249" name="TextBox 248">
              <a:extLst>
                <a:ext uri="{FF2B5EF4-FFF2-40B4-BE49-F238E27FC236}">
                  <a16:creationId xmlns:a16="http://schemas.microsoft.com/office/drawing/2014/main" id="{FCCD3252-6230-7F66-A18C-07B503E7390D}"/>
                </a:ext>
              </a:extLst>
            </xdr:cNvPr>
            <xdr:cNvSpPr txBox="1"/>
          </xdr:nvSpPr>
          <xdr:spPr>
            <a:xfrm>
              <a:off x="335280" y="49293780"/>
              <a:ext cx="411480"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US" sz="800" b="1" i="1">
                  <a:latin typeface="Agency FB" panose="020B0503020202020204" pitchFamily="34" charset="0"/>
                </a:rPr>
                <a:t>your</a:t>
              </a:r>
              <a:r>
                <a:rPr lang="en-US" sz="800" baseline="0">
                  <a:latin typeface="Agency FB" panose="020B0503020202020204" pitchFamily="34" charset="0"/>
                </a:rPr>
                <a:t> level </a:t>
              </a:r>
            </a:p>
            <a:p>
              <a:pPr algn="ctr"/>
              <a:r>
                <a:rPr lang="en-US" sz="800" baseline="0">
                  <a:latin typeface="Agency FB" panose="020B0503020202020204" pitchFamily="34" charset="0"/>
                </a:rPr>
                <a:t>of</a:t>
              </a:r>
              <a:r>
                <a:rPr lang="en-US" sz="800">
                  <a:latin typeface="Agency FB" panose="020B0503020202020204" pitchFamily="34" charset="0"/>
                </a:rPr>
                <a:t> resolved self-needs</a:t>
              </a:r>
            </a:p>
          </xdr:txBody>
        </xdr:sp>
        <xdr:sp macro="" textlink="">
          <xdr:nvSpPr>
            <xdr:cNvPr id="250" name="TextBox 249">
              <a:extLst>
                <a:ext uri="{FF2B5EF4-FFF2-40B4-BE49-F238E27FC236}">
                  <a16:creationId xmlns:a16="http://schemas.microsoft.com/office/drawing/2014/main" id="{DB6F1EE7-DFB4-B8F5-B920-7B69AB31D7A2}"/>
                </a:ext>
              </a:extLst>
            </xdr:cNvPr>
            <xdr:cNvSpPr txBox="1"/>
          </xdr:nvSpPr>
          <xdr:spPr>
            <a:xfrm>
              <a:off x="899160" y="49293780"/>
              <a:ext cx="411480"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US" sz="800" b="1" i="1">
                  <a:latin typeface="Agency FB" panose="020B0503020202020204" pitchFamily="34" charset="0"/>
                </a:rPr>
                <a:t>your</a:t>
              </a:r>
              <a:r>
                <a:rPr lang="en-US" sz="800" baseline="0">
                  <a:latin typeface="Agency FB" panose="020B0503020202020204" pitchFamily="34" charset="0"/>
                </a:rPr>
                <a:t> level </a:t>
              </a:r>
            </a:p>
            <a:p>
              <a:pPr algn="ctr"/>
              <a:r>
                <a:rPr lang="en-US" sz="800" baseline="0">
                  <a:latin typeface="Agency FB" panose="020B0503020202020204" pitchFamily="34" charset="0"/>
                </a:rPr>
                <a:t>of</a:t>
              </a:r>
              <a:r>
                <a:rPr lang="en-US" sz="800">
                  <a:latin typeface="Agency FB" panose="020B0503020202020204" pitchFamily="34" charset="0"/>
                </a:rPr>
                <a:t> resolved </a:t>
              </a:r>
              <a:r>
                <a:rPr lang="en-US" sz="800" spc="-30" baseline="0">
                  <a:latin typeface="Agency FB" panose="020B0503020202020204" pitchFamily="34" charset="0"/>
                </a:rPr>
                <a:t>social-needs</a:t>
              </a:r>
            </a:p>
          </xdr:txBody>
        </xdr:sp>
        <xdr:sp macro="" textlink="">
          <xdr:nvSpPr>
            <xdr:cNvPr id="251" name="TextBox 250">
              <a:extLst>
                <a:ext uri="{FF2B5EF4-FFF2-40B4-BE49-F238E27FC236}">
                  <a16:creationId xmlns:a16="http://schemas.microsoft.com/office/drawing/2014/main" id="{AC83E04A-E320-4DC1-D35B-4F9B0810CE12}"/>
                </a:ext>
              </a:extLst>
            </xdr:cNvPr>
            <xdr:cNvSpPr txBox="1"/>
          </xdr:nvSpPr>
          <xdr:spPr>
            <a:xfrm>
              <a:off x="1737360" y="49293780"/>
              <a:ext cx="411480"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US" sz="800" b="1" i="1">
                  <a:latin typeface="Agency FB" panose="020B0503020202020204" pitchFamily="34" charset="0"/>
                </a:rPr>
                <a:t>their</a:t>
              </a:r>
              <a:r>
                <a:rPr lang="en-US" sz="800" baseline="0">
                  <a:latin typeface="Agency FB" panose="020B0503020202020204" pitchFamily="34" charset="0"/>
                </a:rPr>
                <a:t> level </a:t>
              </a:r>
            </a:p>
            <a:p>
              <a:pPr algn="ctr"/>
              <a:r>
                <a:rPr lang="en-US" sz="800" baseline="0">
                  <a:latin typeface="Agency FB" panose="020B0503020202020204" pitchFamily="34" charset="0"/>
                </a:rPr>
                <a:t>of</a:t>
              </a:r>
              <a:r>
                <a:rPr lang="en-US" sz="800">
                  <a:latin typeface="Agency FB" panose="020B0503020202020204" pitchFamily="34" charset="0"/>
                </a:rPr>
                <a:t> resolved self-needs</a:t>
              </a:r>
            </a:p>
          </xdr:txBody>
        </xdr:sp>
        <xdr:sp macro="" textlink="">
          <xdr:nvSpPr>
            <xdr:cNvPr id="252" name="TextBox 251">
              <a:extLst>
                <a:ext uri="{FF2B5EF4-FFF2-40B4-BE49-F238E27FC236}">
                  <a16:creationId xmlns:a16="http://schemas.microsoft.com/office/drawing/2014/main" id="{CCFE73C8-B271-8CF3-2C29-1CBEB8666206}"/>
                </a:ext>
              </a:extLst>
            </xdr:cNvPr>
            <xdr:cNvSpPr txBox="1"/>
          </xdr:nvSpPr>
          <xdr:spPr>
            <a:xfrm>
              <a:off x="2301240" y="49293780"/>
              <a:ext cx="411480"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US" sz="800" b="1" i="1">
                  <a:latin typeface="Agency FB" panose="020B0503020202020204" pitchFamily="34" charset="0"/>
                </a:rPr>
                <a:t>their</a:t>
              </a:r>
              <a:r>
                <a:rPr lang="en-US" sz="800" baseline="0">
                  <a:latin typeface="Agency FB" panose="020B0503020202020204" pitchFamily="34" charset="0"/>
                </a:rPr>
                <a:t> level </a:t>
              </a:r>
            </a:p>
            <a:p>
              <a:pPr algn="ctr"/>
              <a:r>
                <a:rPr lang="en-US" sz="800" baseline="0">
                  <a:latin typeface="Agency FB" panose="020B0503020202020204" pitchFamily="34" charset="0"/>
                </a:rPr>
                <a:t>of</a:t>
              </a:r>
              <a:r>
                <a:rPr lang="en-US" sz="800">
                  <a:latin typeface="Agency FB" panose="020B0503020202020204" pitchFamily="34" charset="0"/>
                </a:rPr>
                <a:t> resolved </a:t>
              </a:r>
              <a:r>
                <a:rPr lang="en-US" sz="800" spc="-30" baseline="0">
                  <a:latin typeface="Agency FB" panose="020B0503020202020204" pitchFamily="34" charset="0"/>
                </a:rPr>
                <a:t>social-needs</a:t>
              </a:r>
            </a:p>
          </xdr:txBody>
        </xdr:sp>
      </xdr:grpSp>
      <xdr:grpSp>
        <xdr:nvGrpSpPr>
          <xdr:cNvPr id="234" name="Group 233">
            <a:extLst>
              <a:ext uri="{FF2B5EF4-FFF2-40B4-BE49-F238E27FC236}">
                <a16:creationId xmlns:a16="http://schemas.microsoft.com/office/drawing/2014/main" id="{76A2E2F9-51DB-104D-D2FE-9D1595987378}"/>
              </a:ext>
            </a:extLst>
          </xdr:cNvPr>
          <xdr:cNvGrpSpPr/>
        </xdr:nvGrpSpPr>
        <xdr:grpSpPr>
          <a:xfrm>
            <a:off x="3268980" y="128540087"/>
            <a:ext cx="2743200" cy="1257300"/>
            <a:chOff x="3299460" y="48415787"/>
            <a:chExt cx="2743200" cy="1371600"/>
          </a:xfrm>
        </xdr:grpSpPr>
        <xdr:grpSp>
          <xdr:nvGrpSpPr>
            <xdr:cNvPr id="235" name="Group 234">
              <a:extLst>
                <a:ext uri="{FF2B5EF4-FFF2-40B4-BE49-F238E27FC236}">
                  <a16:creationId xmlns:a16="http://schemas.microsoft.com/office/drawing/2014/main" id="{CFCB9226-1DFF-65C2-2F9D-B8E2FCEB31F6}"/>
                </a:ext>
              </a:extLst>
            </xdr:cNvPr>
            <xdr:cNvGrpSpPr>
              <a:grpSpLocks noChangeAspect="1"/>
            </xdr:cNvGrpSpPr>
          </xdr:nvGrpSpPr>
          <xdr:grpSpPr>
            <a:xfrm>
              <a:off x="3299460" y="48415787"/>
              <a:ext cx="2743200" cy="1371600"/>
              <a:chOff x="0" y="0"/>
              <a:chExt cx="3200400" cy="1554480"/>
            </a:xfrm>
          </xdr:grpSpPr>
          <xdr:sp macro="" textlink="">
            <xdr:nvSpPr>
              <xdr:cNvPr id="240" name="Rectangle 239">
                <a:extLst>
                  <a:ext uri="{FF2B5EF4-FFF2-40B4-BE49-F238E27FC236}">
                    <a16:creationId xmlns:a16="http://schemas.microsoft.com/office/drawing/2014/main" id="{D28C13E3-B205-199B-819C-F45B89B543FA}"/>
                  </a:ext>
                </a:extLst>
              </xdr:cNvPr>
              <xdr:cNvSpPr/>
            </xdr:nvSpPr>
            <xdr:spPr>
              <a:xfrm>
                <a:off x="0" y="0"/>
                <a:ext cx="3200400" cy="1554480"/>
              </a:xfrm>
              <a:prstGeom prst="rect">
                <a:avLst/>
              </a:prstGeom>
              <a:solidFill>
                <a:srgbClr val="FF9999"/>
              </a:solidFill>
              <a:ln w="28575">
                <a:solidFill>
                  <a:srgbClr val="C0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grpSp>
            <xdr:nvGrpSpPr>
              <xdr:cNvPr id="241" name="Group 240">
                <a:extLst>
                  <a:ext uri="{FF2B5EF4-FFF2-40B4-BE49-F238E27FC236}">
                    <a16:creationId xmlns:a16="http://schemas.microsoft.com/office/drawing/2014/main" id="{B2317131-A253-E6C9-1541-E0F09C1D83E1}"/>
                  </a:ext>
                </a:extLst>
              </xdr:cNvPr>
              <xdr:cNvGrpSpPr/>
            </xdr:nvGrpSpPr>
            <xdr:grpSpPr>
              <a:xfrm>
                <a:off x="213360" y="99060"/>
                <a:ext cx="2750820" cy="1371600"/>
                <a:chOff x="0" y="0"/>
                <a:chExt cx="2750820" cy="1371600"/>
              </a:xfrm>
            </xdr:grpSpPr>
            <xdr:sp macro="" textlink="">
              <xdr:nvSpPr>
                <xdr:cNvPr id="242" name="Rectangle 241">
                  <a:extLst>
                    <a:ext uri="{FF2B5EF4-FFF2-40B4-BE49-F238E27FC236}">
                      <a16:creationId xmlns:a16="http://schemas.microsoft.com/office/drawing/2014/main" id="{D162C3E1-66DE-FD53-B110-5BBF9F31C1B2}"/>
                    </a:ext>
                  </a:extLst>
                </xdr:cNvPr>
                <xdr:cNvSpPr/>
              </xdr:nvSpPr>
              <xdr:spPr>
                <a:xfrm>
                  <a:off x="0" y="0"/>
                  <a:ext cx="457200" cy="1371600"/>
                </a:xfrm>
                <a:prstGeom prst="rect">
                  <a:avLst/>
                </a:prstGeom>
                <a:gradFill>
                  <a:gsLst>
                    <a:gs pos="0">
                      <a:schemeClr val="accent4">
                        <a:lumMod val="20000"/>
                        <a:lumOff val="80000"/>
                      </a:schemeClr>
                    </a:gs>
                    <a:gs pos="79000">
                      <a:schemeClr val="accent4">
                        <a:lumMod val="20000"/>
                        <a:lumOff val="80000"/>
                      </a:schemeClr>
                    </a:gs>
                    <a:gs pos="80000">
                      <a:schemeClr val="accent6">
                        <a:lumMod val="40000"/>
                        <a:lumOff val="60000"/>
                      </a:schemeClr>
                    </a:gs>
                    <a:gs pos="100000">
                      <a:schemeClr val="accent6">
                        <a:lumMod val="60000"/>
                        <a:lumOff val="40000"/>
                      </a:schemeClr>
                    </a:gs>
                  </a:gsLst>
                  <a:lin ang="5400000" scaled="1"/>
                </a:gradFill>
                <a:ln>
                  <a:solidFill>
                    <a:srgbClr val="00B050"/>
                  </a:solidFill>
                </a:ln>
                <a:effectLst>
                  <a:glow rad="63500">
                    <a:srgbClr val="FF3C3C">
                      <a:alpha val="40000"/>
                    </a:srgbClr>
                  </a:glow>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243" name="Rectangle 242">
                  <a:extLst>
                    <a:ext uri="{FF2B5EF4-FFF2-40B4-BE49-F238E27FC236}">
                      <a16:creationId xmlns:a16="http://schemas.microsoft.com/office/drawing/2014/main" id="{B518C7CD-8F38-9289-808B-7DB268C7B4B8}"/>
                    </a:ext>
                  </a:extLst>
                </xdr:cNvPr>
                <xdr:cNvSpPr/>
              </xdr:nvSpPr>
              <xdr:spPr>
                <a:xfrm>
                  <a:off x="655320" y="0"/>
                  <a:ext cx="457200" cy="1371600"/>
                </a:xfrm>
                <a:prstGeom prst="rect">
                  <a:avLst/>
                </a:prstGeom>
                <a:gradFill>
                  <a:gsLst>
                    <a:gs pos="0">
                      <a:schemeClr val="accent4">
                        <a:lumMod val="20000"/>
                        <a:lumOff val="80000"/>
                      </a:schemeClr>
                    </a:gs>
                    <a:gs pos="69000">
                      <a:schemeClr val="accent4">
                        <a:lumMod val="20000"/>
                        <a:lumOff val="80000"/>
                      </a:schemeClr>
                    </a:gs>
                    <a:gs pos="70000">
                      <a:srgbClr val="F0CDFF"/>
                    </a:gs>
                    <a:gs pos="100000">
                      <a:srgbClr val="D7B9FF"/>
                    </a:gs>
                  </a:gsLst>
                  <a:lin ang="5400000" scaled="1"/>
                </a:gradFill>
                <a:ln>
                  <a:solidFill>
                    <a:srgbClr val="7030A0"/>
                  </a:solidFill>
                </a:ln>
                <a:effectLst>
                  <a:glow rad="63500">
                    <a:srgbClr val="FF3C3C">
                      <a:alpha val="40000"/>
                    </a:srgbClr>
                  </a:glow>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cxnSp macro="">
              <xdr:nvCxnSpPr>
                <xdr:cNvPr id="244" name="Straight Connector 243">
                  <a:extLst>
                    <a:ext uri="{FF2B5EF4-FFF2-40B4-BE49-F238E27FC236}">
                      <a16:creationId xmlns:a16="http://schemas.microsoft.com/office/drawing/2014/main" id="{84031344-FD6B-04B7-966B-414B1E672CDF}"/>
                    </a:ext>
                  </a:extLst>
                </xdr:cNvPr>
                <xdr:cNvCxnSpPr/>
              </xdr:nvCxnSpPr>
              <xdr:spPr>
                <a:xfrm flipV="1">
                  <a:off x="457200" y="967135"/>
                  <a:ext cx="198120" cy="129739"/>
                </a:xfrm>
                <a:prstGeom prst="line">
                  <a:avLst/>
                </a:prstGeom>
                <a:ln w="12700">
                  <a:solidFill>
                    <a:schemeClr val="tx1">
                      <a:lumMod val="50000"/>
                      <a:lumOff val="50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245" name="Rectangle 244">
                  <a:extLst>
                    <a:ext uri="{FF2B5EF4-FFF2-40B4-BE49-F238E27FC236}">
                      <a16:creationId xmlns:a16="http://schemas.microsoft.com/office/drawing/2014/main" id="{43474CE2-207D-6439-92A0-8240ED8DB404}"/>
                    </a:ext>
                  </a:extLst>
                </xdr:cNvPr>
                <xdr:cNvSpPr/>
              </xdr:nvSpPr>
              <xdr:spPr>
                <a:xfrm>
                  <a:off x="1638300" y="0"/>
                  <a:ext cx="457200" cy="1371600"/>
                </a:xfrm>
                <a:prstGeom prst="rect">
                  <a:avLst/>
                </a:prstGeom>
                <a:gradFill>
                  <a:gsLst>
                    <a:gs pos="0">
                      <a:schemeClr val="accent4">
                        <a:lumMod val="20000"/>
                        <a:lumOff val="80000"/>
                      </a:schemeClr>
                    </a:gs>
                    <a:gs pos="39000">
                      <a:schemeClr val="accent4">
                        <a:lumMod val="20000"/>
                        <a:lumOff val="80000"/>
                      </a:schemeClr>
                    </a:gs>
                    <a:gs pos="40000">
                      <a:schemeClr val="accent6">
                        <a:lumMod val="40000"/>
                        <a:lumOff val="60000"/>
                      </a:schemeClr>
                    </a:gs>
                    <a:gs pos="100000">
                      <a:schemeClr val="accent6">
                        <a:lumMod val="60000"/>
                        <a:lumOff val="40000"/>
                      </a:schemeClr>
                    </a:gs>
                  </a:gsLst>
                  <a:lin ang="5400000" scaled="1"/>
                </a:gradFill>
                <a:ln>
                  <a:solidFill>
                    <a:srgbClr val="00B050"/>
                  </a:solidFill>
                </a:ln>
                <a:effectLst>
                  <a:glow rad="63500">
                    <a:srgbClr val="FF3C3C">
                      <a:alpha val="40000"/>
                    </a:srgbClr>
                  </a:glow>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246" name="Rectangle 245">
                  <a:extLst>
                    <a:ext uri="{FF2B5EF4-FFF2-40B4-BE49-F238E27FC236}">
                      <a16:creationId xmlns:a16="http://schemas.microsoft.com/office/drawing/2014/main" id="{6D6149EE-70D8-B6EC-F466-B611A3CA6C61}"/>
                    </a:ext>
                  </a:extLst>
                </xdr:cNvPr>
                <xdr:cNvSpPr/>
              </xdr:nvSpPr>
              <xdr:spPr>
                <a:xfrm>
                  <a:off x="2293620" y="0"/>
                  <a:ext cx="457200" cy="1371600"/>
                </a:xfrm>
                <a:prstGeom prst="rect">
                  <a:avLst/>
                </a:prstGeom>
                <a:gradFill>
                  <a:gsLst>
                    <a:gs pos="0">
                      <a:schemeClr val="accent4">
                        <a:lumMod val="20000"/>
                        <a:lumOff val="80000"/>
                      </a:schemeClr>
                    </a:gs>
                    <a:gs pos="29000">
                      <a:schemeClr val="accent4">
                        <a:lumMod val="20000"/>
                        <a:lumOff val="80000"/>
                      </a:schemeClr>
                    </a:gs>
                    <a:gs pos="30000">
                      <a:srgbClr val="F0CDFF"/>
                    </a:gs>
                    <a:gs pos="100000">
                      <a:srgbClr val="D7B9FF"/>
                    </a:gs>
                  </a:gsLst>
                  <a:lin ang="5400000" scaled="1"/>
                </a:gradFill>
                <a:ln>
                  <a:solidFill>
                    <a:srgbClr val="7030A0"/>
                  </a:solidFill>
                </a:ln>
                <a:effectLst>
                  <a:glow rad="63500">
                    <a:srgbClr val="FF3C3C">
                      <a:alpha val="40000"/>
                    </a:srgbClr>
                  </a:glow>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cxnSp macro="">
              <xdr:nvCxnSpPr>
                <xdr:cNvPr id="247" name="Straight Connector 246">
                  <a:extLst>
                    <a:ext uri="{FF2B5EF4-FFF2-40B4-BE49-F238E27FC236}">
                      <a16:creationId xmlns:a16="http://schemas.microsoft.com/office/drawing/2014/main" id="{8AD1A293-5041-39D7-F389-AF6DE3AC251F}"/>
                    </a:ext>
                  </a:extLst>
                </xdr:cNvPr>
                <xdr:cNvCxnSpPr/>
              </xdr:nvCxnSpPr>
              <xdr:spPr>
                <a:xfrm flipV="1">
                  <a:off x="2095500" y="411288"/>
                  <a:ext cx="198120" cy="129739"/>
                </a:xfrm>
                <a:prstGeom prst="line">
                  <a:avLst/>
                </a:prstGeom>
                <a:ln w="12700">
                  <a:solidFill>
                    <a:schemeClr val="tx1">
                      <a:lumMod val="50000"/>
                      <a:lumOff val="50000"/>
                    </a:schemeClr>
                  </a:solidFill>
                </a:ln>
              </xdr:spPr>
              <xdr:style>
                <a:lnRef idx="1">
                  <a:schemeClr val="accent1"/>
                </a:lnRef>
                <a:fillRef idx="0">
                  <a:schemeClr val="accent1"/>
                </a:fillRef>
                <a:effectRef idx="0">
                  <a:schemeClr val="accent1"/>
                </a:effectRef>
                <a:fontRef idx="minor">
                  <a:schemeClr val="tx1"/>
                </a:fontRef>
              </xdr:style>
            </xdr:cxnSp>
          </xdr:grpSp>
        </xdr:grpSp>
        <xdr:sp macro="" textlink="">
          <xdr:nvSpPr>
            <xdr:cNvPr id="236" name="TextBox 235">
              <a:extLst>
                <a:ext uri="{FF2B5EF4-FFF2-40B4-BE49-F238E27FC236}">
                  <a16:creationId xmlns:a16="http://schemas.microsoft.com/office/drawing/2014/main" id="{7DC629E3-1D6D-EB82-965A-5E5D0F831935}"/>
                </a:ext>
              </a:extLst>
            </xdr:cNvPr>
            <xdr:cNvSpPr txBox="1"/>
          </xdr:nvSpPr>
          <xdr:spPr>
            <a:xfrm>
              <a:off x="3474720" y="49293780"/>
              <a:ext cx="411480"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US" sz="800" b="1" i="1">
                  <a:latin typeface="Agency FB" panose="020B0503020202020204" pitchFamily="34" charset="0"/>
                </a:rPr>
                <a:t>your</a:t>
              </a:r>
              <a:r>
                <a:rPr lang="en-US" sz="800" baseline="0">
                  <a:latin typeface="Agency FB" panose="020B0503020202020204" pitchFamily="34" charset="0"/>
                </a:rPr>
                <a:t> level </a:t>
              </a:r>
            </a:p>
            <a:p>
              <a:pPr algn="ctr"/>
              <a:r>
                <a:rPr lang="en-US" sz="800" baseline="0">
                  <a:latin typeface="Agency FB" panose="020B0503020202020204" pitchFamily="34" charset="0"/>
                </a:rPr>
                <a:t>of</a:t>
              </a:r>
              <a:r>
                <a:rPr lang="en-US" sz="800">
                  <a:latin typeface="Agency FB" panose="020B0503020202020204" pitchFamily="34" charset="0"/>
                </a:rPr>
                <a:t> resolved self-needs</a:t>
              </a:r>
            </a:p>
          </xdr:txBody>
        </xdr:sp>
        <xdr:sp macro="" textlink="">
          <xdr:nvSpPr>
            <xdr:cNvPr id="237" name="TextBox 236">
              <a:extLst>
                <a:ext uri="{FF2B5EF4-FFF2-40B4-BE49-F238E27FC236}">
                  <a16:creationId xmlns:a16="http://schemas.microsoft.com/office/drawing/2014/main" id="{226A4073-A541-8390-253B-185BE9BED4FC}"/>
                </a:ext>
              </a:extLst>
            </xdr:cNvPr>
            <xdr:cNvSpPr txBox="1"/>
          </xdr:nvSpPr>
          <xdr:spPr>
            <a:xfrm>
              <a:off x="4038600" y="49293780"/>
              <a:ext cx="411480"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US" sz="800" b="1" i="1">
                  <a:latin typeface="Agency FB" panose="020B0503020202020204" pitchFamily="34" charset="0"/>
                </a:rPr>
                <a:t>your</a:t>
              </a:r>
              <a:r>
                <a:rPr lang="en-US" sz="800" baseline="0">
                  <a:latin typeface="Agency FB" panose="020B0503020202020204" pitchFamily="34" charset="0"/>
                </a:rPr>
                <a:t> level </a:t>
              </a:r>
            </a:p>
            <a:p>
              <a:pPr algn="ctr"/>
              <a:r>
                <a:rPr lang="en-US" sz="800" baseline="0">
                  <a:latin typeface="Agency FB" panose="020B0503020202020204" pitchFamily="34" charset="0"/>
                </a:rPr>
                <a:t>of</a:t>
              </a:r>
              <a:r>
                <a:rPr lang="en-US" sz="800">
                  <a:latin typeface="Agency FB" panose="020B0503020202020204" pitchFamily="34" charset="0"/>
                </a:rPr>
                <a:t> resolved </a:t>
              </a:r>
              <a:r>
                <a:rPr lang="en-US" sz="800" spc="-30" baseline="0">
                  <a:latin typeface="Agency FB" panose="020B0503020202020204" pitchFamily="34" charset="0"/>
                </a:rPr>
                <a:t>social-needs</a:t>
              </a:r>
            </a:p>
          </xdr:txBody>
        </xdr:sp>
        <xdr:sp macro="" textlink="">
          <xdr:nvSpPr>
            <xdr:cNvPr id="238" name="TextBox 237">
              <a:extLst>
                <a:ext uri="{FF2B5EF4-FFF2-40B4-BE49-F238E27FC236}">
                  <a16:creationId xmlns:a16="http://schemas.microsoft.com/office/drawing/2014/main" id="{0B37164A-F39F-C9FA-C5FE-3F8453955ACF}"/>
                </a:ext>
              </a:extLst>
            </xdr:cNvPr>
            <xdr:cNvSpPr txBox="1"/>
          </xdr:nvSpPr>
          <xdr:spPr>
            <a:xfrm>
              <a:off x="4876800" y="49293780"/>
              <a:ext cx="411480"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US" sz="800" b="1" i="1">
                  <a:latin typeface="Agency FB" panose="020B0503020202020204" pitchFamily="34" charset="0"/>
                </a:rPr>
                <a:t>their</a:t>
              </a:r>
              <a:r>
                <a:rPr lang="en-US" sz="800" baseline="0">
                  <a:latin typeface="Agency FB" panose="020B0503020202020204" pitchFamily="34" charset="0"/>
                </a:rPr>
                <a:t> level </a:t>
              </a:r>
            </a:p>
            <a:p>
              <a:pPr algn="ctr"/>
              <a:r>
                <a:rPr lang="en-US" sz="800" baseline="0">
                  <a:latin typeface="Agency FB" panose="020B0503020202020204" pitchFamily="34" charset="0"/>
                </a:rPr>
                <a:t>of</a:t>
              </a:r>
              <a:r>
                <a:rPr lang="en-US" sz="800">
                  <a:latin typeface="Agency FB" panose="020B0503020202020204" pitchFamily="34" charset="0"/>
                </a:rPr>
                <a:t> resolved self-needs</a:t>
              </a:r>
            </a:p>
          </xdr:txBody>
        </xdr:sp>
        <xdr:sp macro="" textlink="">
          <xdr:nvSpPr>
            <xdr:cNvPr id="239" name="TextBox 238">
              <a:extLst>
                <a:ext uri="{FF2B5EF4-FFF2-40B4-BE49-F238E27FC236}">
                  <a16:creationId xmlns:a16="http://schemas.microsoft.com/office/drawing/2014/main" id="{5A8452A3-85EA-32BF-EBB0-B4101D5B06CC}"/>
                </a:ext>
              </a:extLst>
            </xdr:cNvPr>
            <xdr:cNvSpPr txBox="1"/>
          </xdr:nvSpPr>
          <xdr:spPr>
            <a:xfrm>
              <a:off x="5440680" y="49293780"/>
              <a:ext cx="411480"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US" sz="800" b="1" i="1">
                  <a:latin typeface="Agency FB" panose="020B0503020202020204" pitchFamily="34" charset="0"/>
                </a:rPr>
                <a:t>their</a:t>
              </a:r>
              <a:r>
                <a:rPr lang="en-US" sz="800" baseline="0">
                  <a:latin typeface="Agency FB" panose="020B0503020202020204" pitchFamily="34" charset="0"/>
                </a:rPr>
                <a:t> level </a:t>
              </a:r>
            </a:p>
            <a:p>
              <a:pPr algn="ctr"/>
              <a:r>
                <a:rPr lang="en-US" sz="800" baseline="0">
                  <a:latin typeface="Agency FB" panose="020B0503020202020204" pitchFamily="34" charset="0"/>
                </a:rPr>
                <a:t>of</a:t>
              </a:r>
              <a:r>
                <a:rPr lang="en-US" sz="800">
                  <a:latin typeface="Agency FB" panose="020B0503020202020204" pitchFamily="34" charset="0"/>
                </a:rPr>
                <a:t> resolved </a:t>
              </a:r>
              <a:r>
                <a:rPr lang="en-US" sz="800" spc="-30" baseline="0">
                  <a:latin typeface="Agency FB" panose="020B0503020202020204" pitchFamily="34" charset="0"/>
                </a:rPr>
                <a:t>social-needs</a:t>
              </a:r>
            </a:p>
          </xdr:txBody>
        </xdr:sp>
      </xdr:grpSp>
    </xdr:grpSp>
    <xdr:clientData/>
  </xdr:twoCellAnchor>
  <xdr:twoCellAnchor>
    <xdr:from>
      <xdr:col>14</xdr:col>
      <xdr:colOff>54972</xdr:colOff>
      <xdr:row>202</xdr:row>
      <xdr:rowOff>94240</xdr:rowOff>
    </xdr:from>
    <xdr:to>
      <xdr:col>26</xdr:col>
      <xdr:colOff>495299</xdr:colOff>
      <xdr:row>222</xdr:row>
      <xdr:rowOff>0</xdr:rowOff>
    </xdr:to>
    <xdr:grpSp>
      <xdr:nvGrpSpPr>
        <xdr:cNvPr id="261" name="SWOT lettering" hidden="1">
          <a:extLst>
            <a:ext uri="{FF2B5EF4-FFF2-40B4-BE49-F238E27FC236}">
              <a16:creationId xmlns:a16="http://schemas.microsoft.com/office/drawing/2014/main" id="{8BF9C024-A68D-42E0-A1BD-5FB7AE185845}"/>
            </a:ext>
          </a:extLst>
        </xdr:cNvPr>
        <xdr:cNvGrpSpPr/>
      </xdr:nvGrpSpPr>
      <xdr:grpSpPr>
        <a:xfrm>
          <a:off x="6455772" y="42950390"/>
          <a:ext cx="6212477" cy="4903210"/>
          <a:chOff x="6242412" y="35123380"/>
          <a:chExt cx="6010547" cy="4493000"/>
        </a:xfrm>
      </xdr:grpSpPr>
      <xdr:sp macro="" textlink="">
        <xdr:nvSpPr>
          <xdr:cNvPr id="262" name="S blue of SWOT">
            <a:extLst>
              <a:ext uri="{FF2B5EF4-FFF2-40B4-BE49-F238E27FC236}">
                <a16:creationId xmlns:a16="http://schemas.microsoft.com/office/drawing/2014/main" id="{48F56A3E-26A5-AA3A-5701-7B57FC9BA2BF}"/>
              </a:ext>
            </a:extLst>
          </xdr:cNvPr>
          <xdr:cNvSpPr/>
        </xdr:nvSpPr>
        <xdr:spPr>
          <a:xfrm>
            <a:off x="6242412" y="35527240"/>
            <a:ext cx="1529987" cy="2344160"/>
          </a:xfrm>
          <a:prstGeom prst="rect">
            <a:avLst/>
          </a:prstGeom>
          <a:noFill/>
        </xdr:spPr>
        <xdr:txBody>
          <a:bodyPr wrap="none" lIns="0" tIns="0" rIns="0" bIns="0">
            <a:noAutofit/>
          </a:bodyPr>
          <a:lstStyle/>
          <a:p>
            <a:pPr algn="ctr"/>
            <a:r>
              <a:rPr lang="en-US" sz="16500" b="0" cap="none" spc="0">
                <a:ln w="0">
                  <a:solidFill>
                    <a:srgbClr val="00B0F0"/>
                  </a:solidFill>
                </a:ln>
                <a:noFill/>
                <a:effectLst>
                  <a:outerShdw blurRad="38100" dist="19050" dir="2700000" algn="tl" rotWithShape="0">
                    <a:schemeClr val="dk1">
                      <a:alpha val="40000"/>
                    </a:schemeClr>
                  </a:outerShdw>
                </a:effectLst>
                <a:latin typeface="Impact" panose="020B0806030902050204" pitchFamily="34" charset="0"/>
              </a:rPr>
              <a:t>S</a:t>
            </a:r>
          </a:p>
        </xdr:txBody>
      </xdr:sp>
      <xdr:sp macro="" textlink="">
        <xdr:nvSpPr>
          <xdr:cNvPr id="263" name="W blue of SWOT">
            <a:extLst>
              <a:ext uri="{FF2B5EF4-FFF2-40B4-BE49-F238E27FC236}">
                <a16:creationId xmlns:a16="http://schemas.microsoft.com/office/drawing/2014/main" id="{C48FA19B-8CE3-D826-326C-26176863C7C2}"/>
              </a:ext>
            </a:extLst>
          </xdr:cNvPr>
          <xdr:cNvSpPr/>
        </xdr:nvSpPr>
        <xdr:spPr>
          <a:xfrm>
            <a:off x="7286352" y="35527240"/>
            <a:ext cx="1529987" cy="2344160"/>
          </a:xfrm>
          <a:prstGeom prst="rect">
            <a:avLst/>
          </a:prstGeom>
          <a:noFill/>
        </xdr:spPr>
        <xdr:txBody>
          <a:bodyPr wrap="none" lIns="0" tIns="0" rIns="0" bIns="0">
            <a:noAutofit/>
          </a:bodyPr>
          <a:lstStyle/>
          <a:p>
            <a:pPr algn="ctr"/>
            <a:r>
              <a:rPr lang="en-US" sz="16500" b="0" cap="none" spc="-6000" baseline="0">
                <a:ln w="0">
                  <a:solidFill>
                    <a:srgbClr val="00B0F0"/>
                  </a:solidFill>
                </a:ln>
                <a:noFill/>
                <a:effectLst>
                  <a:outerShdw blurRad="38100" dist="19050" dir="2700000" algn="tl" rotWithShape="0">
                    <a:schemeClr val="dk1">
                      <a:alpha val="40000"/>
                    </a:schemeClr>
                  </a:outerShdw>
                </a:effectLst>
                <a:latin typeface="Impact" panose="020B0806030902050204" pitchFamily="34" charset="0"/>
              </a:rPr>
              <a:t>W</a:t>
            </a:r>
          </a:p>
        </xdr:txBody>
      </xdr:sp>
      <xdr:sp macro="" textlink="">
        <xdr:nvSpPr>
          <xdr:cNvPr id="264" name="O blue of SWOT">
            <a:extLst>
              <a:ext uri="{FF2B5EF4-FFF2-40B4-BE49-F238E27FC236}">
                <a16:creationId xmlns:a16="http://schemas.microsoft.com/office/drawing/2014/main" id="{7AA05EA0-2B67-3221-70DB-C243ADAE000B}"/>
              </a:ext>
            </a:extLst>
          </xdr:cNvPr>
          <xdr:cNvSpPr/>
        </xdr:nvSpPr>
        <xdr:spPr>
          <a:xfrm>
            <a:off x="6272892" y="37272220"/>
            <a:ext cx="1529987" cy="2344160"/>
          </a:xfrm>
          <a:prstGeom prst="rect">
            <a:avLst/>
          </a:prstGeom>
          <a:noFill/>
        </xdr:spPr>
        <xdr:txBody>
          <a:bodyPr wrap="none" lIns="0" tIns="0" rIns="0" bIns="0">
            <a:noAutofit/>
          </a:bodyPr>
          <a:lstStyle/>
          <a:p>
            <a:pPr algn="ctr"/>
            <a:r>
              <a:rPr lang="en-US" sz="16500" b="0" cap="none" spc="0">
                <a:ln w="0">
                  <a:solidFill>
                    <a:srgbClr val="00B0F0"/>
                  </a:solidFill>
                </a:ln>
                <a:noFill/>
                <a:effectLst>
                  <a:outerShdw blurRad="38100" dist="19050" dir="2700000" algn="tl" rotWithShape="0">
                    <a:schemeClr val="dk1">
                      <a:alpha val="40000"/>
                    </a:schemeClr>
                  </a:outerShdw>
                </a:effectLst>
                <a:latin typeface="Impact" panose="020B0806030902050204" pitchFamily="34" charset="0"/>
              </a:rPr>
              <a:t>O</a:t>
            </a:r>
          </a:p>
        </xdr:txBody>
      </xdr:sp>
      <xdr:sp macro="" textlink="">
        <xdr:nvSpPr>
          <xdr:cNvPr id="265" name="T blue of SWOT">
            <a:extLst>
              <a:ext uri="{FF2B5EF4-FFF2-40B4-BE49-F238E27FC236}">
                <a16:creationId xmlns:a16="http://schemas.microsoft.com/office/drawing/2014/main" id="{298520B6-FCE3-F881-5ACB-468BA63CF233}"/>
              </a:ext>
            </a:extLst>
          </xdr:cNvPr>
          <xdr:cNvSpPr/>
        </xdr:nvSpPr>
        <xdr:spPr>
          <a:xfrm>
            <a:off x="7774032" y="37272220"/>
            <a:ext cx="1529987" cy="2344160"/>
          </a:xfrm>
          <a:prstGeom prst="rect">
            <a:avLst/>
          </a:prstGeom>
          <a:noFill/>
        </xdr:spPr>
        <xdr:txBody>
          <a:bodyPr wrap="none" lIns="0" tIns="0" rIns="0" bIns="0">
            <a:noAutofit/>
          </a:bodyPr>
          <a:lstStyle/>
          <a:p>
            <a:pPr algn="ctr"/>
            <a:r>
              <a:rPr lang="en-US" sz="16500" b="0" cap="none" spc="0">
                <a:ln w="0">
                  <a:solidFill>
                    <a:srgbClr val="00B0F0"/>
                  </a:solidFill>
                </a:ln>
                <a:noFill/>
                <a:effectLst>
                  <a:outerShdw blurRad="38100" dist="19050" dir="2700000" algn="tl" rotWithShape="0">
                    <a:schemeClr val="dk1">
                      <a:alpha val="40000"/>
                    </a:schemeClr>
                  </a:outerShdw>
                </a:effectLst>
                <a:latin typeface="Impact" panose="020B0806030902050204" pitchFamily="34" charset="0"/>
              </a:rPr>
              <a:t>T</a:t>
            </a:r>
          </a:p>
        </xdr:txBody>
      </xdr:sp>
      <xdr:sp macro="" textlink="">
        <xdr:nvSpPr>
          <xdr:cNvPr id="266" name="S red of SWOT">
            <a:extLst>
              <a:ext uri="{FF2B5EF4-FFF2-40B4-BE49-F238E27FC236}">
                <a16:creationId xmlns:a16="http://schemas.microsoft.com/office/drawing/2014/main" id="{630C56CC-D421-8FF8-D25F-47DEF4BCF74F}"/>
              </a:ext>
            </a:extLst>
          </xdr:cNvPr>
          <xdr:cNvSpPr/>
        </xdr:nvSpPr>
        <xdr:spPr>
          <a:xfrm>
            <a:off x="9275172" y="35123380"/>
            <a:ext cx="1529987" cy="2344160"/>
          </a:xfrm>
          <a:prstGeom prst="rect">
            <a:avLst/>
          </a:prstGeom>
          <a:noFill/>
        </xdr:spPr>
        <xdr:txBody>
          <a:bodyPr wrap="none" lIns="0" tIns="0" rIns="0" bIns="0">
            <a:noAutofit/>
          </a:bodyPr>
          <a:lstStyle/>
          <a:p>
            <a:pPr algn="ctr"/>
            <a:r>
              <a:rPr lang="en-US" sz="18000" b="0" cap="none" spc="0">
                <a:ln w="0">
                  <a:solidFill>
                    <a:srgbClr val="FF3C3C"/>
                  </a:solidFill>
                </a:ln>
                <a:noFill/>
                <a:effectLst>
                  <a:outerShdw blurRad="38100" dist="19050" dir="2700000" algn="tl" rotWithShape="0">
                    <a:schemeClr val="dk1">
                      <a:alpha val="40000"/>
                    </a:schemeClr>
                  </a:outerShdw>
                </a:effectLst>
                <a:latin typeface="Arial Black" panose="020B0A04020102020204" pitchFamily="34" charset="0"/>
              </a:rPr>
              <a:t>S</a:t>
            </a:r>
            <a:endParaRPr lang="en-US" sz="18000" b="0" cap="none" spc="0">
              <a:ln w="0">
                <a:solidFill>
                  <a:srgbClr val="FF3C3C"/>
                </a:solidFill>
              </a:ln>
              <a:noFill/>
              <a:effectLst>
                <a:outerShdw blurRad="38100" dist="19050" dir="2700000" algn="tl" rotWithShape="0">
                  <a:schemeClr val="dk1">
                    <a:alpha val="40000"/>
                  </a:schemeClr>
                </a:outerShdw>
              </a:effectLst>
            </a:endParaRPr>
          </a:p>
        </xdr:txBody>
      </xdr:sp>
      <xdr:sp macro="" textlink="">
        <xdr:nvSpPr>
          <xdr:cNvPr id="267" name="W red of SWOT">
            <a:extLst>
              <a:ext uri="{FF2B5EF4-FFF2-40B4-BE49-F238E27FC236}">
                <a16:creationId xmlns:a16="http://schemas.microsoft.com/office/drawing/2014/main" id="{8C91ACD6-FB27-47CA-FB7A-9A993E72F3D9}"/>
              </a:ext>
            </a:extLst>
          </xdr:cNvPr>
          <xdr:cNvSpPr/>
        </xdr:nvSpPr>
        <xdr:spPr>
          <a:xfrm>
            <a:off x="10326732" y="35527240"/>
            <a:ext cx="1529987" cy="2344160"/>
          </a:xfrm>
          <a:prstGeom prst="rect">
            <a:avLst/>
          </a:prstGeom>
          <a:noFill/>
        </xdr:spPr>
        <xdr:txBody>
          <a:bodyPr wrap="none" lIns="0" tIns="0" rIns="0" bIns="0">
            <a:noAutofit/>
          </a:bodyPr>
          <a:lstStyle/>
          <a:p>
            <a:pPr algn="ctr"/>
            <a:r>
              <a:rPr lang="en-US" sz="16500" b="0" cap="none" spc="-6000" baseline="0">
                <a:ln w="0">
                  <a:solidFill>
                    <a:srgbClr val="FF3C3C"/>
                  </a:solidFill>
                </a:ln>
                <a:noFill/>
                <a:effectLst>
                  <a:outerShdw blurRad="38100" dist="19050" dir="2700000" algn="tl" rotWithShape="0">
                    <a:schemeClr val="dk1">
                      <a:alpha val="40000"/>
                    </a:schemeClr>
                  </a:outerShdw>
                </a:effectLst>
                <a:latin typeface="Impact" panose="020B0806030902050204" pitchFamily="34" charset="0"/>
              </a:rPr>
              <a:t>W</a:t>
            </a:r>
          </a:p>
        </xdr:txBody>
      </xdr:sp>
      <xdr:sp macro="" textlink="">
        <xdr:nvSpPr>
          <xdr:cNvPr id="268" name="O red of SWOT">
            <a:extLst>
              <a:ext uri="{FF2B5EF4-FFF2-40B4-BE49-F238E27FC236}">
                <a16:creationId xmlns:a16="http://schemas.microsoft.com/office/drawing/2014/main" id="{BF59C8D2-06E6-01B3-AF62-E8CBA18E2AAD}"/>
              </a:ext>
            </a:extLst>
          </xdr:cNvPr>
          <xdr:cNvSpPr/>
        </xdr:nvSpPr>
        <xdr:spPr>
          <a:xfrm>
            <a:off x="9275172" y="36845500"/>
            <a:ext cx="1529987" cy="2344160"/>
          </a:xfrm>
          <a:prstGeom prst="rect">
            <a:avLst/>
          </a:prstGeom>
          <a:noFill/>
        </xdr:spPr>
        <xdr:txBody>
          <a:bodyPr wrap="none" lIns="0" tIns="0" rIns="0" bIns="0">
            <a:noAutofit/>
          </a:bodyPr>
          <a:lstStyle/>
          <a:p>
            <a:pPr algn="ctr"/>
            <a:r>
              <a:rPr lang="en-US" sz="18000" b="0" cap="none" spc="0">
                <a:ln w="0">
                  <a:solidFill>
                    <a:srgbClr val="FF3C3C"/>
                  </a:solidFill>
                </a:ln>
                <a:noFill/>
                <a:effectLst>
                  <a:outerShdw blurRad="38100" dist="19050" dir="2700000" algn="tl" rotWithShape="0">
                    <a:schemeClr val="dk1">
                      <a:alpha val="40000"/>
                    </a:schemeClr>
                  </a:outerShdw>
                </a:effectLst>
                <a:latin typeface="Arial Black" panose="020B0A04020102020204" pitchFamily="34" charset="0"/>
              </a:rPr>
              <a:t>O</a:t>
            </a:r>
            <a:endParaRPr lang="en-US" sz="18000" b="0" cap="none" spc="0">
              <a:ln w="0">
                <a:solidFill>
                  <a:srgbClr val="FF3C3C"/>
                </a:solidFill>
              </a:ln>
              <a:noFill/>
              <a:effectLst>
                <a:outerShdw blurRad="38100" dist="19050" dir="2700000" algn="tl" rotWithShape="0">
                  <a:schemeClr val="dk1">
                    <a:alpha val="40000"/>
                  </a:schemeClr>
                </a:outerShdw>
              </a:effectLst>
            </a:endParaRPr>
          </a:p>
        </xdr:txBody>
      </xdr:sp>
      <xdr:sp macro="" textlink="">
        <xdr:nvSpPr>
          <xdr:cNvPr id="269" name="T red of SWOT">
            <a:extLst>
              <a:ext uri="{FF2B5EF4-FFF2-40B4-BE49-F238E27FC236}">
                <a16:creationId xmlns:a16="http://schemas.microsoft.com/office/drawing/2014/main" id="{21CFB685-7A27-CC37-8BD1-6432CBEB6099}"/>
              </a:ext>
            </a:extLst>
          </xdr:cNvPr>
          <xdr:cNvSpPr/>
        </xdr:nvSpPr>
        <xdr:spPr>
          <a:xfrm>
            <a:off x="10722972" y="36845500"/>
            <a:ext cx="1529987" cy="2344160"/>
          </a:xfrm>
          <a:prstGeom prst="rect">
            <a:avLst/>
          </a:prstGeom>
          <a:noFill/>
        </xdr:spPr>
        <xdr:txBody>
          <a:bodyPr wrap="none" lIns="0" tIns="0" rIns="0" bIns="0">
            <a:noAutofit/>
          </a:bodyPr>
          <a:lstStyle/>
          <a:p>
            <a:pPr algn="ctr"/>
            <a:r>
              <a:rPr lang="en-US" sz="18000" b="0" cap="none" spc="0">
                <a:ln w="0">
                  <a:solidFill>
                    <a:srgbClr val="FF3C3C"/>
                  </a:solidFill>
                </a:ln>
                <a:noFill/>
                <a:effectLst>
                  <a:outerShdw blurRad="38100" dist="19050" dir="2700000" algn="tl" rotWithShape="0">
                    <a:schemeClr val="dk1">
                      <a:alpha val="40000"/>
                    </a:schemeClr>
                  </a:outerShdw>
                </a:effectLst>
                <a:latin typeface="Arial Black" panose="020B0A04020102020204" pitchFamily="34" charset="0"/>
              </a:rPr>
              <a:t>T</a:t>
            </a:r>
            <a:endParaRPr lang="en-US" sz="18000" b="0" cap="none" spc="0">
              <a:ln w="0">
                <a:solidFill>
                  <a:srgbClr val="FF3C3C"/>
                </a:solidFill>
              </a:ln>
              <a:noFill/>
              <a:effectLst>
                <a:outerShdw blurRad="38100" dist="19050" dir="2700000" algn="tl" rotWithShape="0">
                  <a:schemeClr val="dk1">
                    <a:alpha val="40000"/>
                  </a:schemeClr>
                </a:outerShdw>
              </a:effectLst>
            </a:endParaRPr>
          </a:p>
        </xdr:txBody>
      </xdr:sp>
    </xdr:grpSp>
    <xdr:clientData/>
  </xdr:twoCellAnchor>
  <xdr:twoCellAnchor>
    <xdr:from>
      <xdr:col>0</xdr:col>
      <xdr:colOff>22861</xdr:colOff>
      <xdr:row>204</xdr:row>
      <xdr:rowOff>53341</xdr:rowOff>
    </xdr:from>
    <xdr:to>
      <xdr:col>2</xdr:col>
      <xdr:colOff>457200</xdr:colOff>
      <xdr:row>207</xdr:row>
      <xdr:rowOff>175260</xdr:rowOff>
    </xdr:to>
    <xdr:sp macro="" textlink="">
      <xdr:nvSpPr>
        <xdr:cNvPr id="270" name="You believe whatever serves your needs.">
          <a:extLst>
            <a:ext uri="{FF2B5EF4-FFF2-40B4-BE49-F238E27FC236}">
              <a16:creationId xmlns:a16="http://schemas.microsoft.com/office/drawing/2014/main" id="{A9AF878D-BBB9-4F2D-ADB3-8807FCE2A14C}"/>
            </a:ext>
          </a:extLst>
        </xdr:cNvPr>
        <xdr:cNvSpPr txBox="1">
          <a:spLocks/>
        </xdr:cNvSpPr>
      </xdr:nvSpPr>
      <xdr:spPr>
        <a:xfrm>
          <a:off x="22861" y="43658791"/>
          <a:ext cx="1062989" cy="883919"/>
        </a:xfrm>
        <a:prstGeom prst="rect">
          <a:avLst/>
        </a:prstGeom>
      </xdr:spPr>
      <xdr:txBody>
        <a:bodyPr vert="horz" wrap="square" lIns="0" tIns="45720" rIns="0" bIns="45720"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indent="0" algn="ctr">
            <a:lnSpc>
              <a:spcPct val="80000"/>
            </a:lnSpc>
            <a:buNone/>
          </a:pPr>
          <a:r>
            <a:rPr lang="en-US" sz="1100" b="1" spc="-50">
              <a:solidFill>
                <a:srgbClr val="007332"/>
              </a:solidFill>
              <a:latin typeface="Franklin Gothic Demi" panose="020B0703020102020204" pitchFamily="34" charset="0"/>
              <a:ea typeface="Tahoma" panose="020B0604030504040204" pitchFamily="34" charset="0"/>
              <a:cs typeface="Tahoma" panose="020B0604030504040204" pitchFamily="34" charset="0"/>
            </a:rPr>
            <a:t>I need to focus more on wider relationships, minorities oppressed by historical trauma.</a:t>
          </a:r>
        </a:p>
      </xdr:txBody>
    </xdr:sp>
    <xdr:clientData/>
  </xdr:twoCellAnchor>
  <xdr:twoCellAnchor>
    <xdr:from>
      <xdr:col>1</xdr:col>
      <xdr:colOff>27989</xdr:colOff>
      <xdr:row>200</xdr:row>
      <xdr:rowOff>126617</xdr:rowOff>
    </xdr:from>
    <xdr:to>
      <xdr:col>2</xdr:col>
      <xdr:colOff>327660</xdr:colOff>
      <xdr:row>204</xdr:row>
      <xdr:rowOff>7628</xdr:rowOff>
    </xdr:to>
    <xdr:grpSp>
      <xdr:nvGrpSpPr>
        <xdr:cNvPr id="271" name="Group 270">
          <a:extLst>
            <a:ext uri="{FF2B5EF4-FFF2-40B4-BE49-F238E27FC236}">
              <a16:creationId xmlns:a16="http://schemas.microsoft.com/office/drawing/2014/main" id="{B88ED5BE-38DC-4F7D-8991-6EB1B197F7B3}"/>
            </a:ext>
          </a:extLst>
        </xdr:cNvPr>
        <xdr:cNvGrpSpPr/>
      </xdr:nvGrpSpPr>
      <xdr:grpSpPr>
        <a:xfrm>
          <a:off x="142289" y="42557317"/>
          <a:ext cx="814021" cy="814461"/>
          <a:chOff x="294689" y="26110809"/>
          <a:chExt cx="794971" cy="659752"/>
        </a:xfrm>
        <a:effectLst>
          <a:outerShdw blurRad="50800" dist="38100" dir="2700000" algn="tl" rotWithShape="0">
            <a:prstClr val="black">
              <a:alpha val="40000"/>
            </a:prstClr>
          </a:outerShdw>
        </a:effectLst>
      </xdr:grpSpPr>
      <xdr:sp macro="" textlink="">
        <xdr:nvSpPr>
          <xdr:cNvPr id="272" name="Rectangle: Rounded Corners 271">
            <a:extLst>
              <a:ext uri="{FF2B5EF4-FFF2-40B4-BE49-F238E27FC236}">
                <a16:creationId xmlns:a16="http://schemas.microsoft.com/office/drawing/2014/main" id="{2E349BE8-6031-8D81-AFE6-DE58A95611AB}"/>
              </a:ext>
            </a:extLst>
          </xdr:cNvPr>
          <xdr:cNvSpPr>
            <a:spLocks noChangeAspect="1"/>
          </xdr:cNvSpPr>
        </xdr:nvSpPr>
        <xdr:spPr>
          <a:xfrm>
            <a:off x="353997" y="26193394"/>
            <a:ext cx="685800" cy="552944"/>
          </a:xfrm>
          <a:prstGeom prst="roundRect">
            <a:avLst/>
          </a:prstGeom>
          <a:solidFill>
            <a:srgbClr val="0070C0"/>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US" sz="1050"/>
          </a:p>
        </xdr:txBody>
      </xdr:sp>
      <xdr:sp macro="" textlink="">
        <xdr:nvSpPr>
          <xdr:cNvPr id="273" name="Rectangle 272">
            <a:extLst>
              <a:ext uri="{FF2B5EF4-FFF2-40B4-BE49-F238E27FC236}">
                <a16:creationId xmlns:a16="http://schemas.microsoft.com/office/drawing/2014/main" id="{D3557E30-2489-A634-9D61-DC7F964D5397}"/>
              </a:ext>
            </a:extLst>
          </xdr:cNvPr>
          <xdr:cNvSpPr/>
        </xdr:nvSpPr>
        <xdr:spPr>
          <a:xfrm>
            <a:off x="294689" y="26110809"/>
            <a:ext cx="794971" cy="659752"/>
          </a:xfrm>
          <a:prstGeom prst="rect">
            <a:avLst/>
          </a:prstGeom>
          <a:noFill/>
        </xdr:spPr>
        <xdr:txBody>
          <a:bodyPr wrap="square" lIns="91440" tIns="45720" rIns="91440" bIns="4572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lang="en-US" sz="4400" b="1" cap="none" spc="50">
                <a:ln w="9525" cmpd="sng">
                  <a:solidFill>
                    <a:srgbClr val="0070C0"/>
                  </a:solidFill>
                  <a:prstDash val="solid"/>
                </a:ln>
                <a:solidFill>
                  <a:srgbClr val="A0E6FF"/>
                </a:solidFill>
                <a:effectLst>
                  <a:glow rad="38100">
                    <a:schemeClr val="accent1">
                      <a:alpha val="40000"/>
                    </a:schemeClr>
                  </a:glow>
                </a:effectLst>
                <a:latin typeface="Arial Black" panose="020B0A04020102020204" pitchFamily="34" charset="0"/>
              </a:rPr>
              <a:t>W</a:t>
            </a:r>
          </a:p>
        </xdr:txBody>
      </xdr:sp>
    </xdr:grpSp>
    <xdr:clientData/>
  </xdr:twoCellAnchor>
  <xdr:twoCellAnchor>
    <xdr:from>
      <xdr:col>11</xdr:col>
      <xdr:colOff>208899</xdr:colOff>
      <xdr:row>200</xdr:row>
      <xdr:rowOff>80899</xdr:rowOff>
    </xdr:from>
    <xdr:to>
      <xdr:col>12</xdr:col>
      <xdr:colOff>472440</xdr:colOff>
      <xdr:row>204</xdr:row>
      <xdr:rowOff>60971</xdr:rowOff>
    </xdr:to>
    <xdr:grpSp>
      <xdr:nvGrpSpPr>
        <xdr:cNvPr id="274" name="Group 273">
          <a:extLst>
            <a:ext uri="{FF2B5EF4-FFF2-40B4-BE49-F238E27FC236}">
              <a16:creationId xmlns:a16="http://schemas.microsoft.com/office/drawing/2014/main" id="{564E25A9-E502-4833-A988-5AA8ADF253E7}"/>
            </a:ext>
          </a:extLst>
        </xdr:cNvPr>
        <xdr:cNvGrpSpPr/>
      </xdr:nvGrpSpPr>
      <xdr:grpSpPr>
        <a:xfrm>
          <a:off x="5466699" y="42511599"/>
          <a:ext cx="777891" cy="913522"/>
          <a:chOff x="5207619" y="25575012"/>
          <a:chExt cx="758841" cy="683449"/>
        </a:xfrm>
      </xdr:grpSpPr>
      <xdr:sp macro="" textlink="">
        <xdr:nvSpPr>
          <xdr:cNvPr id="275" name="Rectangle: Rounded Corners 274">
            <a:extLst>
              <a:ext uri="{FF2B5EF4-FFF2-40B4-BE49-F238E27FC236}">
                <a16:creationId xmlns:a16="http://schemas.microsoft.com/office/drawing/2014/main" id="{2BC8AA3E-11EA-57CA-8B22-43858CD837B2}"/>
              </a:ext>
            </a:extLst>
          </xdr:cNvPr>
          <xdr:cNvSpPr>
            <a:spLocks noChangeAspect="1"/>
          </xdr:cNvSpPr>
        </xdr:nvSpPr>
        <xdr:spPr>
          <a:xfrm>
            <a:off x="5227534" y="25690474"/>
            <a:ext cx="685800" cy="510949"/>
          </a:xfrm>
          <a:prstGeom prst="roundRect">
            <a:avLst/>
          </a:prstGeom>
          <a:solidFill>
            <a:srgbClr val="AF0000"/>
          </a:solidFill>
          <a:effectLst>
            <a:outerShdw blurRad="50800" dist="38100" dir="8100000" algn="tr" rotWithShape="0">
              <a:prstClr val="black">
                <a:alpha val="40000"/>
              </a:prstClr>
            </a:outerShdw>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US" sz="1050"/>
          </a:p>
        </xdr:txBody>
      </xdr:sp>
      <xdr:sp macro="" textlink="">
        <xdr:nvSpPr>
          <xdr:cNvPr id="276" name="Rectangle 275">
            <a:extLst>
              <a:ext uri="{FF2B5EF4-FFF2-40B4-BE49-F238E27FC236}">
                <a16:creationId xmlns:a16="http://schemas.microsoft.com/office/drawing/2014/main" id="{B3D5D9F6-B045-6CEA-50FF-DE588119D9E9}"/>
              </a:ext>
            </a:extLst>
          </xdr:cNvPr>
          <xdr:cNvSpPr/>
        </xdr:nvSpPr>
        <xdr:spPr>
          <a:xfrm>
            <a:off x="5207619" y="25575012"/>
            <a:ext cx="758841" cy="683449"/>
          </a:xfrm>
          <a:prstGeom prst="rect">
            <a:avLst/>
          </a:prstGeom>
          <a:noFill/>
          <a:effectLst>
            <a:outerShdw blurRad="50800" dist="38100" dir="8100000" algn="tr" rotWithShape="0">
              <a:prstClr val="black">
                <a:alpha val="40000"/>
              </a:prstClr>
            </a:outerShdw>
          </a:effectLst>
        </xdr:spPr>
        <xdr:txBody>
          <a:bodyPr wrap="square" lIns="91440" tIns="45720" rIns="91440" bIns="4572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lang="en-US" sz="4800" b="1" cap="none" spc="150" baseline="0">
                <a:ln w="9525" cmpd="sng">
                  <a:solidFill>
                    <a:srgbClr val="C00000"/>
                  </a:solidFill>
                  <a:prstDash val="solid"/>
                </a:ln>
                <a:solidFill>
                  <a:srgbClr val="FFDDDD"/>
                </a:solidFill>
                <a:effectLst>
                  <a:glow rad="38100">
                    <a:schemeClr val="accent1">
                      <a:alpha val="40000"/>
                    </a:schemeClr>
                  </a:glow>
                </a:effectLst>
                <a:latin typeface="Arial Black" panose="020B0A04020102020204" pitchFamily="34" charset="0"/>
              </a:rPr>
              <a:t>D</a:t>
            </a:r>
            <a:endParaRPr lang="en-US" sz="4400" b="1" cap="none" spc="150" baseline="0">
              <a:ln w="9525" cmpd="sng">
                <a:solidFill>
                  <a:srgbClr val="C00000"/>
                </a:solidFill>
                <a:prstDash val="solid"/>
              </a:ln>
              <a:solidFill>
                <a:srgbClr val="FFDDDD"/>
              </a:solidFill>
              <a:effectLst>
                <a:glow rad="38100">
                  <a:schemeClr val="accent1">
                    <a:alpha val="40000"/>
                  </a:schemeClr>
                </a:glow>
              </a:effectLst>
              <a:latin typeface="Arial Black" panose="020B0A04020102020204" pitchFamily="34" charset="0"/>
            </a:endParaRPr>
          </a:p>
        </xdr:txBody>
      </xdr:sp>
    </xdr:grpSp>
    <xdr:clientData/>
  </xdr:twoCellAnchor>
  <xdr:oneCellAnchor>
    <xdr:from>
      <xdr:col>15</xdr:col>
      <xdr:colOff>22860</xdr:colOff>
      <xdr:row>658</xdr:row>
      <xdr:rowOff>60960</xdr:rowOff>
    </xdr:from>
    <xdr:ext cx="5943600" cy="3110484"/>
    <xdr:pic>
      <xdr:nvPicPr>
        <xdr:cNvPr id="277" name="Picture 276" hidden="1">
          <a:extLst>
            <a:ext uri="{FF2B5EF4-FFF2-40B4-BE49-F238E27FC236}">
              <a16:creationId xmlns:a16="http://schemas.microsoft.com/office/drawing/2014/main" id="{AF94F148-8DED-4612-B83A-9FC897408388}"/>
            </a:ext>
          </a:extLst>
        </xdr:cNvPr>
        <xdr:cNvPicPr>
          <a:picLocks noChangeAspect="1"/>
        </xdr:cNvPicPr>
      </xdr:nvPicPr>
      <xdr:blipFill>
        <a:blip xmlns:r="http://schemas.openxmlformats.org/officeDocument/2006/relationships" r:embed="rId5">
          <a:clrChange>
            <a:clrFrom>
              <a:srgbClr val="FFFFFF"/>
            </a:clrFrom>
            <a:clrTo>
              <a:srgbClr val="FFFFFF">
                <a:alpha val="0"/>
              </a:srgbClr>
            </a:clrTo>
          </a:clrChange>
        </a:blip>
        <a:stretch>
          <a:fillRect/>
        </a:stretch>
      </xdr:blipFill>
      <xdr:spPr>
        <a:xfrm>
          <a:off x="6537960" y="126279910"/>
          <a:ext cx="5943600" cy="3110484"/>
        </a:xfrm>
        <a:prstGeom prst="rect">
          <a:avLst/>
        </a:prstGeom>
      </xdr:spPr>
    </xdr:pic>
    <xdr:clientData/>
  </xdr:oneCellAnchor>
  <xdr:twoCellAnchor>
    <xdr:from>
      <xdr:col>1</xdr:col>
      <xdr:colOff>0</xdr:colOff>
      <xdr:row>89</xdr:row>
      <xdr:rowOff>92287</xdr:rowOff>
    </xdr:from>
    <xdr:to>
      <xdr:col>12</xdr:col>
      <xdr:colOff>472440</xdr:colOff>
      <xdr:row>93</xdr:row>
      <xdr:rowOff>99060</xdr:rowOff>
    </xdr:to>
    <xdr:sp macro="" textlink="">
      <xdr:nvSpPr>
        <xdr:cNvPr id="278" name="TextBox 277">
          <a:extLst>
            <a:ext uri="{FF2B5EF4-FFF2-40B4-BE49-F238E27FC236}">
              <a16:creationId xmlns:a16="http://schemas.microsoft.com/office/drawing/2014/main" id="{FA517814-1C9B-4C1B-9835-626C0132FFD9}"/>
            </a:ext>
          </a:extLst>
        </xdr:cNvPr>
        <xdr:cNvSpPr txBox="1"/>
      </xdr:nvSpPr>
      <xdr:spPr>
        <a:xfrm>
          <a:off x="114300" y="17249987"/>
          <a:ext cx="6130290" cy="1073573"/>
        </a:xfrm>
        <a:prstGeom prst="rect">
          <a:avLst/>
        </a:prstGeom>
        <a:solidFill>
          <a:srgbClr val="5AFFA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91440" rtlCol="0" anchor="ctr"/>
        <a:lstStyle/>
        <a:p>
          <a:pPr algn="ctr"/>
          <a:r>
            <a:rPr lang="en-US" sz="4600" b="1">
              <a:latin typeface="Verdana" panose="020B0604030504040204" pitchFamily="34" charset="0"/>
              <a:ea typeface="Verdana" panose="020B0604030504040204" pitchFamily="34" charset="0"/>
            </a:rPr>
            <a:t>Harmony Politics</a:t>
          </a:r>
          <a:r>
            <a:rPr lang="en-US" sz="4400" b="1">
              <a:latin typeface="Verdana" panose="020B0604030504040204" pitchFamily="34" charset="0"/>
              <a:ea typeface="Verdana" panose="020B0604030504040204" pitchFamily="34" charset="0"/>
            </a:rPr>
            <a:t> </a:t>
          </a:r>
        </a:p>
        <a:p>
          <a:pPr algn="ctr"/>
          <a:r>
            <a:rPr lang="en-US" sz="1300">
              <a:latin typeface="Verdana" panose="020B0604030504040204" pitchFamily="34" charset="0"/>
              <a:ea typeface="Verdana" panose="020B0604030504040204" pitchFamily="34" charset="0"/>
            </a:rPr>
            <a:t>answers</a:t>
          </a:r>
          <a:r>
            <a:rPr lang="en-US" sz="1300" baseline="0">
              <a:latin typeface="Verdana" panose="020B0604030504040204" pitchFamily="34" charset="0"/>
              <a:ea typeface="Verdana" panose="020B0604030504040204" pitchFamily="34" charset="0"/>
            </a:rPr>
            <a:t> </a:t>
          </a:r>
          <a:r>
            <a:rPr lang="en-US" sz="1300" b="0" i="1" u="none" baseline="0">
              <a:ln w="9525">
                <a:solidFill>
                  <a:schemeClr val="tx1">
                    <a:lumMod val="85000"/>
                    <a:lumOff val="15000"/>
                  </a:schemeClr>
                </a:solidFill>
              </a:ln>
              <a:latin typeface="Verdana" panose="020B0604030504040204" pitchFamily="34" charset="0"/>
              <a:ea typeface="Verdana" panose="020B0604030504040204" pitchFamily="34" charset="0"/>
            </a:rPr>
            <a:t>polarized politics</a:t>
          </a:r>
          <a:r>
            <a:rPr lang="en-US" sz="1300" b="0" i="1" u="none" baseline="0">
              <a:ln w="19050">
                <a:solidFill>
                  <a:schemeClr val="tx1">
                    <a:lumMod val="85000"/>
                    <a:lumOff val="15000"/>
                  </a:schemeClr>
                </a:solidFill>
              </a:ln>
              <a:latin typeface="Verdana" panose="020B0604030504040204" pitchFamily="34" charset="0"/>
              <a:ea typeface="Verdana" panose="020B0604030504040204" pitchFamily="34" charset="0"/>
            </a:rPr>
            <a:t> </a:t>
          </a:r>
          <a:r>
            <a:rPr lang="en-US" sz="1300" baseline="0">
              <a:latin typeface="Verdana" panose="020B0604030504040204" pitchFamily="34" charset="0"/>
              <a:ea typeface="Verdana" panose="020B0604030504040204" pitchFamily="34" charset="0"/>
            </a:rPr>
            <a:t>by addressing the needs behind politics.</a:t>
          </a:r>
          <a:endParaRPr lang="en-US" sz="1300" baseline="0"/>
        </a:p>
      </xdr:txBody>
    </xdr:sp>
    <xdr:clientData/>
  </xdr:twoCellAnchor>
  <xdr:twoCellAnchor>
    <xdr:from>
      <xdr:col>1</xdr:col>
      <xdr:colOff>373380</xdr:colOff>
      <xdr:row>110</xdr:row>
      <xdr:rowOff>198121</xdr:rowOff>
    </xdr:from>
    <xdr:to>
      <xdr:col>11</xdr:col>
      <xdr:colOff>426720</xdr:colOff>
      <xdr:row>112</xdr:row>
      <xdr:rowOff>198121</xdr:rowOff>
    </xdr:to>
    <xdr:sp macro="" textlink="">
      <xdr:nvSpPr>
        <xdr:cNvPr id="279" name="TextBox 278">
          <a:extLst>
            <a:ext uri="{FF2B5EF4-FFF2-40B4-BE49-F238E27FC236}">
              <a16:creationId xmlns:a16="http://schemas.microsoft.com/office/drawing/2014/main" id="{76522822-48DE-4B6D-A42B-22428D84C9F8}"/>
            </a:ext>
          </a:extLst>
        </xdr:cNvPr>
        <xdr:cNvSpPr txBox="1"/>
      </xdr:nvSpPr>
      <xdr:spPr>
        <a:xfrm>
          <a:off x="487680" y="23020021"/>
          <a:ext cx="5196840" cy="50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b="1">
              <a:latin typeface="Verdana" panose="020B0604030504040204" pitchFamily="34" charset="0"/>
              <a:ea typeface="Verdana" panose="020B0604030504040204" pitchFamily="34" charset="0"/>
            </a:rPr>
            <a:t>You can't force anyone's needs with political reasoning</a:t>
          </a:r>
          <a:r>
            <a:rPr lang="en-US" sz="1200" b="0">
              <a:latin typeface="Verdana" panose="020B0604030504040204" pitchFamily="34" charset="0"/>
              <a:ea typeface="Verdana" panose="020B0604030504040204" pitchFamily="34" charset="0"/>
            </a:rPr>
            <a:t>.</a:t>
          </a:r>
          <a:r>
            <a:rPr lang="en-US" sz="1200" b="1">
              <a:latin typeface="Verdana" panose="020B0604030504040204" pitchFamily="34" charset="0"/>
              <a:ea typeface="Verdana" panose="020B0604030504040204" pitchFamily="34" charset="0"/>
            </a:rPr>
            <a:t> Their needs, as yours, force</a:t>
          </a:r>
          <a:r>
            <a:rPr lang="en-US" sz="1200" b="1" baseline="0">
              <a:latin typeface="Verdana" panose="020B0604030504040204" pitchFamily="34" charset="0"/>
              <a:ea typeface="Verdana" panose="020B0604030504040204" pitchFamily="34" charset="0"/>
            </a:rPr>
            <a:t> their own political reasons</a:t>
          </a:r>
          <a:r>
            <a:rPr lang="en-US" sz="1200">
              <a:latin typeface="Verdana" panose="020B0604030504040204" pitchFamily="34" charset="0"/>
              <a:ea typeface="Verdana" panose="020B0604030504040204" pitchFamily="34" charset="0"/>
            </a:rPr>
            <a:t>.</a:t>
          </a:r>
          <a:endParaRPr lang="en-US" sz="1100" baseline="0"/>
        </a:p>
      </xdr:txBody>
    </xdr:sp>
    <xdr:clientData/>
  </xdr:twoCellAnchor>
  <xdr:twoCellAnchor>
    <xdr:from>
      <xdr:col>1</xdr:col>
      <xdr:colOff>20244</xdr:colOff>
      <xdr:row>112</xdr:row>
      <xdr:rowOff>222618</xdr:rowOff>
    </xdr:from>
    <xdr:to>
      <xdr:col>13</xdr:col>
      <xdr:colOff>20244</xdr:colOff>
      <xdr:row>118</xdr:row>
      <xdr:rowOff>167640</xdr:rowOff>
    </xdr:to>
    <xdr:sp macro="" textlink="">
      <xdr:nvSpPr>
        <xdr:cNvPr id="280" name="You believe whatever serves your needs.">
          <a:extLst>
            <a:ext uri="{FF2B5EF4-FFF2-40B4-BE49-F238E27FC236}">
              <a16:creationId xmlns:a16="http://schemas.microsoft.com/office/drawing/2014/main" id="{6583AF81-0746-4C6F-862D-9AABDCAB4AC7}"/>
            </a:ext>
          </a:extLst>
        </xdr:cNvPr>
        <xdr:cNvSpPr txBox="1">
          <a:spLocks/>
        </xdr:cNvSpPr>
      </xdr:nvSpPr>
      <xdr:spPr>
        <a:xfrm>
          <a:off x="134544" y="23552518"/>
          <a:ext cx="6172200" cy="1469022"/>
        </a:xfrm>
        <a:prstGeom prst="rect">
          <a:avLst/>
        </a:prstGeom>
      </xdr:spPr>
      <xdr:txBody>
        <a:bodyPr vert="horz" wrap="square" lIns="0" tIns="45720" rIns="0" bIns="45720" rtlCol="0" anchor="t">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indent="0" algn="l">
            <a:lnSpc>
              <a:spcPts val="1200"/>
            </a:lnSpc>
            <a:buNone/>
          </a:pPr>
          <a:r>
            <a:rPr lang="en-US" sz="1200" b="0" kern="1200">
              <a:solidFill>
                <a:sysClr val="windowText" lastClr="000000"/>
              </a:solidFill>
              <a:latin typeface="Tahoma" panose="020B0604030504040204" pitchFamily="34" charset="0"/>
              <a:ea typeface="Tahoma" panose="020B0604030504040204" pitchFamily="34" charset="0"/>
              <a:cs typeface="Tahoma" panose="020B0604030504040204" pitchFamily="34" charset="0"/>
            </a:rPr>
            <a:t>According to anankelogy, we all share the same </a:t>
          </a:r>
          <a:r>
            <a:rPr lang="en-US" sz="1200" b="0" i="1" kern="1200">
              <a:solidFill>
                <a:sysClr val="windowText" lastClr="000000"/>
              </a:solidFill>
              <a:latin typeface="Tahoma" panose="020B0604030504040204" pitchFamily="34" charset="0"/>
              <a:ea typeface="Tahoma" panose="020B0604030504040204" pitchFamily="34" charset="0"/>
              <a:cs typeface="Tahoma" panose="020B0604030504040204" pitchFamily="34" charset="0"/>
            </a:rPr>
            <a:t>core-needs</a:t>
          </a:r>
          <a:r>
            <a:rPr lang="en-US" sz="1200" b="0" kern="1200">
              <a:solidFill>
                <a:sysClr val="windowText" lastClr="000000"/>
              </a:solidFill>
              <a:latin typeface="Tahoma" panose="020B0604030504040204" pitchFamily="34" charset="0"/>
              <a:ea typeface="Tahoma" panose="020B0604030504040204" pitchFamily="34" charset="0"/>
              <a:cs typeface="Tahoma" panose="020B0604030504040204" pitchFamily="34" charset="0"/>
            </a:rPr>
            <a:t>. We experience the same optimal range of body temperature. The same optimal range of water in our system. The same need for love, for acceptance, for belonging. How we get these</a:t>
          </a:r>
          <a:r>
            <a:rPr lang="en-US" sz="1200" b="0" kern="12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diverges. </a:t>
          </a:r>
        </a:p>
        <a:p>
          <a:pPr marL="0" indent="0" algn="l">
            <a:lnSpc>
              <a:spcPts val="1200"/>
            </a:lnSpc>
            <a:buNone/>
          </a:pPr>
          <a:endParaRPr lang="en-US" sz="1200" b="0" kern="12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endParaRPr>
        </a:p>
        <a:p>
          <a:pPr marL="0" indent="0" algn="l">
            <a:lnSpc>
              <a:spcPts val="1200"/>
            </a:lnSpc>
            <a:buNone/>
          </a:pPr>
          <a:r>
            <a:rPr lang="en-US" sz="1200" b="0" kern="12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Politics can address this divergence. Politics cannot eliminate the needs themselves.</a:t>
          </a:r>
        </a:p>
        <a:p>
          <a:pPr marL="0" indent="0" algn="l">
            <a:lnSpc>
              <a:spcPts val="1200"/>
            </a:lnSpc>
            <a:buNone/>
          </a:pPr>
          <a:endParaRPr lang="en-US" sz="1200" b="0" kern="12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endParaRPr>
        </a:p>
        <a:p>
          <a:pPr marL="0" indent="0" algn="l">
            <a:lnSpc>
              <a:spcPts val="1200"/>
            </a:lnSpc>
            <a:buNone/>
          </a:pPr>
          <a:r>
            <a:rPr lang="en-US" sz="1200" b="0" kern="12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Anankelogy distinguishes between shared </a:t>
          </a:r>
          <a:r>
            <a:rPr lang="en-US" sz="1200" b="0" i="1" kern="12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core-needs</a:t>
          </a:r>
          <a:r>
            <a:rPr lang="en-US" sz="1200" b="0" kern="12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and less shared </a:t>
          </a:r>
          <a:r>
            <a:rPr lang="en-US" sz="1200" b="0" i="1" kern="12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resource-needs</a:t>
          </a:r>
          <a:r>
            <a:rPr lang="en-US" sz="1200" b="0" kern="12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to ease those core-needs, even less shared </a:t>
          </a:r>
          <a:r>
            <a:rPr lang="en-US" sz="1200" b="0" i="1" kern="12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access-needs</a:t>
          </a:r>
          <a:r>
            <a:rPr lang="en-US" sz="1200" b="0" kern="12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to get such resources, and </a:t>
          </a:r>
          <a:r>
            <a:rPr lang="en-US" sz="1200" b="0" kern="1200" spc="-2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least shared </a:t>
          </a:r>
          <a:r>
            <a:rPr lang="en-US" sz="1200" b="0" i="1" kern="1200" spc="-2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psychosocial-needs</a:t>
          </a:r>
          <a:r>
            <a:rPr lang="en-US" sz="1200" b="0" kern="1200" spc="-2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for who is to access such resources to ease core-needs</a:t>
          </a:r>
          <a:r>
            <a:rPr lang="en-US" sz="1200" b="0" kern="12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a:t>
          </a:r>
          <a:endParaRPr lang="en-US" sz="1200" b="0" kern="1200">
            <a:solidFill>
              <a:sysClr val="windowText" lastClr="000000"/>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1</xdr:col>
      <xdr:colOff>22860</xdr:colOff>
      <xdr:row>108</xdr:row>
      <xdr:rowOff>45720</xdr:rowOff>
    </xdr:from>
    <xdr:to>
      <xdr:col>13</xdr:col>
      <xdr:colOff>114300</xdr:colOff>
      <xdr:row>110</xdr:row>
      <xdr:rowOff>182880</xdr:rowOff>
    </xdr:to>
    <xdr:sp macro="" textlink="">
      <xdr:nvSpPr>
        <xdr:cNvPr id="281" name="You believe whatever serves your needs.">
          <a:extLst>
            <a:ext uri="{FF2B5EF4-FFF2-40B4-BE49-F238E27FC236}">
              <a16:creationId xmlns:a16="http://schemas.microsoft.com/office/drawing/2014/main" id="{3609A672-0B3F-4AE1-AF91-15808C6E3EB2}"/>
            </a:ext>
          </a:extLst>
        </xdr:cNvPr>
        <xdr:cNvSpPr txBox="1">
          <a:spLocks/>
        </xdr:cNvSpPr>
      </xdr:nvSpPr>
      <xdr:spPr>
        <a:xfrm>
          <a:off x="137160" y="22359620"/>
          <a:ext cx="6263640" cy="645160"/>
        </a:xfrm>
        <a:prstGeom prst="rect">
          <a:avLst/>
        </a:prstGeom>
      </xdr:spPr>
      <xdr:txBody>
        <a:bodyPr vert="horz" wrap="square" lIns="0" tIns="45720" rIns="0" bIns="45720" rtlCol="0" anchor="t">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indent="0" algn="l">
            <a:lnSpc>
              <a:spcPct val="100000"/>
            </a:lnSpc>
            <a:buNone/>
          </a:pPr>
          <a:r>
            <a:rPr lang="en-US" sz="1200" b="0">
              <a:solidFill>
                <a:sysClr val="windowText" lastClr="000000"/>
              </a:solidFill>
              <a:latin typeface="Tahoma" panose="020B0604030504040204" pitchFamily="34" charset="0"/>
              <a:ea typeface="Tahoma" panose="020B0604030504040204" pitchFamily="34" charset="0"/>
              <a:cs typeface="Tahoma" panose="020B0604030504040204" pitchFamily="34" charset="0"/>
            </a:rPr>
            <a:t>According to anankelogy, there is no good nor bad except for need. Morality is code for need. Good politics for you fits your needs.</a:t>
          </a:r>
          <a:r>
            <a:rPr lang="en-US" sz="1200" b="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If it threatens the needs of others, then it's bad politics for them. No amount of political debating can change each other's needs.</a:t>
          </a:r>
          <a:endParaRPr lang="en-US" sz="1200" b="0">
            <a:solidFill>
              <a:sysClr val="windowText" lastClr="000000"/>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0</xdr:col>
      <xdr:colOff>45720</xdr:colOff>
      <xdr:row>93</xdr:row>
      <xdr:rowOff>281941</xdr:rowOff>
    </xdr:from>
    <xdr:to>
      <xdr:col>13</xdr:col>
      <xdr:colOff>15240</xdr:colOff>
      <xdr:row>95</xdr:row>
      <xdr:rowOff>198121</xdr:rowOff>
    </xdr:to>
    <xdr:sp macro="" textlink="">
      <xdr:nvSpPr>
        <xdr:cNvPr id="282" name="TextBox 281">
          <a:extLst>
            <a:ext uri="{FF2B5EF4-FFF2-40B4-BE49-F238E27FC236}">
              <a16:creationId xmlns:a16="http://schemas.microsoft.com/office/drawing/2014/main" id="{27667F15-F1ED-4A5C-8082-684FC7B7A7EF}"/>
            </a:ext>
          </a:extLst>
        </xdr:cNvPr>
        <xdr:cNvSpPr txBox="1"/>
      </xdr:nvSpPr>
      <xdr:spPr>
        <a:xfrm>
          <a:off x="45720" y="18506441"/>
          <a:ext cx="6256020" cy="6781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200" b="0" i="1">
              <a:ln>
                <a:solidFill>
                  <a:schemeClr val="tx1"/>
                </a:solidFill>
              </a:ln>
              <a:latin typeface="Tahoma" panose="020B0604030504040204" pitchFamily="34" charset="0"/>
              <a:ea typeface="Tahoma" panose="020B0604030504040204" pitchFamily="34" charset="0"/>
              <a:cs typeface="Tahoma" panose="020B0604030504040204" pitchFamily="34" charset="0"/>
            </a:rPr>
            <a:t>Anankelogy</a:t>
          </a:r>
          <a:r>
            <a:rPr lang="en-US" sz="1200">
              <a:latin typeface="Tahoma" panose="020B0604030504040204" pitchFamily="34" charset="0"/>
              <a:ea typeface="Tahoma" panose="020B0604030504040204" pitchFamily="34" charset="0"/>
              <a:cs typeface="Tahoma" panose="020B0604030504040204" pitchFamily="34" charset="0"/>
            </a:rPr>
            <a:t> (the study of need) shines a fresh light on politics. Until we look through </a:t>
          </a:r>
          <a:r>
            <a:rPr lang="en-US" sz="1200" spc="10" baseline="0">
              <a:latin typeface="Tahoma" panose="020B0604030504040204" pitchFamily="34" charset="0"/>
              <a:ea typeface="Tahoma" panose="020B0604030504040204" pitchFamily="34" charset="0"/>
              <a:cs typeface="Tahoma" panose="020B0604030504040204" pitchFamily="34" charset="0"/>
            </a:rPr>
            <a:t>the lens of how politics exists to serve needs, we miss its most basic point: Politics </a:t>
          </a:r>
          <a:r>
            <a:rPr lang="en-US" sz="1200" spc="-10" baseline="0">
              <a:latin typeface="Tahoma" panose="020B0604030504040204" pitchFamily="34" charset="0"/>
              <a:ea typeface="Tahoma" panose="020B0604030504040204" pitchFamily="34" charset="0"/>
              <a:cs typeface="Tahoma" panose="020B0604030504040204" pitchFamily="34" charset="0"/>
            </a:rPr>
            <a:t>exist to express needs. Apart from needs to express, there is no such thing as politics</a:t>
          </a:r>
          <a:r>
            <a:rPr lang="en-US" sz="1200">
              <a:latin typeface="Tahoma" panose="020B0604030504040204" pitchFamily="34" charset="0"/>
              <a:ea typeface="Tahoma" panose="020B0604030504040204" pitchFamily="34" charset="0"/>
              <a:cs typeface="Tahoma" panose="020B0604030504040204" pitchFamily="34" charset="0"/>
            </a:rPr>
            <a:t>. </a:t>
          </a:r>
          <a:endParaRPr lang="en-US" sz="1100" baseline="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0</xdr:col>
      <xdr:colOff>38100</xdr:colOff>
      <xdr:row>95</xdr:row>
      <xdr:rowOff>198121</xdr:rowOff>
    </xdr:from>
    <xdr:to>
      <xdr:col>13</xdr:col>
      <xdr:colOff>7620</xdr:colOff>
      <xdr:row>97</xdr:row>
      <xdr:rowOff>160020</xdr:rowOff>
    </xdr:to>
    <xdr:sp macro="" textlink="">
      <xdr:nvSpPr>
        <xdr:cNvPr id="283" name="TextBox 282">
          <a:extLst>
            <a:ext uri="{FF2B5EF4-FFF2-40B4-BE49-F238E27FC236}">
              <a16:creationId xmlns:a16="http://schemas.microsoft.com/office/drawing/2014/main" id="{47E49E6B-E111-4725-B1FC-7A2F9AB93298}"/>
            </a:ext>
          </a:extLst>
        </xdr:cNvPr>
        <xdr:cNvSpPr txBox="1"/>
      </xdr:nvSpPr>
      <xdr:spPr>
        <a:xfrm>
          <a:off x="38100" y="19184621"/>
          <a:ext cx="6256020" cy="5079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200">
              <a:solidFill>
                <a:schemeClr val="dk1"/>
              </a:solidFill>
              <a:latin typeface="Tahoma" panose="020B0604030504040204" pitchFamily="34" charset="0"/>
              <a:ea typeface="Tahoma" panose="020B0604030504040204" pitchFamily="34" charset="0"/>
              <a:cs typeface="Tahoma" panose="020B0604030504040204" pitchFamily="34" charset="0"/>
            </a:rPr>
            <a:t>Anankelogy defines politics as </a:t>
          </a:r>
        </a:p>
      </xdr:txBody>
    </xdr:sp>
    <xdr:clientData/>
  </xdr:twoCellAnchor>
  <xdr:twoCellAnchor>
    <xdr:from>
      <xdr:col>0</xdr:col>
      <xdr:colOff>106680</xdr:colOff>
      <xdr:row>105</xdr:row>
      <xdr:rowOff>76200</xdr:rowOff>
    </xdr:from>
    <xdr:to>
      <xdr:col>12</xdr:col>
      <xdr:colOff>480060</xdr:colOff>
      <xdr:row>107</xdr:row>
      <xdr:rowOff>213360</xdr:rowOff>
    </xdr:to>
    <xdr:sp macro="" textlink="">
      <xdr:nvSpPr>
        <xdr:cNvPr id="284" name="TextBox green: Until you understand...">
          <a:extLst>
            <a:ext uri="{FF2B5EF4-FFF2-40B4-BE49-F238E27FC236}">
              <a16:creationId xmlns:a16="http://schemas.microsoft.com/office/drawing/2014/main" id="{9490B61B-8075-4FF6-9256-4092272AB3B6}"/>
            </a:ext>
          </a:extLst>
        </xdr:cNvPr>
        <xdr:cNvSpPr txBox="1"/>
      </xdr:nvSpPr>
      <xdr:spPr>
        <a:xfrm>
          <a:off x="106680" y="21628100"/>
          <a:ext cx="6145530" cy="645160"/>
        </a:xfrm>
        <a:prstGeom prst="rect">
          <a:avLst/>
        </a:prstGeom>
        <a:solidFill>
          <a:srgbClr val="5AFFA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82880" tIns="0" rIns="182880" bIns="0" rtlCol="0" anchor="ctr"/>
        <a:lstStyle/>
        <a:p>
          <a:pPr algn="ctr"/>
          <a:r>
            <a:rPr lang="en-US" sz="1600" b="1" baseline="0">
              <a:solidFill>
                <a:schemeClr val="tx1">
                  <a:lumMod val="75000"/>
                  <a:lumOff val="25000"/>
                </a:schemeClr>
              </a:solidFill>
              <a:latin typeface="Verdana" panose="020B0604030504040204" pitchFamily="34" charset="0"/>
              <a:ea typeface="Verdana" panose="020B0604030504040204" pitchFamily="34" charset="0"/>
            </a:rPr>
            <a:t>Until we understand our needs behind </a:t>
          </a:r>
          <a:r>
            <a:rPr lang="en-US" sz="1600" b="1" baseline="0">
              <a:effectLst>
                <a:outerShdw blurRad="50800" dist="38100" dir="5400000" algn="t" rotWithShape="0">
                  <a:prstClr val="black">
                    <a:alpha val="40000"/>
                  </a:prstClr>
                </a:outerShdw>
              </a:effectLst>
              <a:latin typeface="Verdana" panose="020B0604030504040204" pitchFamily="34" charset="0"/>
              <a:ea typeface="Verdana" panose="020B0604030504040204" pitchFamily="34" charset="0"/>
            </a:rPr>
            <a:t>politics</a:t>
          </a:r>
          <a:r>
            <a:rPr lang="en-US" sz="1600" b="1" baseline="0">
              <a:latin typeface="Verdana" panose="020B0604030504040204" pitchFamily="34" charset="0"/>
              <a:ea typeface="Verdana" panose="020B0604030504040204" pitchFamily="34" charset="0"/>
            </a:rPr>
            <a:t>, </a:t>
          </a:r>
          <a:r>
            <a:rPr lang="en-US" sz="1600" b="1" baseline="0">
              <a:solidFill>
                <a:schemeClr val="tx1">
                  <a:lumMod val="75000"/>
                  <a:lumOff val="25000"/>
                </a:schemeClr>
              </a:solidFill>
              <a:latin typeface="Verdana" panose="020B0604030504040204" pitchFamily="34" charset="0"/>
              <a:ea typeface="Verdana" panose="020B0604030504040204" pitchFamily="34" charset="0"/>
            </a:rPr>
            <a:t>we cannot really understand our </a:t>
          </a:r>
          <a:r>
            <a:rPr lang="en-US" sz="1600" b="1" baseline="0">
              <a:effectLst>
                <a:outerShdw blurRad="50800" dist="38100" dir="5400000" algn="t" rotWithShape="0">
                  <a:prstClr val="black">
                    <a:alpha val="40000"/>
                  </a:prstClr>
                </a:outerShdw>
              </a:effectLst>
              <a:latin typeface="Verdana" panose="020B0604030504040204" pitchFamily="34" charset="0"/>
              <a:ea typeface="Verdana" panose="020B0604030504040204" pitchFamily="34" charset="0"/>
            </a:rPr>
            <a:t>politics</a:t>
          </a:r>
          <a:r>
            <a:rPr lang="en-US" sz="1600" b="1" baseline="0">
              <a:latin typeface="Verdana" panose="020B0604030504040204" pitchFamily="34" charset="0"/>
              <a:ea typeface="Verdana" panose="020B0604030504040204" pitchFamily="34" charset="0"/>
            </a:rPr>
            <a:t>.</a:t>
          </a:r>
          <a:endParaRPr lang="en-US" sz="1600" b="1" baseline="0"/>
        </a:p>
      </xdr:txBody>
    </xdr:sp>
    <xdr:clientData/>
  </xdr:twoCellAnchor>
  <xdr:twoCellAnchor>
    <xdr:from>
      <xdr:col>0</xdr:col>
      <xdr:colOff>0</xdr:colOff>
      <xdr:row>320</xdr:row>
      <xdr:rowOff>68580</xdr:rowOff>
    </xdr:from>
    <xdr:to>
      <xdr:col>13</xdr:col>
      <xdr:colOff>11635</xdr:colOff>
      <xdr:row>368</xdr:row>
      <xdr:rowOff>68580</xdr:rowOff>
    </xdr:to>
    <xdr:grpSp>
      <xdr:nvGrpSpPr>
        <xdr:cNvPr id="285" name="Group 284">
          <a:extLst>
            <a:ext uri="{FF2B5EF4-FFF2-40B4-BE49-F238E27FC236}">
              <a16:creationId xmlns:a16="http://schemas.microsoft.com/office/drawing/2014/main" id="{07CD4D04-A700-4112-8E8E-C8EE75F29A91}"/>
            </a:ext>
          </a:extLst>
        </xdr:cNvPr>
        <xdr:cNvGrpSpPr/>
      </xdr:nvGrpSpPr>
      <xdr:grpSpPr>
        <a:xfrm>
          <a:off x="0" y="67296030"/>
          <a:ext cx="6298135" cy="8420100"/>
          <a:chOff x="0" y="59740800"/>
          <a:chExt cx="6077155" cy="8618220"/>
        </a:xfrm>
      </xdr:grpSpPr>
      <xdr:sp macro="" textlink="">
        <xdr:nvSpPr>
          <xdr:cNvPr id="286" name="You believe whatever serves your needs.">
            <a:extLst>
              <a:ext uri="{FF2B5EF4-FFF2-40B4-BE49-F238E27FC236}">
                <a16:creationId xmlns:a16="http://schemas.microsoft.com/office/drawing/2014/main" id="{BE99E911-D2D5-300A-9007-D13ABF1DCB92}"/>
              </a:ext>
            </a:extLst>
          </xdr:cNvPr>
          <xdr:cNvSpPr txBox="1">
            <a:spLocks/>
          </xdr:cNvSpPr>
        </xdr:nvSpPr>
        <xdr:spPr>
          <a:xfrm>
            <a:off x="381001" y="63771780"/>
            <a:ext cx="5486400" cy="274320"/>
          </a:xfrm>
          <a:prstGeom prst="rect">
            <a:avLst/>
          </a:prstGeom>
        </xdr:spPr>
        <xdr:txBody>
          <a:bodyPr vert="horz" wrap="square" lIns="0" tIns="45720" rIns="0" bIns="45720"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indent="0" algn="ctr">
              <a:lnSpc>
                <a:spcPct val="100000"/>
              </a:lnSpc>
              <a:buNone/>
            </a:pPr>
            <a:r>
              <a:rPr lang="en-US" sz="1800" b="1" spc="0">
                <a:ln>
                  <a:solidFill>
                    <a:schemeClr val="accent6">
                      <a:lumMod val="40000"/>
                      <a:lumOff val="60000"/>
                    </a:schemeClr>
                  </a:solidFill>
                </a:ln>
                <a:solidFill>
                  <a:schemeClr val="accent6">
                    <a:lumMod val="20000"/>
                    <a:lumOff val="80000"/>
                  </a:schemeClr>
                </a:solidFill>
                <a:effectLst>
                  <a:glow rad="25400">
                    <a:schemeClr val="accent6">
                      <a:lumMod val="50000"/>
                    </a:schemeClr>
                  </a:glow>
                  <a:outerShdw blurRad="50800" dist="38100" dir="5400000" algn="t" rotWithShape="0">
                    <a:schemeClr val="accent6">
                      <a:lumMod val="50000"/>
                    </a:schemeClr>
                  </a:outerShdw>
                </a:effectLst>
                <a:latin typeface="Tahoma" panose="020B0604030504040204" pitchFamily="34" charset="0"/>
                <a:ea typeface="Tahoma" panose="020B0604030504040204" pitchFamily="34" charset="0"/>
                <a:cs typeface="Tahoma" panose="020B0604030504040204" pitchFamily="34" charset="0"/>
              </a:rPr>
              <a:t>Why this clashing</a:t>
            </a:r>
            <a:r>
              <a:rPr lang="en-US" sz="1800" b="1" spc="0" baseline="0">
                <a:ln>
                  <a:solidFill>
                    <a:schemeClr val="accent6">
                      <a:lumMod val="40000"/>
                      <a:lumOff val="60000"/>
                    </a:schemeClr>
                  </a:solidFill>
                </a:ln>
                <a:solidFill>
                  <a:schemeClr val="accent6">
                    <a:lumMod val="20000"/>
                    <a:lumOff val="80000"/>
                  </a:schemeClr>
                </a:solidFill>
                <a:effectLst>
                  <a:glow rad="25400">
                    <a:schemeClr val="accent6">
                      <a:lumMod val="50000"/>
                    </a:schemeClr>
                  </a:glow>
                  <a:outerShdw blurRad="50800" dist="38100" dir="5400000" algn="t" rotWithShape="0">
                    <a:schemeClr val="accent6">
                      <a:lumMod val="50000"/>
                    </a:schemeClr>
                  </a:outerShdw>
                </a:effectLst>
                <a:latin typeface="Tahoma" panose="020B0604030504040204" pitchFamily="34" charset="0"/>
                <a:ea typeface="Tahoma" panose="020B0604030504040204" pitchFamily="34" charset="0"/>
                <a:cs typeface="Tahoma" panose="020B0604030504040204" pitchFamily="34" charset="0"/>
              </a:rPr>
              <a:t> set of priorities</a:t>
            </a:r>
            <a:r>
              <a:rPr lang="en-US" sz="1800" b="1" spc="0">
                <a:ln>
                  <a:solidFill>
                    <a:schemeClr val="accent6">
                      <a:lumMod val="40000"/>
                      <a:lumOff val="60000"/>
                    </a:schemeClr>
                  </a:solidFill>
                </a:ln>
                <a:solidFill>
                  <a:schemeClr val="accent6">
                    <a:lumMod val="20000"/>
                    <a:lumOff val="80000"/>
                  </a:schemeClr>
                </a:solidFill>
                <a:effectLst>
                  <a:glow rad="25400">
                    <a:schemeClr val="accent6">
                      <a:lumMod val="50000"/>
                    </a:schemeClr>
                  </a:glow>
                  <a:outerShdw blurRad="50800" dist="38100" dir="5400000" algn="t" rotWithShape="0">
                    <a:srgbClr val="00B050">
                      <a:alpha val="85000"/>
                    </a:srgbClr>
                  </a:outerShdw>
                </a:effectLst>
                <a:latin typeface="Tahoma" panose="020B0604030504040204" pitchFamily="34" charset="0"/>
                <a:ea typeface="Tahoma" panose="020B0604030504040204" pitchFamily="34" charset="0"/>
                <a:cs typeface="Tahoma" panose="020B0604030504040204" pitchFamily="34" charset="0"/>
              </a:rPr>
              <a:t>?</a:t>
            </a:r>
            <a:endParaRPr lang="en-US" sz="1800" spc="0">
              <a:ln>
                <a:solidFill>
                  <a:schemeClr val="accent6">
                    <a:lumMod val="40000"/>
                    <a:lumOff val="60000"/>
                  </a:schemeClr>
                </a:solidFill>
              </a:ln>
              <a:solidFill>
                <a:schemeClr val="accent6">
                  <a:lumMod val="20000"/>
                  <a:lumOff val="80000"/>
                </a:schemeClr>
              </a:solidFill>
              <a:effectLst>
                <a:glow rad="25400">
                  <a:schemeClr val="accent6">
                    <a:lumMod val="50000"/>
                  </a:schemeClr>
                </a:glow>
                <a:outerShdw blurRad="50800" dist="38100" dir="5400000" algn="t" rotWithShape="0">
                  <a:srgbClr val="00B050">
                    <a:alpha val="85000"/>
                  </a:srgbClr>
                </a:outerShdw>
              </a:effectLst>
              <a:latin typeface="Tahoma" panose="020B0604030504040204" pitchFamily="34" charset="0"/>
              <a:ea typeface="Tahoma" panose="020B0604030504040204" pitchFamily="34" charset="0"/>
              <a:cs typeface="Tahoma" panose="020B0604030504040204" pitchFamily="34" charset="0"/>
            </a:endParaRPr>
          </a:p>
        </xdr:txBody>
      </xdr:sp>
      <xdr:sp macro="" textlink="">
        <xdr:nvSpPr>
          <xdr:cNvPr id="287" name="L PO">
            <a:extLst>
              <a:ext uri="{FF2B5EF4-FFF2-40B4-BE49-F238E27FC236}">
                <a16:creationId xmlns:a16="http://schemas.microsoft.com/office/drawing/2014/main" id="{476AE938-5994-DE11-2EDC-CE378615B50A}"/>
              </a:ext>
            </a:extLst>
          </xdr:cNvPr>
          <xdr:cNvSpPr txBox="1">
            <a:spLocks/>
          </xdr:cNvSpPr>
        </xdr:nvSpPr>
        <xdr:spPr>
          <a:xfrm>
            <a:off x="0" y="64853820"/>
            <a:ext cx="2377440" cy="640080"/>
          </a:xfrm>
          <a:prstGeom prst="rect">
            <a:avLst/>
          </a:prstGeom>
        </xdr:spPr>
        <xdr:txBody>
          <a:bodyPr vert="horz" wrap="square" lIns="0" tIns="45720" rIns="0" bIns="45720"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indent="0" algn="r">
              <a:lnSpc>
                <a:spcPct val="100000"/>
              </a:lnSpc>
              <a:spcBef>
                <a:spcPts val="0"/>
              </a:spcBef>
              <a:buNone/>
            </a:pPr>
            <a:r>
              <a:rPr lang="en-US" sz="1200" spc="-40">
                <a:ln>
                  <a:solidFill>
                    <a:schemeClr val="accent4">
                      <a:lumMod val="20000"/>
                      <a:lumOff val="80000"/>
                    </a:schemeClr>
                  </a:solidFill>
                </a:ln>
                <a:solidFill>
                  <a:schemeClr val="accent4">
                    <a:lumMod val="20000"/>
                    <a:lumOff val="80000"/>
                  </a:schemeClr>
                </a:solidFill>
                <a:effectLst>
                  <a:glow rad="25400">
                    <a:srgbClr val="582880"/>
                  </a:glow>
                  <a:outerShdw blurRad="50800" dist="38100" dir="2700000" algn="tl" rotWithShape="0">
                    <a:prstClr val="black">
                      <a:alpha val="40000"/>
                    </a:prstClr>
                  </a:outerShdw>
                </a:effectLst>
                <a:latin typeface="Tahoma" panose="020B0604030504040204" pitchFamily="34" charset="0"/>
                <a:ea typeface="Tahoma" panose="020B0604030504040204" pitchFamily="34" charset="0"/>
                <a:cs typeface="Tahoma" panose="020B0604030504040204" pitchFamily="34" charset="0"/>
              </a:rPr>
              <a:t>The more your </a:t>
            </a:r>
            <a:r>
              <a:rPr lang="en-US" sz="1200" b="1" spc="-40">
                <a:ln>
                  <a:solidFill>
                    <a:srgbClr val="C8FFE1"/>
                  </a:solidFill>
                </a:ln>
                <a:solidFill>
                  <a:srgbClr val="C8FFE1"/>
                </a:solidFill>
                <a:effectLst>
                  <a:glow rad="25400">
                    <a:srgbClr val="582880"/>
                  </a:glow>
                  <a:outerShdw blurRad="50800" dist="38100" dir="2700000" algn="tl" rotWithShape="0">
                    <a:prstClr val="black">
                      <a:alpha val="40000"/>
                    </a:prstClr>
                  </a:outerShdw>
                </a:effectLst>
                <a:latin typeface="Tahoma" panose="020B0604030504040204" pitchFamily="34" charset="0"/>
                <a:ea typeface="Tahoma" panose="020B0604030504040204" pitchFamily="34" charset="0"/>
                <a:cs typeface="Tahoma" panose="020B0604030504040204" pitchFamily="34" charset="0"/>
              </a:rPr>
              <a:t>self-needs</a:t>
            </a:r>
            <a:r>
              <a:rPr lang="en-US" sz="1200" spc="-40">
                <a:ln>
                  <a:solidFill>
                    <a:schemeClr val="accent6">
                      <a:lumMod val="20000"/>
                      <a:lumOff val="80000"/>
                    </a:schemeClr>
                  </a:solidFill>
                </a:ln>
                <a:solidFill>
                  <a:schemeClr val="accent6">
                    <a:lumMod val="20000"/>
                    <a:lumOff val="80000"/>
                  </a:schemeClr>
                </a:solidFill>
                <a:effectLst>
                  <a:glow rad="25400">
                    <a:srgbClr val="582880"/>
                  </a:glow>
                  <a:outerShdw blurRad="50800" dist="38100" dir="2700000" algn="tl" rotWithShape="0">
                    <a:prstClr val="black">
                      <a:alpha val="40000"/>
                    </a:prstClr>
                  </a:outerShdw>
                </a:effectLst>
                <a:latin typeface="Tahoma" panose="020B0604030504040204" pitchFamily="34" charset="0"/>
                <a:ea typeface="Tahoma" panose="020B0604030504040204" pitchFamily="34" charset="0"/>
                <a:cs typeface="Tahoma" panose="020B0604030504040204" pitchFamily="34" charset="0"/>
              </a:rPr>
              <a:t> </a:t>
            </a:r>
            <a:r>
              <a:rPr lang="en-US" sz="1200" spc="-40">
                <a:ln>
                  <a:solidFill>
                    <a:schemeClr val="accent4">
                      <a:lumMod val="20000"/>
                      <a:lumOff val="80000"/>
                    </a:schemeClr>
                  </a:solidFill>
                </a:ln>
                <a:solidFill>
                  <a:schemeClr val="accent4">
                    <a:lumMod val="20000"/>
                    <a:lumOff val="80000"/>
                  </a:schemeClr>
                </a:solidFill>
                <a:effectLst>
                  <a:glow rad="25400">
                    <a:srgbClr val="582880"/>
                  </a:glow>
                  <a:outerShdw blurRad="50800" dist="38100" dir="2700000" algn="tl" rotWithShape="0">
                    <a:prstClr val="black">
                      <a:alpha val="40000"/>
                    </a:prstClr>
                  </a:outerShdw>
                </a:effectLst>
                <a:latin typeface="Tahoma" panose="020B0604030504040204" pitchFamily="34" charset="0"/>
                <a:ea typeface="Tahoma" panose="020B0604030504040204" pitchFamily="34" charset="0"/>
                <a:cs typeface="Tahoma" panose="020B0604030504040204" pitchFamily="34" charset="0"/>
              </a:rPr>
              <a:t>resolve than your </a:t>
            </a:r>
            <a:r>
              <a:rPr lang="en-US" sz="1200" b="1" spc="-40">
                <a:ln>
                  <a:solidFill>
                    <a:srgbClr val="F0CDFF"/>
                  </a:solidFill>
                </a:ln>
                <a:solidFill>
                  <a:srgbClr val="F0CDFF"/>
                </a:solidFill>
                <a:effectLst>
                  <a:glow rad="25400">
                    <a:srgbClr val="582880"/>
                  </a:glow>
                  <a:outerShdw blurRad="50800" dist="38100" dir="2700000" algn="tl" rotWithShape="0">
                    <a:prstClr val="black">
                      <a:alpha val="40000"/>
                    </a:prstClr>
                  </a:outerShdw>
                </a:effectLst>
                <a:latin typeface="Tahoma" panose="020B0604030504040204" pitchFamily="34" charset="0"/>
                <a:ea typeface="Tahoma" panose="020B0604030504040204" pitchFamily="34" charset="0"/>
                <a:cs typeface="Tahoma" panose="020B0604030504040204" pitchFamily="34" charset="0"/>
              </a:rPr>
              <a:t>social-needs</a:t>
            </a:r>
            <a:r>
              <a:rPr lang="en-US" sz="1200" spc="-40">
                <a:ln>
                  <a:solidFill>
                    <a:schemeClr val="accent4">
                      <a:lumMod val="20000"/>
                      <a:lumOff val="80000"/>
                    </a:schemeClr>
                  </a:solidFill>
                </a:ln>
                <a:solidFill>
                  <a:schemeClr val="accent4">
                    <a:lumMod val="20000"/>
                    <a:lumOff val="80000"/>
                  </a:schemeClr>
                </a:solidFill>
                <a:effectLst>
                  <a:glow rad="25400">
                    <a:srgbClr val="582880"/>
                  </a:glow>
                  <a:outerShdw blurRad="50800" dist="38100" dir="2700000" algn="tl" rotWithShape="0">
                    <a:prstClr val="black">
                      <a:alpha val="40000"/>
                    </a:prstClr>
                  </a:outerShdw>
                </a:effectLst>
                <a:latin typeface="Tahoma" panose="020B0604030504040204" pitchFamily="34" charset="0"/>
                <a:ea typeface="Tahoma" panose="020B0604030504040204" pitchFamily="34" charset="0"/>
                <a:cs typeface="Tahoma" panose="020B0604030504040204" pitchFamily="34" charset="0"/>
              </a:rPr>
              <a:t>, the more </a:t>
            </a:r>
            <a:r>
              <a:rPr lang="en-US" sz="1200" spc="-20">
                <a:ln>
                  <a:solidFill>
                    <a:schemeClr val="accent4">
                      <a:lumMod val="20000"/>
                      <a:lumOff val="80000"/>
                    </a:schemeClr>
                  </a:solidFill>
                </a:ln>
                <a:solidFill>
                  <a:schemeClr val="accent4">
                    <a:lumMod val="20000"/>
                    <a:lumOff val="80000"/>
                  </a:schemeClr>
                </a:solidFill>
                <a:effectLst>
                  <a:glow rad="25400">
                    <a:srgbClr val="582880"/>
                  </a:glow>
                  <a:outerShdw blurRad="50800" dist="38100" dir="2700000" algn="tl" rotWithShape="0">
                    <a:prstClr val="black">
                      <a:alpha val="40000"/>
                    </a:prstClr>
                  </a:outerShdw>
                </a:effectLst>
                <a:latin typeface="Tahoma" panose="020B0604030504040204" pitchFamily="34" charset="0"/>
                <a:ea typeface="Tahoma" panose="020B0604030504040204" pitchFamily="34" charset="0"/>
                <a:cs typeface="Tahoma" panose="020B0604030504040204" pitchFamily="34" charset="0"/>
              </a:rPr>
              <a:t>you</a:t>
            </a:r>
            <a:r>
              <a:rPr lang="en-US" sz="1200" spc="-10">
                <a:ln>
                  <a:solidFill>
                    <a:schemeClr val="accent4">
                      <a:lumMod val="20000"/>
                      <a:lumOff val="80000"/>
                    </a:schemeClr>
                  </a:solidFill>
                </a:ln>
                <a:solidFill>
                  <a:schemeClr val="accent4">
                    <a:lumMod val="20000"/>
                    <a:lumOff val="80000"/>
                  </a:schemeClr>
                </a:solidFill>
                <a:effectLst>
                  <a:glow rad="25400">
                    <a:srgbClr val="582880"/>
                  </a:glow>
                  <a:outerShdw blurRad="50800" dist="38100" dir="2700000" algn="tl" rotWithShape="0">
                    <a:prstClr val="black">
                      <a:alpha val="40000"/>
                    </a:prstClr>
                  </a:outerShdw>
                </a:effectLst>
                <a:latin typeface="Tahoma" panose="020B0604030504040204" pitchFamily="34" charset="0"/>
                <a:ea typeface="Tahoma" panose="020B0604030504040204" pitchFamily="34" charset="0"/>
                <a:cs typeface="Tahoma" panose="020B0604030504040204" pitchFamily="34" charset="0"/>
              </a:rPr>
              <a:t> orient to a</a:t>
            </a:r>
            <a:r>
              <a:rPr lang="en-US" sz="1200" spc="-40">
                <a:ln>
                  <a:solidFill>
                    <a:srgbClr val="F0CDFF"/>
                  </a:solidFill>
                </a:ln>
                <a:solidFill>
                  <a:srgbClr val="F0CDFF"/>
                </a:solidFill>
                <a:effectLst>
                  <a:glow rad="25400">
                    <a:srgbClr val="582880"/>
                  </a:glow>
                  <a:outerShdw blurRad="50800" dist="38100" dir="2700000" algn="tl" rotWithShape="0">
                    <a:prstClr val="black">
                      <a:alpha val="40000"/>
                    </a:prstClr>
                  </a:outerShdw>
                </a:effectLst>
                <a:latin typeface="Tahoma" panose="020B0604030504040204" pitchFamily="34" charset="0"/>
                <a:ea typeface="Tahoma" panose="020B0604030504040204" pitchFamily="34" charset="0"/>
                <a:cs typeface="Tahoma" panose="020B0604030504040204" pitchFamily="34" charset="0"/>
              </a:rPr>
              <a:t> </a:t>
            </a:r>
            <a:r>
              <a:rPr lang="en-US" sz="1200" b="1" spc="-40">
                <a:ln>
                  <a:solidFill>
                    <a:srgbClr val="CDF0FF"/>
                  </a:solidFill>
                </a:ln>
                <a:solidFill>
                  <a:srgbClr val="CDF0FF"/>
                </a:solidFill>
                <a:effectLst>
                  <a:glow rad="25400">
                    <a:srgbClr val="582880"/>
                  </a:glow>
                  <a:outerShdw blurRad="50800" dist="38100" dir="2700000" algn="tl" rotWithShape="0">
                    <a:prstClr val="black">
                      <a:alpha val="40000"/>
                    </a:prstClr>
                  </a:outerShdw>
                </a:effectLst>
                <a:latin typeface="Tahoma" panose="020B0604030504040204" pitchFamily="34" charset="0"/>
                <a:ea typeface="Tahoma" panose="020B0604030504040204" pitchFamily="34" charset="0"/>
                <a:cs typeface="Tahoma" panose="020B0604030504040204" pitchFamily="34" charset="0"/>
              </a:rPr>
              <a:t>WIDE-focus</a:t>
            </a:r>
            <a:r>
              <a:rPr lang="en-US" sz="1200" spc="-40">
                <a:ln>
                  <a:solidFill>
                    <a:schemeClr val="accent4">
                      <a:lumMod val="20000"/>
                      <a:lumOff val="80000"/>
                    </a:schemeClr>
                  </a:solidFill>
                </a:ln>
                <a:solidFill>
                  <a:schemeClr val="accent4">
                    <a:lumMod val="20000"/>
                    <a:lumOff val="80000"/>
                  </a:schemeClr>
                </a:solidFill>
                <a:effectLst>
                  <a:glow rad="25400">
                    <a:srgbClr val="582880"/>
                  </a:glow>
                  <a:outerShdw blurRad="50800" dist="38100" dir="2700000" algn="tl" rotWithShape="0">
                    <a:prstClr val="black">
                      <a:alpha val="40000"/>
                    </a:prstClr>
                  </a:outerShdw>
                </a:effectLst>
                <a:latin typeface="Tahoma" panose="020B0604030504040204" pitchFamily="34" charset="0"/>
                <a:ea typeface="Tahoma" panose="020B0604030504040204" pitchFamily="34" charset="0"/>
                <a:cs typeface="Tahoma" panose="020B0604030504040204" pitchFamily="34" charset="0"/>
              </a:rPr>
              <a:t>, and </a:t>
            </a:r>
            <a:r>
              <a:rPr lang="en-US" sz="1200" spc="90">
                <a:ln>
                  <a:solidFill>
                    <a:schemeClr val="accent4">
                      <a:lumMod val="20000"/>
                      <a:lumOff val="80000"/>
                    </a:schemeClr>
                  </a:solidFill>
                </a:ln>
                <a:solidFill>
                  <a:schemeClr val="accent4">
                    <a:lumMod val="20000"/>
                    <a:lumOff val="80000"/>
                  </a:schemeClr>
                </a:solidFill>
                <a:effectLst>
                  <a:glow rad="25400">
                    <a:srgbClr val="582880"/>
                  </a:glow>
                  <a:outerShdw blurRad="50800" dist="38100" dir="2700000" algn="tl" rotWithShape="0">
                    <a:prstClr val="black">
                      <a:alpha val="40000"/>
                    </a:prstClr>
                  </a:outerShdw>
                </a:effectLst>
                <a:latin typeface="Tahoma" panose="020B0604030504040204" pitchFamily="34" charset="0"/>
                <a:ea typeface="Tahoma" panose="020B0604030504040204" pitchFamily="34" charset="0"/>
                <a:cs typeface="Tahoma" panose="020B0604030504040204" pitchFamily="34" charset="0"/>
              </a:rPr>
              <a:t>gravitate politically</a:t>
            </a:r>
            <a:r>
              <a:rPr lang="en-US" sz="1200" spc="-40">
                <a:ln>
                  <a:solidFill>
                    <a:srgbClr val="F0CDFF"/>
                  </a:solidFill>
                </a:ln>
                <a:solidFill>
                  <a:srgbClr val="F0CDFF"/>
                </a:solidFill>
                <a:effectLst>
                  <a:glow rad="25400">
                    <a:srgbClr val="582880"/>
                  </a:glow>
                  <a:outerShdw blurRad="50800" dist="38100" dir="2700000" algn="tl" rotWithShape="0">
                    <a:prstClr val="black">
                      <a:alpha val="40000"/>
                    </a:prstClr>
                  </a:outerShdw>
                </a:effectLst>
                <a:latin typeface="Tahoma" panose="020B0604030504040204" pitchFamily="34" charset="0"/>
                <a:ea typeface="Tahoma" panose="020B0604030504040204" pitchFamily="34" charset="0"/>
                <a:cs typeface="Tahoma" panose="020B0604030504040204" pitchFamily="34" charset="0"/>
              </a:rPr>
              <a:t> </a:t>
            </a:r>
            <a:r>
              <a:rPr lang="en-US" sz="1200" b="1" spc="-40">
                <a:ln>
                  <a:solidFill>
                    <a:srgbClr val="CDF0FF"/>
                  </a:solidFill>
                </a:ln>
                <a:solidFill>
                  <a:srgbClr val="CDF0FF"/>
                </a:solidFill>
                <a:effectLst>
                  <a:glow rad="25400">
                    <a:srgbClr val="582880"/>
                  </a:glow>
                  <a:outerShdw blurRad="50800" dist="38100" dir="2700000" algn="tl" rotWithShape="0">
                    <a:prstClr val="black">
                      <a:alpha val="40000"/>
                    </a:prstClr>
                  </a:outerShdw>
                </a:effectLst>
                <a:latin typeface="Tahoma" panose="020B0604030504040204" pitchFamily="34" charset="0"/>
                <a:ea typeface="Tahoma" panose="020B0604030504040204" pitchFamily="34" charset="0"/>
                <a:cs typeface="Tahoma" panose="020B0604030504040204" pitchFamily="34" charset="0"/>
              </a:rPr>
              <a:t>leftward</a:t>
            </a:r>
            <a:r>
              <a:rPr lang="en-US" sz="1200" spc="-40">
                <a:ln>
                  <a:solidFill>
                    <a:schemeClr val="accent4">
                      <a:lumMod val="20000"/>
                      <a:lumOff val="80000"/>
                    </a:schemeClr>
                  </a:solidFill>
                </a:ln>
                <a:solidFill>
                  <a:schemeClr val="accent4">
                    <a:lumMod val="20000"/>
                    <a:lumOff val="80000"/>
                  </a:schemeClr>
                </a:solidFill>
                <a:effectLst>
                  <a:outerShdw blurRad="50800" dist="38100" dir="2700000" algn="tl" rotWithShape="0">
                    <a:prstClr val="black">
                      <a:alpha val="40000"/>
                    </a:prstClr>
                  </a:outerShdw>
                </a:effectLst>
                <a:latin typeface="Tahoma" panose="020B0604030504040204" pitchFamily="34" charset="0"/>
                <a:ea typeface="Tahoma" panose="020B0604030504040204" pitchFamily="34" charset="0"/>
                <a:cs typeface="Tahoma" panose="020B0604030504040204" pitchFamily="34" charset="0"/>
              </a:rPr>
              <a:t>.</a:t>
            </a:r>
          </a:p>
        </xdr:txBody>
      </xdr:sp>
      <xdr:sp macro="" textlink="">
        <xdr:nvSpPr>
          <xdr:cNvPr id="288" name="R PO">
            <a:extLst>
              <a:ext uri="{FF2B5EF4-FFF2-40B4-BE49-F238E27FC236}">
                <a16:creationId xmlns:a16="http://schemas.microsoft.com/office/drawing/2014/main" id="{97571F6B-B0CC-21AA-C27A-E609457CD7DE}"/>
              </a:ext>
            </a:extLst>
          </xdr:cNvPr>
          <xdr:cNvSpPr txBox="1">
            <a:spLocks/>
          </xdr:cNvSpPr>
        </xdr:nvSpPr>
        <xdr:spPr>
          <a:xfrm>
            <a:off x="3699715" y="64854748"/>
            <a:ext cx="2377440" cy="640080"/>
          </a:xfrm>
          <a:prstGeom prst="rect">
            <a:avLst/>
          </a:prstGeom>
        </xdr:spPr>
        <xdr:txBody>
          <a:bodyPr vert="horz" wrap="square" lIns="0" tIns="45720" rIns="0" bIns="45720"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indent="0">
              <a:lnSpc>
                <a:spcPct val="100000"/>
              </a:lnSpc>
              <a:spcBef>
                <a:spcPts val="0"/>
              </a:spcBef>
              <a:buNone/>
            </a:pPr>
            <a:r>
              <a:rPr lang="en-US" sz="1200" spc="-60">
                <a:ln>
                  <a:solidFill>
                    <a:schemeClr val="accent4">
                      <a:lumMod val="20000"/>
                      <a:lumOff val="80000"/>
                    </a:schemeClr>
                  </a:solidFill>
                </a:ln>
                <a:solidFill>
                  <a:schemeClr val="accent4">
                    <a:lumMod val="20000"/>
                    <a:lumOff val="80000"/>
                  </a:schemeClr>
                </a:solidFill>
                <a:effectLst>
                  <a:glow rad="25400">
                    <a:srgbClr val="582880"/>
                  </a:glow>
                  <a:outerShdw blurRad="50800" dist="38100" dir="8100000" algn="tr" rotWithShape="0">
                    <a:prstClr val="black">
                      <a:alpha val="40000"/>
                    </a:prstClr>
                  </a:outerShdw>
                </a:effectLst>
                <a:latin typeface="Tahoma" panose="020B0604030504040204" pitchFamily="34" charset="0"/>
                <a:ea typeface="Tahoma" panose="020B0604030504040204" pitchFamily="34" charset="0"/>
                <a:cs typeface="Tahoma" panose="020B0604030504040204" pitchFamily="34" charset="0"/>
              </a:rPr>
              <a:t>The more your </a:t>
            </a:r>
            <a:r>
              <a:rPr lang="en-US" sz="1200" b="1" spc="-60">
                <a:ln>
                  <a:solidFill>
                    <a:srgbClr val="F0CDFF"/>
                  </a:solidFill>
                </a:ln>
                <a:solidFill>
                  <a:srgbClr val="F0CDFF"/>
                </a:solidFill>
                <a:effectLst>
                  <a:glow rad="25400">
                    <a:srgbClr val="582880"/>
                  </a:glow>
                  <a:outerShdw blurRad="50800" dist="38100" dir="8100000" algn="tr" rotWithShape="0">
                    <a:prstClr val="black">
                      <a:alpha val="40000"/>
                    </a:prstClr>
                  </a:outerShdw>
                </a:effectLst>
                <a:latin typeface="Tahoma" panose="020B0604030504040204" pitchFamily="34" charset="0"/>
                <a:ea typeface="Tahoma" panose="020B0604030504040204" pitchFamily="34" charset="0"/>
                <a:cs typeface="Tahoma" panose="020B0604030504040204" pitchFamily="34" charset="0"/>
              </a:rPr>
              <a:t>social-needs</a:t>
            </a:r>
            <a:r>
              <a:rPr lang="en-US" sz="1200" spc="-60">
                <a:ln>
                  <a:solidFill>
                    <a:srgbClr val="F0CDFF"/>
                  </a:solidFill>
                </a:ln>
                <a:solidFill>
                  <a:srgbClr val="F0CDFF"/>
                </a:solidFill>
                <a:effectLst>
                  <a:glow rad="25400">
                    <a:srgbClr val="582880"/>
                  </a:glow>
                  <a:outerShdw blurRad="50800" dist="38100" dir="8100000" algn="tr" rotWithShape="0">
                    <a:prstClr val="black">
                      <a:alpha val="40000"/>
                    </a:prstClr>
                  </a:outerShdw>
                </a:effectLst>
                <a:latin typeface="Tahoma" panose="020B0604030504040204" pitchFamily="34" charset="0"/>
                <a:ea typeface="Tahoma" panose="020B0604030504040204" pitchFamily="34" charset="0"/>
                <a:cs typeface="Tahoma" panose="020B0604030504040204" pitchFamily="34" charset="0"/>
              </a:rPr>
              <a:t> </a:t>
            </a:r>
            <a:r>
              <a:rPr lang="en-US" sz="1200" spc="-60">
                <a:ln>
                  <a:solidFill>
                    <a:schemeClr val="accent4">
                      <a:lumMod val="20000"/>
                      <a:lumOff val="80000"/>
                    </a:schemeClr>
                  </a:solidFill>
                </a:ln>
                <a:solidFill>
                  <a:schemeClr val="accent4">
                    <a:lumMod val="20000"/>
                    <a:lumOff val="80000"/>
                  </a:schemeClr>
                </a:solidFill>
                <a:effectLst>
                  <a:glow rad="25400">
                    <a:srgbClr val="582880"/>
                  </a:glow>
                  <a:outerShdw blurRad="50800" dist="38100" dir="8100000" algn="tr" rotWithShape="0">
                    <a:prstClr val="black">
                      <a:alpha val="40000"/>
                    </a:prstClr>
                  </a:outerShdw>
                </a:effectLst>
                <a:latin typeface="Tahoma" panose="020B0604030504040204" pitchFamily="34" charset="0"/>
                <a:ea typeface="Tahoma" panose="020B0604030504040204" pitchFamily="34" charset="0"/>
                <a:cs typeface="Tahoma" panose="020B0604030504040204" pitchFamily="34" charset="0"/>
              </a:rPr>
              <a:t>resolve </a:t>
            </a:r>
            <a:r>
              <a:rPr lang="en-US" sz="1200" spc="20">
                <a:ln>
                  <a:solidFill>
                    <a:schemeClr val="accent4">
                      <a:lumMod val="20000"/>
                      <a:lumOff val="80000"/>
                    </a:schemeClr>
                  </a:solidFill>
                </a:ln>
                <a:solidFill>
                  <a:schemeClr val="accent4">
                    <a:lumMod val="20000"/>
                    <a:lumOff val="80000"/>
                  </a:schemeClr>
                </a:solidFill>
                <a:effectLst>
                  <a:glow rad="25400">
                    <a:srgbClr val="582880"/>
                  </a:glow>
                  <a:outerShdw blurRad="50800" dist="38100" dir="8100000" algn="tr" rotWithShape="0">
                    <a:prstClr val="black">
                      <a:alpha val="40000"/>
                    </a:prstClr>
                  </a:outerShdw>
                </a:effectLst>
                <a:latin typeface="Tahoma" panose="020B0604030504040204" pitchFamily="34" charset="0"/>
                <a:ea typeface="Tahoma" panose="020B0604030504040204" pitchFamily="34" charset="0"/>
                <a:cs typeface="Tahoma" panose="020B0604030504040204" pitchFamily="34" charset="0"/>
              </a:rPr>
              <a:t>than your </a:t>
            </a:r>
            <a:r>
              <a:rPr lang="en-US" sz="1200" b="1" spc="20">
                <a:ln>
                  <a:solidFill>
                    <a:srgbClr val="C8FFE1"/>
                  </a:solidFill>
                </a:ln>
                <a:solidFill>
                  <a:srgbClr val="C8FFE1"/>
                </a:solidFill>
                <a:effectLst>
                  <a:glow rad="25400">
                    <a:srgbClr val="582880"/>
                  </a:glow>
                  <a:outerShdw blurRad="50800" dist="38100" dir="8100000" algn="tr" rotWithShape="0">
                    <a:prstClr val="black">
                      <a:alpha val="40000"/>
                    </a:prstClr>
                  </a:outerShdw>
                </a:effectLst>
                <a:latin typeface="Tahoma" panose="020B0604030504040204" pitchFamily="34" charset="0"/>
                <a:ea typeface="Tahoma" panose="020B0604030504040204" pitchFamily="34" charset="0"/>
                <a:cs typeface="Tahoma" panose="020B0604030504040204" pitchFamily="34" charset="0"/>
              </a:rPr>
              <a:t>self-needs</a:t>
            </a:r>
            <a:r>
              <a:rPr lang="en-US" sz="1200" spc="20">
                <a:ln>
                  <a:solidFill>
                    <a:schemeClr val="accent4">
                      <a:lumMod val="20000"/>
                      <a:lumOff val="80000"/>
                    </a:schemeClr>
                  </a:solidFill>
                </a:ln>
                <a:solidFill>
                  <a:schemeClr val="accent4">
                    <a:lumMod val="20000"/>
                    <a:lumOff val="80000"/>
                  </a:schemeClr>
                </a:solidFill>
                <a:effectLst>
                  <a:glow rad="25400">
                    <a:srgbClr val="582880"/>
                  </a:glow>
                  <a:outerShdw blurRad="50800" dist="38100" dir="8100000" algn="tr" rotWithShape="0">
                    <a:prstClr val="black">
                      <a:alpha val="40000"/>
                    </a:prstClr>
                  </a:outerShdw>
                </a:effectLst>
                <a:latin typeface="Tahoma" panose="020B0604030504040204" pitchFamily="34" charset="0"/>
                <a:ea typeface="Tahoma" panose="020B0604030504040204" pitchFamily="34" charset="0"/>
                <a:cs typeface="Tahoma" panose="020B0604030504040204" pitchFamily="34" charset="0"/>
              </a:rPr>
              <a:t>, the more </a:t>
            </a:r>
            <a:r>
              <a:rPr lang="en-US" sz="1200" spc="10">
                <a:ln>
                  <a:solidFill>
                    <a:schemeClr val="accent4">
                      <a:lumMod val="20000"/>
                      <a:lumOff val="80000"/>
                    </a:schemeClr>
                  </a:solidFill>
                </a:ln>
                <a:solidFill>
                  <a:schemeClr val="accent4">
                    <a:lumMod val="20000"/>
                    <a:lumOff val="80000"/>
                  </a:schemeClr>
                </a:solidFill>
                <a:effectLst>
                  <a:glow rad="25400">
                    <a:srgbClr val="582880"/>
                  </a:glow>
                  <a:outerShdw blurRad="50800" dist="38100" dir="8100000" algn="tr" rotWithShape="0">
                    <a:prstClr val="black">
                      <a:alpha val="40000"/>
                    </a:prstClr>
                  </a:outerShdw>
                </a:effectLst>
                <a:latin typeface="Tahoma" panose="020B0604030504040204" pitchFamily="34" charset="0"/>
                <a:ea typeface="Tahoma" panose="020B0604030504040204" pitchFamily="34" charset="0"/>
                <a:cs typeface="Tahoma" panose="020B0604030504040204" pitchFamily="34" charset="0"/>
              </a:rPr>
              <a:t>you orient to a </a:t>
            </a:r>
            <a:r>
              <a:rPr lang="en-US" sz="1200" b="1" spc="10">
                <a:ln>
                  <a:solidFill>
                    <a:srgbClr val="FF9999"/>
                  </a:solidFill>
                </a:ln>
                <a:solidFill>
                  <a:srgbClr val="FF9999"/>
                </a:solidFill>
                <a:effectLst>
                  <a:glow rad="25400">
                    <a:srgbClr val="582880"/>
                  </a:glow>
                  <a:outerShdw blurRad="50800" dist="38100" dir="8100000" algn="tr" rotWithShape="0">
                    <a:prstClr val="black">
                      <a:alpha val="40000"/>
                    </a:prstClr>
                  </a:outerShdw>
                </a:effectLst>
                <a:latin typeface="Tahoma" panose="020B0604030504040204" pitchFamily="34" charset="0"/>
                <a:ea typeface="Tahoma" panose="020B0604030504040204" pitchFamily="34" charset="0"/>
                <a:cs typeface="Tahoma" panose="020B0604030504040204" pitchFamily="34" charset="0"/>
              </a:rPr>
              <a:t>DEEP-focus</a:t>
            </a:r>
            <a:r>
              <a:rPr lang="en-US" sz="1200" spc="10">
                <a:ln>
                  <a:solidFill>
                    <a:schemeClr val="accent4">
                      <a:lumMod val="20000"/>
                      <a:lumOff val="80000"/>
                    </a:schemeClr>
                  </a:solidFill>
                </a:ln>
                <a:solidFill>
                  <a:schemeClr val="accent4">
                    <a:lumMod val="20000"/>
                    <a:lumOff val="80000"/>
                  </a:schemeClr>
                </a:solidFill>
                <a:effectLst>
                  <a:glow rad="25400">
                    <a:srgbClr val="582880"/>
                  </a:glow>
                  <a:outerShdw blurRad="50800" dist="38100" dir="8100000" algn="tr" rotWithShape="0">
                    <a:prstClr val="black">
                      <a:alpha val="40000"/>
                    </a:prstClr>
                  </a:outerShdw>
                </a:effectLst>
                <a:latin typeface="Tahoma" panose="020B0604030504040204" pitchFamily="34" charset="0"/>
                <a:ea typeface="Tahoma" panose="020B0604030504040204" pitchFamily="34" charset="0"/>
                <a:cs typeface="Tahoma" panose="020B0604030504040204" pitchFamily="34" charset="0"/>
              </a:rPr>
              <a:t>, and </a:t>
            </a:r>
            <a:r>
              <a:rPr lang="en-US" sz="1200" spc="0" baseline="0">
                <a:ln>
                  <a:solidFill>
                    <a:schemeClr val="accent4">
                      <a:lumMod val="20000"/>
                      <a:lumOff val="80000"/>
                    </a:schemeClr>
                  </a:solidFill>
                </a:ln>
                <a:solidFill>
                  <a:schemeClr val="accent4">
                    <a:lumMod val="20000"/>
                    <a:lumOff val="80000"/>
                  </a:schemeClr>
                </a:solidFill>
                <a:effectLst>
                  <a:glow rad="25400">
                    <a:srgbClr val="582880"/>
                  </a:glow>
                  <a:outerShdw blurRad="50800" dist="38100" dir="8100000" algn="tr" rotWithShape="0">
                    <a:prstClr val="black">
                      <a:alpha val="40000"/>
                    </a:prstClr>
                  </a:outerShdw>
                </a:effectLst>
                <a:latin typeface="Tahoma" panose="020B0604030504040204" pitchFamily="34" charset="0"/>
                <a:ea typeface="Tahoma" panose="020B0604030504040204" pitchFamily="34" charset="0"/>
                <a:cs typeface="Tahoma" panose="020B0604030504040204" pitchFamily="34" charset="0"/>
              </a:rPr>
              <a:t>gravitate politically </a:t>
            </a:r>
            <a:r>
              <a:rPr lang="en-US" sz="1200" b="1" spc="0" baseline="0">
                <a:ln>
                  <a:solidFill>
                    <a:srgbClr val="FF9999"/>
                  </a:solidFill>
                </a:ln>
                <a:solidFill>
                  <a:srgbClr val="FF9999"/>
                </a:solidFill>
                <a:effectLst>
                  <a:glow rad="25400">
                    <a:srgbClr val="582880"/>
                  </a:glow>
                  <a:outerShdw blurRad="50800" dist="38100" dir="8100000" algn="tr" rotWithShape="0">
                    <a:prstClr val="black">
                      <a:alpha val="40000"/>
                    </a:prstClr>
                  </a:outerShdw>
                </a:effectLst>
                <a:latin typeface="Tahoma" panose="020B0604030504040204" pitchFamily="34" charset="0"/>
                <a:ea typeface="Tahoma" panose="020B0604030504040204" pitchFamily="34" charset="0"/>
                <a:cs typeface="Tahoma" panose="020B0604030504040204" pitchFamily="34" charset="0"/>
              </a:rPr>
              <a:t>rightward</a:t>
            </a:r>
            <a:r>
              <a:rPr lang="en-US" sz="1200" spc="0" baseline="0">
                <a:ln>
                  <a:solidFill>
                    <a:schemeClr val="accent4">
                      <a:lumMod val="20000"/>
                      <a:lumOff val="80000"/>
                    </a:schemeClr>
                  </a:solidFill>
                </a:ln>
                <a:solidFill>
                  <a:schemeClr val="accent4">
                    <a:lumMod val="20000"/>
                    <a:lumOff val="80000"/>
                  </a:schemeClr>
                </a:solidFill>
                <a:latin typeface="Tahoma" panose="020B0604030504040204" pitchFamily="34" charset="0"/>
                <a:ea typeface="Tahoma" panose="020B0604030504040204" pitchFamily="34" charset="0"/>
                <a:cs typeface="Tahoma" panose="020B0604030504040204" pitchFamily="34" charset="0"/>
              </a:rPr>
              <a:t>.</a:t>
            </a:r>
          </a:p>
        </xdr:txBody>
      </xdr:sp>
      <xdr:sp macro="" textlink="">
        <xdr:nvSpPr>
          <xdr:cNvPr id="289" name="Political orientation is the outwrdly...">
            <a:extLst>
              <a:ext uri="{FF2B5EF4-FFF2-40B4-BE49-F238E27FC236}">
                <a16:creationId xmlns:a16="http://schemas.microsoft.com/office/drawing/2014/main" id="{FE23D687-EE3E-F271-5F41-EA312C572FB0}"/>
              </a:ext>
            </a:extLst>
          </xdr:cNvPr>
          <xdr:cNvSpPr txBox="1">
            <a:spLocks/>
          </xdr:cNvSpPr>
        </xdr:nvSpPr>
        <xdr:spPr>
          <a:xfrm>
            <a:off x="352268" y="60062822"/>
            <a:ext cx="5486400" cy="623690"/>
          </a:xfrm>
          <a:prstGeom prst="rect">
            <a:avLst/>
          </a:prstGeom>
          <a:ln w="28575">
            <a:noFill/>
          </a:ln>
          <a:effectLst/>
        </xdr:spPr>
        <xdr:txBody>
          <a:bodyPr vert="horz" wrap="square" lIns="0" tIns="45720" rIns="0" bIns="45720" rtlCol="0" anchor="ctr">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indent="0" algn="ctr">
              <a:lnSpc>
                <a:spcPct val="100000"/>
              </a:lnSpc>
              <a:buNone/>
            </a:pPr>
            <a:r>
              <a:rPr lang="en-US" sz="1600" spc="100">
                <a:ln>
                  <a:solidFill>
                    <a:srgbClr val="E600E6"/>
                  </a:solidFill>
                </a:ln>
                <a:solidFill>
                  <a:srgbClr val="FF3CFF"/>
                </a:solidFill>
                <a:effectLst>
                  <a:glow rad="50800">
                    <a:srgbClr val="7030A0"/>
                  </a:glow>
                  <a:innerShdw blurRad="63500" dist="50800" dir="5400000">
                    <a:prstClr val="black">
                      <a:alpha val="50000"/>
                    </a:prstClr>
                  </a:innerShdw>
                </a:effectLst>
                <a:latin typeface="Tahoma" panose="020B0604030504040204" pitchFamily="34" charset="0"/>
                <a:ea typeface="Tahoma" panose="020B0604030504040204" pitchFamily="34" charset="0"/>
                <a:cs typeface="Tahoma" panose="020B0604030504040204" pitchFamily="34" charset="0"/>
              </a:rPr>
              <a:t>Your guarded</a:t>
            </a:r>
            <a:r>
              <a:rPr lang="en-US" sz="1600" b="1" spc="100">
                <a:ln>
                  <a:solidFill>
                    <a:srgbClr val="E600E6"/>
                  </a:solidFill>
                </a:ln>
                <a:solidFill>
                  <a:srgbClr val="FF3CFF"/>
                </a:solidFill>
                <a:effectLst>
                  <a:glow rad="50800">
                    <a:srgbClr val="7030A0"/>
                  </a:glow>
                  <a:innerShdw blurRad="63500" dist="50800" dir="5400000">
                    <a:prstClr val="black">
                      <a:alpha val="50000"/>
                    </a:prstClr>
                  </a:innerShdw>
                </a:effectLst>
                <a:latin typeface="Tahoma" panose="020B0604030504040204" pitchFamily="34" charset="0"/>
                <a:ea typeface="Tahoma" panose="020B0604030504040204" pitchFamily="34" charset="0"/>
                <a:cs typeface="Tahoma" panose="020B0604030504040204" pitchFamily="34" charset="0"/>
              </a:rPr>
              <a:t> </a:t>
            </a:r>
            <a:r>
              <a:rPr lang="en-US" sz="1600" b="1" spc="100">
                <a:solidFill>
                  <a:srgbClr val="FBA9FD"/>
                </a:solidFill>
                <a:effectLst>
                  <a:glow rad="50800">
                    <a:srgbClr val="7030A0"/>
                  </a:glow>
                  <a:outerShdw blurRad="38100" dist="38100" dir="2700000" algn="tl">
                    <a:srgbClr val="000000">
                      <a:alpha val="43137"/>
                    </a:srgbClr>
                  </a:outerShdw>
                </a:effectLst>
                <a:latin typeface="Tahoma" panose="020B0604030504040204" pitchFamily="34" charset="0"/>
                <a:ea typeface="Tahoma" panose="020B0604030504040204" pitchFamily="34" charset="0"/>
                <a:cs typeface="Tahoma" panose="020B0604030504040204" pitchFamily="34" charset="0"/>
              </a:rPr>
              <a:t>political views </a:t>
            </a:r>
            <a:r>
              <a:rPr lang="en-US" sz="1600" i="1" spc="100">
                <a:ln>
                  <a:solidFill>
                    <a:srgbClr val="E600E6"/>
                  </a:solidFill>
                </a:ln>
                <a:solidFill>
                  <a:srgbClr val="FF3CFF"/>
                </a:solidFill>
                <a:effectLst>
                  <a:glow rad="50800">
                    <a:srgbClr val="7030A0"/>
                  </a:glow>
                  <a:innerShdw blurRad="63500" dist="50800" dir="5400000">
                    <a:prstClr val="black">
                      <a:alpha val="50000"/>
                    </a:prstClr>
                  </a:innerShdw>
                </a:effectLst>
                <a:latin typeface="Tahoma" panose="020B0604030504040204" pitchFamily="34" charset="0"/>
                <a:ea typeface="Tahoma" panose="020B0604030504040204" pitchFamily="34" charset="0"/>
                <a:cs typeface="Tahoma" panose="020B0604030504040204" pitchFamily="34" charset="0"/>
              </a:rPr>
              <a:t>outwardly</a:t>
            </a:r>
            <a:r>
              <a:rPr lang="en-US" sz="1600" spc="100">
                <a:ln>
                  <a:solidFill>
                    <a:srgbClr val="E600E6"/>
                  </a:solidFill>
                </a:ln>
                <a:solidFill>
                  <a:srgbClr val="FF3CFF"/>
                </a:solidFill>
                <a:effectLst>
                  <a:glow rad="50800">
                    <a:srgbClr val="7030A0"/>
                  </a:glow>
                  <a:innerShdw blurRad="63500" dist="50800" dir="5400000">
                    <a:prstClr val="black">
                      <a:alpha val="50000"/>
                    </a:prstClr>
                  </a:innerShdw>
                </a:effectLst>
                <a:latin typeface="Tahoma" panose="020B0604030504040204" pitchFamily="34" charset="0"/>
                <a:ea typeface="Tahoma" panose="020B0604030504040204" pitchFamily="34" charset="0"/>
                <a:cs typeface="Tahoma" panose="020B0604030504040204" pitchFamily="34" charset="0"/>
              </a:rPr>
              <a:t> express </a:t>
            </a:r>
            <a:br>
              <a:rPr lang="en-US" sz="1600" spc="100">
                <a:solidFill>
                  <a:srgbClr val="FBA9FD"/>
                </a:solidFill>
                <a:effectLst>
                  <a:glow rad="38100">
                    <a:srgbClr val="7030A0"/>
                  </a:glow>
                  <a:innerShdw blurRad="63500" dist="50800" dir="5400000">
                    <a:prstClr val="black">
                      <a:alpha val="50000"/>
                    </a:prstClr>
                  </a:innerShdw>
                </a:effectLst>
                <a:latin typeface="Tahoma" panose="020B0604030504040204" pitchFamily="34" charset="0"/>
                <a:ea typeface="Tahoma" panose="020B0604030504040204" pitchFamily="34" charset="0"/>
                <a:cs typeface="Tahoma" panose="020B0604030504040204" pitchFamily="34" charset="0"/>
              </a:rPr>
            </a:br>
            <a:r>
              <a:rPr lang="en-US" sz="1600" spc="100">
                <a:ln>
                  <a:solidFill>
                    <a:srgbClr val="00B050"/>
                  </a:solidFill>
                </a:ln>
                <a:solidFill>
                  <a:srgbClr val="82FF82"/>
                </a:solidFill>
                <a:effectLst>
                  <a:glow rad="50800">
                    <a:schemeClr val="accent6">
                      <a:lumMod val="50000"/>
                    </a:schemeClr>
                  </a:glow>
                  <a:innerShdw blurRad="63500" dist="50800" dir="5400000">
                    <a:prstClr val="black">
                      <a:alpha val="50000"/>
                    </a:prstClr>
                  </a:innerShdw>
                </a:effectLst>
                <a:latin typeface="Tahoma" panose="020B0604030504040204" pitchFamily="34" charset="0"/>
                <a:ea typeface="Tahoma" panose="020B0604030504040204" pitchFamily="34" charset="0"/>
                <a:cs typeface="Tahoma" panose="020B0604030504040204" pitchFamily="34" charset="0"/>
              </a:rPr>
              <a:t>your </a:t>
            </a:r>
            <a:r>
              <a:rPr lang="en-US" sz="1600" i="1" spc="100">
                <a:ln>
                  <a:solidFill>
                    <a:srgbClr val="00B050"/>
                  </a:solidFill>
                </a:ln>
                <a:solidFill>
                  <a:srgbClr val="82FF82"/>
                </a:solidFill>
                <a:effectLst>
                  <a:glow rad="50800">
                    <a:schemeClr val="accent6">
                      <a:lumMod val="50000"/>
                    </a:schemeClr>
                  </a:glow>
                  <a:innerShdw blurRad="63500" dist="50800" dir="5400000">
                    <a:prstClr val="black">
                      <a:alpha val="50000"/>
                    </a:prstClr>
                  </a:innerShdw>
                </a:effectLst>
                <a:latin typeface="Tahoma" panose="020B0604030504040204" pitchFamily="34" charset="0"/>
                <a:ea typeface="Tahoma" panose="020B0604030504040204" pitchFamily="34" charset="0"/>
                <a:cs typeface="Tahoma" panose="020B0604030504040204" pitchFamily="34" charset="0"/>
              </a:rPr>
              <a:t>inwardly</a:t>
            </a:r>
            <a:r>
              <a:rPr lang="en-US" sz="1600" spc="100">
                <a:ln>
                  <a:solidFill>
                    <a:srgbClr val="00B050"/>
                  </a:solidFill>
                </a:ln>
                <a:solidFill>
                  <a:srgbClr val="82FF82"/>
                </a:solidFill>
                <a:effectLst>
                  <a:glow rad="50800">
                    <a:schemeClr val="accent6">
                      <a:lumMod val="50000"/>
                    </a:schemeClr>
                  </a:glow>
                  <a:innerShdw blurRad="63500" dist="50800" dir="5400000">
                    <a:prstClr val="black">
                      <a:alpha val="50000"/>
                    </a:prstClr>
                  </a:innerShdw>
                </a:effectLst>
                <a:latin typeface="Tahoma" panose="020B0604030504040204" pitchFamily="34" charset="0"/>
                <a:ea typeface="Tahoma" panose="020B0604030504040204" pitchFamily="34" charset="0"/>
                <a:cs typeface="Tahoma" panose="020B0604030504040204" pitchFamily="34" charset="0"/>
              </a:rPr>
              <a:t> needy </a:t>
            </a:r>
            <a:r>
              <a:rPr lang="en-US" sz="1600" b="1" spc="100">
                <a:ln>
                  <a:solidFill>
                    <a:srgbClr val="B4FFB4"/>
                  </a:solidFill>
                </a:ln>
                <a:solidFill>
                  <a:srgbClr val="B4FFB4"/>
                </a:solidFill>
                <a:effectLst>
                  <a:glow rad="50800">
                    <a:schemeClr val="accent6">
                      <a:lumMod val="50000"/>
                    </a:schemeClr>
                  </a:glow>
                  <a:outerShdw blurRad="12700" dist="50800" dir="2700000" algn="tl">
                    <a:schemeClr val="tx1">
                      <a:alpha val="43000"/>
                    </a:schemeClr>
                  </a:outerShdw>
                </a:effectLst>
                <a:latin typeface="Tahoma" panose="020B0604030504040204" pitchFamily="34" charset="0"/>
                <a:ea typeface="Tahoma" panose="020B0604030504040204" pitchFamily="34" charset="0"/>
                <a:cs typeface="Tahoma" panose="020B0604030504040204" pitchFamily="34" charset="0"/>
              </a:rPr>
              <a:t>psychosocial orientation</a:t>
            </a:r>
            <a:r>
              <a:rPr lang="en-US" sz="1600" spc="-40">
                <a:solidFill>
                  <a:srgbClr val="FBA9FD"/>
                </a:solidFill>
                <a:effectLst>
                  <a:glow rad="76200">
                    <a:srgbClr val="7030A0"/>
                  </a:glow>
                  <a:innerShdw blurRad="63500" dist="50800" dir="5400000">
                    <a:prstClr val="black">
                      <a:alpha val="50000"/>
                    </a:prstClr>
                  </a:innerShdw>
                </a:effectLst>
                <a:latin typeface="Tahoma" panose="020B0604030504040204" pitchFamily="34" charset="0"/>
                <a:ea typeface="Tahoma" panose="020B0604030504040204" pitchFamily="34" charset="0"/>
                <a:cs typeface="Tahoma" panose="020B0604030504040204" pitchFamily="34" charset="0"/>
              </a:rPr>
              <a:t>.</a:t>
            </a:r>
          </a:p>
        </xdr:txBody>
      </xdr:sp>
      <xdr:sp macro="" textlink="">
        <xdr:nvSpPr>
          <xdr:cNvPr id="290" name="Or?">
            <a:extLst>
              <a:ext uri="{FF2B5EF4-FFF2-40B4-BE49-F238E27FC236}">
                <a16:creationId xmlns:a16="http://schemas.microsoft.com/office/drawing/2014/main" id="{DFEDA74A-5859-8022-BB14-D8FF0BDA464C}"/>
              </a:ext>
            </a:extLst>
          </xdr:cNvPr>
          <xdr:cNvSpPr txBox="1">
            <a:spLocks/>
          </xdr:cNvSpPr>
        </xdr:nvSpPr>
        <xdr:spPr>
          <a:xfrm>
            <a:off x="312421" y="59740800"/>
            <a:ext cx="5486400" cy="365760"/>
          </a:xfrm>
          <a:prstGeom prst="rect">
            <a:avLst/>
          </a:prstGeom>
        </xdr:spPr>
        <xdr:txBody>
          <a:bodyPr vert="horz" wrap="square" lIns="0" tIns="45720" rIns="0" bIns="45720"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indent="0" algn="ctr">
              <a:buNone/>
            </a:pPr>
            <a:r>
              <a:rPr lang="en-US" sz="1500" spc="-40">
                <a:ln>
                  <a:solidFill>
                    <a:srgbClr val="E600E6"/>
                  </a:solidFill>
                </a:ln>
                <a:solidFill>
                  <a:srgbClr val="FF3CFF"/>
                </a:solidFill>
                <a:effectLst>
                  <a:glow rad="38100">
                    <a:srgbClr val="281437"/>
                  </a:glow>
                  <a:outerShdw blurRad="50800" dist="38100" dir="5400000" algn="t" rotWithShape="0">
                    <a:prstClr val="black">
                      <a:alpha val="60000"/>
                    </a:prstClr>
                  </a:outerShdw>
                </a:effectLst>
                <a:latin typeface="Tahoma" panose="020B0604030504040204" pitchFamily="34" charset="0"/>
                <a:ea typeface="Tahoma" panose="020B0604030504040204" pitchFamily="34" charset="0"/>
                <a:cs typeface="Tahoma" panose="020B0604030504040204" pitchFamily="34" charset="0"/>
              </a:rPr>
              <a:t>Now let’s </a:t>
            </a:r>
            <a:r>
              <a:rPr lang="en-US" sz="1500" b="1" spc="-60">
                <a:ln>
                  <a:solidFill>
                    <a:srgbClr val="A564D2"/>
                  </a:solidFill>
                </a:ln>
                <a:solidFill>
                  <a:srgbClr val="FF3CFF"/>
                </a:solidFill>
                <a:effectLst>
                  <a:glow rad="38100">
                    <a:srgbClr val="281437"/>
                  </a:glow>
                  <a:outerShdw blurRad="50800" dist="38100" dir="5400000" algn="t" rotWithShape="0">
                    <a:prstClr val="black">
                      <a:alpha val="60000"/>
                    </a:prstClr>
                  </a:outerShdw>
                </a:effectLst>
                <a:latin typeface="Tahoma" panose="020B0604030504040204" pitchFamily="34" charset="0"/>
                <a:ea typeface="Tahoma" panose="020B0604030504040204" pitchFamily="34" charset="0"/>
                <a:cs typeface="Tahoma" panose="020B0604030504040204" pitchFamily="34" charset="0"/>
              </a:rPr>
              <a:t>harmonize politics </a:t>
            </a:r>
            <a:r>
              <a:rPr lang="en-US" sz="1500" spc="-40">
                <a:ln>
                  <a:solidFill>
                    <a:srgbClr val="E600E6"/>
                  </a:solidFill>
                </a:ln>
                <a:solidFill>
                  <a:srgbClr val="FF3CFF"/>
                </a:solidFill>
                <a:effectLst>
                  <a:glow rad="38100">
                    <a:srgbClr val="281437"/>
                  </a:glow>
                  <a:outerShdw blurRad="50800" dist="38100" dir="5400000" algn="t" rotWithShape="0">
                    <a:prstClr val="black">
                      <a:alpha val="60000"/>
                    </a:prstClr>
                  </a:outerShdw>
                </a:effectLst>
                <a:latin typeface="Tahoma" panose="020B0604030504040204" pitchFamily="34" charset="0"/>
                <a:ea typeface="Tahoma" panose="020B0604030504040204" pitchFamily="34" charset="0"/>
                <a:cs typeface="Tahoma" panose="020B0604030504040204" pitchFamily="34" charset="0"/>
              </a:rPr>
              <a:t>to</a:t>
            </a:r>
            <a:r>
              <a:rPr lang="en-US" sz="1500" spc="-40">
                <a:ln>
                  <a:solidFill>
                    <a:srgbClr val="00B050"/>
                  </a:solidFill>
                </a:ln>
                <a:solidFill>
                  <a:srgbClr val="99FF66"/>
                </a:solidFill>
                <a:effectLst>
                  <a:outerShdw blurRad="50800" dist="38100" dir="5400000" algn="t" rotWithShape="0">
                    <a:prstClr val="black">
                      <a:alpha val="60000"/>
                    </a:prstClr>
                  </a:outerShdw>
                </a:effectLst>
                <a:latin typeface="Tahoma" panose="020B0604030504040204" pitchFamily="34" charset="0"/>
                <a:ea typeface="Tahoma" panose="020B0604030504040204" pitchFamily="34" charset="0"/>
                <a:cs typeface="Tahoma" panose="020B0604030504040204" pitchFamily="34" charset="0"/>
              </a:rPr>
              <a:t> </a:t>
            </a:r>
            <a:r>
              <a:rPr lang="en-US" sz="1500" spc="-40">
                <a:ln>
                  <a:solidFill>
                    <a:srgbClr val="00B050"/>
                  </a:solidFill>
                </a:ln>
                <a:solidFill>
                  <a:srgbClr val="4BFF4B"/>
                </a:solidFill>
                <a:effectLst>
                  <a:glow rad="38100">
                    <a:schemeClr val="accent6">
                      <a:lumMod val="50000"/>
                    </a:schemeClr>
                  </a:glow>
                  <a:outerShdw blurRad="50800" dist="38100" dir="5400000" algn="t" rotWithShape="0">
                    <a:prstClr val="black">
                      <a:alpha val="60000"/>
                    </a:prstClr>
                  </a:outerShdw>
                </a:effectLst>
                <a:latin typeface="Tahoma" panose="020B0604030504040204" pitchFamily="34" charset="0"/>
                <a:ea typeface="Tahoma" panose="020B0604030504040204" pitchFamily="34" charset="0"/>
                <a:cs typeface="Tahoma" panose="020B0604030504040204" pitchFamily="34" charset="0"/>
              </a:rPr>
              <a:t>each other’s </a:t>
            </a:r>
            <a:r>
              <a:rPr lang="en-US" sz="1500" b="1">
                <a:ln>
                  <a:solidFill>
                    <a:srgbClr val="00B050"/>
                  </a:solidFill>
                </a:ln>
                <a:solidFill>
                  <a:srgbClr val="4BFF4B"/>
                </a:solidFill>
                <a:effectLst>
                  <a:glow rad="38100">
                    <a:schemeClr val="accent6">
                      <a:lumMod val="50000"/>
                    </a:schemeClr>
                  </a:glow>
                  <a:outerShdw blurRad="50800" dist="38100" dir="5400000" algn="t" rotWithShape="0">
                    <a:prstClr val="black">
                      <a:alpha val="60000"/>
                    </a:prstClr>
                  </a:outerShdw>
                </a:effectLst>
                <a:latin typeface="Tahoma" panose="020B0604030504040204" pitchFamily="34" charset="0"/>
                <a:ea typeface="Tahoma" panose="020B0604030504040204" pitchFamily="34" charset="0"/>
                <a:cs typeface="Tahoma" panose="020B0604030504040204" pitchFamily="34" charset="0"/>
              </a:rPr>
              <a:t>inflexible needs</a:t>
            </a:r>
            <a:r>
              <a:rPr lang="en-US" sz="1500" spc="-40">
                <a:ln>
                  <a:solidFill>
                    <a:schemeClr val="tx1"/>
                  </a:solidFill>
                </a:ln>
                <a:solidFill>
                  <a:sysClr val="windowText" lastClr="000000"/>
                </a:solidFill>
                <a:latin typeface="Tahoma" panose="020B0604030504040204" pitchFamily="34" charset="0"/>
                <a:ea typeface="Tahoma" panose="020B0604030504040204" pitchFamily="34" charset="0"/>
                <a:cs typeface="Tahoma" panose="020B0604030504040204" pitchFamily="34" charset="0"/>
              </a:rPr>
              <a:t>.</a:t>
            </a:r>
          </a:p>
        </xdr:txBody>
      </xdr:sp>
      <xdr:sp macro="" textlink="">
        <xdr:nvSpPr>
          <xdr:cNvPr id="291" name="end hate">
            <a:extLst>
              <a:ext uri="{FF2B5EF4-FFF2-40B4-BE49-F238E27FC236}">
                <a16:creationId xmlns:a16="http://schemas.microsoft.com/office/drawing/2014/main" id="{E0E7C400-8B82-CA22-A569-1E1E89B6A60B}"/>
              </a:ext>
            </a:extLst>
          </xdr:cNvPr>
          <xdr:cNvSpPr txBox="1">
            <a:spLocks/>
          </xdr:cNvSpPr>
        </xdr:nvSpPr>
        <xdr:spPr>
          <a:xfrm>
            <a:off x="1089461" y="60804718"/>
            <a:ext cx="4054040" cy="505802"/>
          </a:xfrm>
          <a:prstGeom prst="rect">
            <a:avLst/>
          </a:prstGeom>
        </xdr:spPr>
        <xdr:txBody>
          <a:bodyPr vert="horz" wrap="square" lIns="0" tIns="45720" rIns="0" bIns="45720"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indent="0" algn="ctr">
              <a:lnSpc>
                <a:spcPts val="1800"/>
              </a:lnSpc>
              <a:buNone/>
            </a:pPr>
            <a:r>
              <a:rPr lang="en-US" sz="1800" spc="30">
                <a:ln>
                  <a:solidFill>
                    <a:srgbClr val="3C195A"/>
                  </a:solidFill>
                </a:ln>
                <a:solidFill>
                  <a:srgbClr val="732D7F"/>
                </a:solidFill>
                <a:latin typeface="Tahoma" panose="020B0604030504040204" pitchFamily="34" charset="0"/>
                <a:ea typeface="Tahoma" panose="020B0604030504040204" pitchFamily="34" charset="0"/>
                <a:cs typeface="Tahoma" panose="020B0604030504040204" pitchFamily="34" charset="0"/>
              </a:rPr>
              <a:t>Let’s stop hating on each other for what we cannot easily change. </a:t>
            </a:r>
          </a:p>
        </xdr:txBody>
      </xdr:sp>
      <xdr:sp macro="" textlink="">
        <xdr:nvSpPr>
          <xdr:cNvPr id="292" name="You believe whatever serves your needs.">
            <a:extLst>
              <a:ext uri="{FF2B5EF4-FFF2-40B4-BE49-F238E27FC236}">
                <a16:creationId xmlns:a16="http://schemas.microsoft.com/office/drawing/2014/main" id="{22FB7869-3783-8AA7-37DA-7E7E13D87FAB}"/>
              </a:ext>
            </a:extLst>
          </xdr:cNvPr>
          <xdr:cNvSpPr txBox="1">
            <a:spLocks/>
          </xdr:cNvSpPr>
        </xdr:nvSpPr>
        <xdr:spPr>
          <a:xfrm>
            <a:off x="1163222" y="61508640"/>
            <a:ext cx="3919105" cy="731519"/>
          </a:xfrm>
          <a:prstGeom prst="rect">
            <a:avLst/>
          </a:prstGeom>
        </xdr:spPr>
        <xdr:txBody>
          <a:bodyPr vert="horz" wrap="square" lIns="0" tIns="45720" rIns="0" bIns="45720"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indent="0" algn="ctr">
              <a:lnSpc>
                <a:spcPct val="100000"/>
              </a:lnSpc>
              <a:buNone/>
            </a:pPr>
            <a:r>
              <a:rPr lang="en-US" sz="1400" b="1" spc="-30">
                <a:ln>
                  <a:solidFill>
                    <a:schemeClr val="accent6">
                      <a:lumMod val="40000"/>
                      <a:lumOff val="60000"/>
                    </a:schemeClr>
                  </a:solidFill>
                </a:ln>
                <a:solidFill>
                  <a:schemeClr val="accent6">
                    <a:lumMod val="20000"/>
                    <a:lumOff val="80000"/>
                  </a:schemeClr>
                </a:solidFill>
                <a:effectLst>
                  <a:glow rad="50800">
                    <a:schemeClr val="accent6">
                      <a:lumMod val="50000"/>
                    </a:schemeClr>
                  </a:glow>
                  <a:outerShdw blurRad="50800" dist="38100" dir="5400000" algn="t" rotWithShape="0">
                    <a:schemeClr val="accent6">
                      <a:lumMod val="50000"/>
                    </a:schemeClr>
                  </a:outerShdw>
                </a:effectLst>
                <a:latin typeface="Tahoma" panose="020B0604030504040204" pitchFamily="34" charset="0"/>
                <a:ea typeface="Tahoma" panose="020B0604030504040204" pitchFamily="34" charset="0"/>
                <a:cs typeface="Tahoma" panose="020B0604030504040204" pitchFamily="34" charset="0"/>
              </a:rPr>
              <a:t>Needs come first</a:t>
            </a:r>
            <a:r>
              <a:rPr lang="en-US" sz="1400" b="1" spc="-50">
                <a:ln>
                  <a:solidFill>
                    <a:schemeClr val="accent6">
                      <a:lumMod val="40000"/>
                      <a:lumOff val="60000"/>
                    </a:schemeClr>
                  </a:solidFill>
                </a:ln>
                <a:solidFill>
                  <a:schemeClr val="accent6">
                    <a:lumMod val="20000"/>
                    <a:lumOff val="80000"/>
                  </a:schemeClr>
                </a:solidFill>
                <a:effectLst>
                  <a:glow rad="50800">
                    <a:schemeClr val="accent6">
                      <a:lumMod val="50000"/>
                    </a:schemeClr>
                  </a:glow>
                  <a:outerShdw blurRad="50800" dist="38100" dir="5400000" algn="t" rotWithShape="0">
                    <a:schemeClr val="accent6">
                      <a:lumMod val="50000"/>
                    </a:schemeClr>
                  </a:outerShdw>
                </a:effectLst>
                <a:latin typeface="Tahoma" panose="020B0604030504040204" pitchFamily="34" charset="0"/>
                <a:ea typeface="Tahoma" panose="020B0604030504040204" pitchFamily="34" charset="0"/>
                <a:cs typeface="Tahoma" panose="020B0604030504040204" pitchFamily="34" charset="0"/>
              </a:rPr>
              <a:t>. </a:t>
            </a:r>
            <a:r>
              <a:rPr lang="en-US" sz="1400" spc="-50">
                <a:ln>
                  <a:solidFill>
                    <a:schemeClr val="accent6">
                      <a:lumMod val="40000"/>
                      <a:lumOff val="60000"/>
                    </a:schemeClr>
                  </a:solidFill>
                </a:ln>
                <a:solidFill>
                  <a:schemeClr val="accent6">
                    <a:lumMod val="20000"/>
                    <a:lumOff val="80000"/>
                  </a:schemeClr>
                </a:solidFill>
                <a:effectLst>
                  <a:glow rad="50800">
                    <a:schemeClr val="accent6">
                      <a:lumMod val="50000"/>
                    </a:schemeClr>
                  </a:glow>
                  <a:outerShdw blurRad="50800" dist="38100" dir="5400000" algn="t" rotWithShape="0">
                    <a:schemeClr val="accent6">
                      <a:lumMod val="50000"/>
                    </a:schemeClr>
                  </a:outerShdw>
                </a:effectLst>
                <a:latin typeface="Tahoma" panose="020B0604030504040204" pitchFamily="34" charset="0"/>
                <a:ea typeface="Tahoma" panose="020B0604030504040204" pitchFamily="34" charset="0"/>
                <a:cs typeface="Tahoma" panose="020B0604030504040204" pitchFamily="34" charset="0"/>
              </a:rPr>
              <a:t>You politically believe what serves your needs. And no one </a:t>
            </a:r>
            <a:r>
              <a:rPr lang="en-US" sz="1400" i="1" spc="-50">
                <a:ln>
                  <a:solidFill>
                    <a:schemeClr val="accent6">
                      <a:lumMod val="40000"/>
                      <a:lumOff val="60000"/>
                    </a:schemeClr>
                  </a:solidFill>
                </a:ln>
                <a:solidFill>
                  <a:schemeClr val="accent6">
                    <a:lumMod val="20000"/>
                    <a:lumOff val="80000"/>
                  </a:schemeClr>
                </a:solidFill>
                <a:effectLst>
                  <a:glow rad="50800">
                    <a:schemeClr val="accent6">
                      <a:lumMod val="50000"/>
                    </a:schemeClr>
                  </a:glow>
                  <a:outerShdw blurRad="50800" dist="38100" dir="5400000" algn="t" rotWithShape="0">
                    <a:schemeClr val="accent6">
                      <a:lumMod val="50000"/>
                    </a:schemeClr>
                  </a:outerShdw>
                </a:effectLst>
                <a:latin typeface="Tahoma" panose="020B0604030504040204" pitchFamily="34" charset="0"/>
                <a:ea typeface="Tahoma" panose="020B0604030504040204" pitchFamily="34" charset="0"/>
                <a:cs typeface="Tahoma" panose="020B0604030504040204" pitchFamily="34" charset="0"/>
              </a:rPr>
              <a:t>chooses</a:t>
            </a:r>
            <a:r>
              <a:rPr lang="en-US" sz="1400" spc="-50">
                <a:ln>
                  <a:solidFill>
                    <a:schemeClr val="accent6">
                      <a:lumMod val="40000"/>
                      <a:lumOff val="60000"/>
                    </a:schemeClr>
                  </a:solidFill>
                </a:ln>
                <a:solidFill>
                  <a:schemeClr val="accent6">
                    <a:lumMod val="20000"/>
                    <a:lumOff val="80000"/>
                  </a:schemeClr>
                </a:solidFill>
                <a:effectLst>
                  <a:glow rad="50800">
                    <a:schemeClr val="accent6">
                      <a:lumMod val="50000"/>
                    </a:schemeClr>
                  </a:glow>
                  <a:outerShdw blurRad="50800" dist="38100" dir="5400000" algn="t" rotWithShape="0">
                    <a:schemeClr val="accent6">
                      <a:lumMod val="50000"/>
                    </a:schemeClr>
                  </a:outerShdw>
                </a:effectLst>
                <a:latin typeface="Tahoma" panose="020B0604030504040204" pitchFamily="34" charset="0"/>
                <a:ea typeface="Tahoma" panose="020B0604030504040204" pitchFamily="34" charset="0"/>
                <a:cs typeface="Tahoma" panose="020B0604030504040204" pitchFamily="34" charset="0"/>
              </a:rPr>
              <a:t> their needs. Your different needs </a:t>
            </a:r>
            <a:r>
              <a:rPr lang="en-US" sz="1400" b="1" i="1" spc="-50">
                <a:ln>
                  <a:solidFill>
                    <a:schemeClr val="accent6">
                      <a:lumMod val="40000"/>
                      <a:lumOff val="60000"/>
                    </a:schemeClr>
                  </a:solidFill>
                </a:ln>
                <a:solidFill>
                  <a:schemeClr val="accent6">
                    <a:lumMod val="20000"/>
                    <a:lumOff val="80000"/>
                  </a:schemeClr>
                </a:solidFill>
                <a:effectLst>
                  <a:glow rad="50800">
                    <a:schemeClr val="accent6">
                      <a:lumMod val="50000"/>
                    </a:schemeClr>
                  </a:glow>
                  <a:outerShdw blurRad="50800" dist="38100" dir="5400000" algn="t" rotWithShape="0">
                    <a:schemeClr val="accent6">
                      <a:lumMod val="50000"/>
                    </a:schemeClr>
                  </a:outerShdw>
                </a:effectLst>
                <a:latin typeface="Tahoma" panose="020B0604030504040204" pitchFamily="34" charset="0"/>
                <a:ea typeface="Tahoma" panose="020B0604030504040204" pitchFamily="34" charset="0"/>
                <a:cs typeface="Tahoma" panose="020B0604030504040204" pitchFamily="34" charset="0"/>
              </a:rPr>
              <a:t>orient</a:t>
            </a:r>
            <a:r>
              <a:rPr lang="en-US" sz="1400" spc="-50">
                <a:ln>
                  <a:solidFill>
                    <a:schemeClr val="accent6">
                      <a:lumMod val="40000"/>
                      <a:lumOff val="60000"/>
                    </a:schemeClr>
                  </a:solidFill>
                </a:ln>
                <a:solidFill>
                  <a:schemeClr val="accent6">
                    <a:lumMod val="20000"/>
                    <a:lumOff val="80000"/>
                  </a:schemeClr>
                </a:solidFill>
                <a:effectLst>
                  <a:glow rad="50800">
                    <a:schemeClr val="accent6">
                      <a:lumMod val="50000"/>
                    </a:schemeClr>
                  </a:glow>
                  <a:outerShdw blurRad="50800" dist="38100" dir="5400000" algn="t" rotWithShape="0">
                    <a:schemeClr val="accent6">
                      <a:lumMod val="50000"/>
                    </a:schemeClr>
                  </a:outerShdw>
                </a:effectLst>
                <a:latin typeface="Tahoma" panose="020B0604030504040204" pitchFamily="34" charset="0"/>
                <a:ea typeface="Tahoma" panose="020B0604030504040204" pitchFamily="34" charset="0"/>
                <a:cs typeface="Tahoma" panose="020B0604030504040204" pitchFamily="34" charset="0"/>
              </a:rPr>
              <a:t> you to different views</a:t>
            </a:r>
            <a:r>
              <a:rPr lang="en-US" sz="1400" spc="-50">
                <a:ln>
                  <a:solidFill>
                    <a:schemeClr val="accent6">
                      <a:lumMod val="40000"/>
                      <a:lumOff val="60000"/>
                    </a:schemeClr>
                  </a:solidFill>
                </a:ln>
                <a:solidFill>
                  <a:schemeClr val="accent6">
                    <a:lumMod val="20000"/>
                    <a:lumOff val="80000"/>
                  </a:schemeClr>
                </a:solidFill>
                <a:effectLst>
                  <a:glow rad="50800">
                    <a:schemeClr val="accent6">
                      <a:lumMod val="50000"/>
                    </a:schemeClr>
                  </a:glow>
                  <a:outerShdw blurRad="50800" dist="38100" dir="5400000" algn="t" rotWithShape="0">
                    <a:srgbClr val="00B050">
                      <a:alpha val="85000"/>
                    </a:srgbClr>
                  </a:outerShdw>
                </a:effectLst>
                <a:latin typeface="Tahoma" panose="020B0604030504040204" pitchFamily="34" charset="0"/>
                <a:ea typeface="Tahoma" panose="020B0604030504040204" pitchFamily="34" charset="0"/>
                <a:cs typeface="Tahoma" panose="020B0604030504040204" pitchFamily="34" charset="0"/>
              </a:rPr>
              <a:t>. </a:t>
            </a:r>
          </a:p>
        </xdr:txBody>
      </xdr:sp>
      <xdr:sp macro="" textlink="">
        <xdr:nvSpPr>
          <xdr:cNvPr id="293" name="You believe whatever serves your needs.">
            <a:extLst>
              <a:ext uri="{FF2B5EF4-FFF2-40B4-BE49-F238E27FC236}">
                <a16:creationId xmlns:a16="http://schemas.microsoft.com/office/drawing/2014/main" id="{25C377D5-28D9-BA21-AEAE-D510C047D47C}"/>
              </a:ext>
            </a:extLst>
          </xdr:cNvPr>
          <xdr:cNvSpPr txBox="1">
            <a:spLocks/>
          </xdr:cNvSpPr>
        </xdr:nvSpPr>
        <xdr:spPr>
          <a:xfrm>
            <a:off x="106680" y="68084700"/>
            <a:ext cx="5943600" cy="274320"/>
          </a:xfrm>
          <a:prstGeom prst="rect">
            <a:avLst/>
          </a:prstGeom>
        </xdr:spPr>
        <xdr:txBody>
          <a:bodyPr vert="horz" wrap="square" lIns="0" tIns="45720" rIns="0" bIns="45720"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indent="0" algn="ctr">
              <a:lnSpc>
                <a:spcPct val="100000"/>
              </a:lnSpc>
              <a:buNone/>
            </a:pPr>
            <a:r>
              <a:rPr lang="en-US" sz="1800" b="1" spc="0">
                <a:ln>
                  <a:solidFill>
                    <a:schemeClr val="accent6">
                      <a:lumMod val="40000"/>
                      <a:lumOff val="60000"/>
                    </a:schemeClr>
                  </a:solidFill>
                </a:ln>
                <a:solidFill>
                  <a:schemeClr val="accent6">
                    <a:lumMod val="20000"/>
                    <a:lumOff val="80000"/>
                  </a:schemeClr>
                </a:solidFill>
                <a:effectLst>
                  <a:glow rad="25400">
                    <a:schemeClr val="accent6">
                      <a:lumMod val="50000"/>
                    </a:schemeClr>
                  </a:glow>
                  <a:outerShdw blurRad="50800" dist="38100" dir="5400000" algn="t" rotWithShape="0">
                    <a:schemeClr val="accent6">
                      <a:lumMod val="50000"/>
                    </a:schemeClr>
                  </a:outerShdw>
                </a:effectLst>
                <a:latin typeface="Tahoma" panose="020B0604030504040204" pitchFamily="34" charset="0"/>
                <a:ea typeface="Tahoma" panose="020B0604030504040204" pitchFamily="34" charset="0"/>
                <a:cs typeface="Tahoma" panose="020B0604030504040204" pitchFamily="34" charset="0"/>
              </a:rPr>
              <a:t>Over</a:t>
            </a:r>
            <a:r>
              <a:rPr lang="en-US" sz="1800" b="1" spc="0" baseline="0">
                <a:ln>
                  <a:solidFill>
                    <a:schemeClr val="accent6">
                      <a:lumMod val="40000"/>
                      <a:lumOff val="60000"/>
                    </a:schemeClr>
                  </a:solidFill>
                </a:ln>
                <a:solidFill>
                  <a:schemeClr val="accent6">
                    <a:lumMod val="20000"/>
                    <a:lumOff val="80000"/>
                  </a:schemeClr>
                </a:solidFill>
                <a:effectLst>
                  <a:glow rad="25400">
                    <a:schemeClr val="accent6">
                      <a:lumMod val="50000"/>
                    </a:schemeClr>
                  </a:glow>
                  <a:outerShdw blurRad="50800" dist="38100" dir="5400000" algn="t" rotWithShape="0">
                    <a:schemeClr val="accent6">
                      <a:lumMod val="50000"/>
                    </a:schemeClr>
                  </a:outerShdw>
                </a:effectLst>
                <a:latin typeface="Tahoma" panose="020B0604030504040204" pitchFamily="34" charset="0"/>
                <a:ea typeface="Tahoma" panose="020B0604030504040204" pitchFamily="34" charset="0"/>
                <a:cs typeface="Tahoma" panose="020B0604030504040204" pitchFamily="34" charset="0"/>
              </a:rPr>
              <a:t> time, your </a:t>
            </a:r>
            <a:r>
              <a:rPr lang="en-US" sz="1800" b="1" spc="0" baseline="0">
                <a:ln>
                  <a:solidFill>
                    <a:srgbClr val="E1FFEB"/>
                  </a:solidFill>
                </a:ln>
                <a:solidFill>
                  <a:srgbClr val="00F587"/>
                </a:solidFill>
                <a:effectLst>
                  <a:glow rad="25400">
                    <a:schemeClr val="accent6">
                      <a:lumMod val="50000"/>
                    </a:schemeClr>
                  </a:glow>
                  <a:outerShdw blurRad="50800" dist="38100" dir="5400000" algn="t" rotWithShape="0">
                    <a:schemeClr val="accent6">
                      <a:lumMod val="50000"/>
                    </a:schemeClr>
                  </a:outerShdw>
                </a:effectLst>
                <a:latin typeface="Tahoma" panose="020B0604030504040204" pitchFamily="34" charset="0"/>
                <a:ea typeface="Tahoma" panose="020B0604030504040204" pitchFamily="34" charset="0"/>
                <a:cs typeface="Tahoma" panose="020B0604030504040204" pitchFamily="34" charset="0"/>
              </a:rPr>
              <a:t>focus</a:t>
            </a:r>
            <a:r>
              <a:rPr lang="en-US" sz="1800" b="1" spc="0" baseline="0">
                <a:ln>
                  <a:solidFill>
                    <a:schemeClr val="accent6">
                      <a:lumMod val="40000"/>
                      <a:lumOff val="60000"/>
                    </a:schemeClr>
                  </a:solidFill>
                </a:ln>
                <a:solidFill>
                  <a:schemeClr val="accent6">
                    <a:lumMod val="20000"/>
                    <a:lumOff val="80000"/>
                  </a:schemeClr>
                </a:solidFill>
                <a:effectLst>
                  <a:glow rad="25400">
                    <a:schemeClr val="accent6">
                      <a:lumMod val="50000"/>
                    </a:schemeClr>
                  </a:glow>
                  <a:outerShdw blurRad="50800" dist="38100" dir="5400000" algn="t" rotWithShape="0">
                    <a:schemeClr val="accent6">
                      <a:lumMod val="50000"/>
                    </a:schemeClr>
                  </a:outerShdw>
                </a:effectLst>
                <a:latin typeface="Tahoma" panose="020B0604030504040204" pitchFamily="34" charset="0"/>
                <a:ea typeface="Tahoma" panose="020B0604030504040204" pitchFamily="34" charset="0"/>
                <a:cs typeface="Tahoma" panose="020B0604030504040204" pitchFamily="34" charset="0"/>
              </a:rPr>
              <a:t> crystallizes in an </a:t>
            </a:r>
            <a:r>
              <a:rPr lang="en-US" sz="1800" b="1" spc="0" baseline="0">
                <a:ln>
                  <a:solidFill>
                    <a:schemeClr val="accent6">
                      <a:lumMod val="40000"/>
                      <a:lumOff val="60000"/>
                    </a:schemeClr>
                  </a:solidFill>
                </a:ln>
                <a:solidFill>
                  <a:srgbClr val="CC66FF"/>
                </a:solidFill>
                <a:effectLst>
                  <a:glow rad="25400">
                    <a:srgbClr val="281437"/>
                  </a:glow>
                  <a:outerShdw blurRad="50800" dist="38100" dir="5400000" algn="t" rotWithShape="0">
                    <a:schemeClr val="accent6">
                      <a:lumMod val="50000"/>
                    </a:schemeClr>
                  </a:outerShdw>
                </a:effectLst>
                <a:latin typeface="Tahoma" panose="020B0604030504040204" pitchFamily="34" charset="0"/>
                <a:ea typeface="Tahoma" panose="020B0604030504040204" pitchFamily="34" charset="0"/>
                <a:cs typeface="Tahoma" panose="020B0604030504040204" pitchFamily="34" charset="0"/>
              </a:rPr>
              <a:t>orientation</a:t>
            </a:r>
            <a:r>
              <a:rPr lang="en-US" sz="1800" b="1" spc="0" baseline="0">
                <a:ln>
                  <a:solidFill>
                    <a:schemeClr val="accent6">
                      <a:lumMod val="40000"/>
                      <a:lumOff val="60000"/>
                    </a:schemeClr>
                  </a:solidFill>
                </a:ln>
                <a:solidFill>
                  <a:schemeClr val="accent6">
                    <a:lumMod val="20000"/>
                    <a:lumOff val="80000"/>
                  </a:schemeClr>
                </a:solidFill>
                <a:effectLst>
                  <a:glow rad="25400">
                    <a:schemeClr val="accent6">
                      <a:lumMod val="50000"/>
                    </a:schemeClr>
                  </a:glow>
                  <a:outerShdw blurRad="50800" dist="38100" dir="5400000" algn="t" rotWithShape="0">
                    <a:schemeClr val="accent6">
                      <a:lumMod val="50000"/>
                    </a:schemeClr>
                  </a:outerShdw>
                </a:effectLst>
                <a:latin typeface="Tahoma" panose="020B0604030504040204" pitchFamily="34" charset="0"/>
                <a:ea typeface="Tahoma" panose="020B0604030504040204" pitchFamily="34" charset="0"/>
                <a:cs typeface="Tahoma" panose="020B0604030504040204" pitchFamily="34" charset="0"/>
              </a:rPr>
              <a:t>.</a:t>
            </a:r>
            <a:endParaRPr lang="en-US" sz="1800" spc="0">
              <a:ln>
                <a:solidFill>
                  <a:schemeClr val="accent6">
                    <a:lumMod val="40000"/>
                    <a:lumOff val="60000"/>
                  </a:schemeClr>
                </a:solidFill>
              </a:ln>
              <a:solidFill>
                <a:schemeClr val="accent6">
                  <a:lumMod val="20000"/>
                  <a:lumOff val="80000"/>
                </a:schemeClr>
              </a:solidFill>
              <a:effectLst>
                <a:glow rad="25400">
                  <a:schemeClr val="accent6">
                    <a:lumMod val="50000"/>
                  </a:schemeClr>
                </a:glow>
                <a:outerShdw blurRad="50800" dist="38100" dir="5400000" algn="t" rotWithShape="0">
                  <a:srgbClr val="00B050">
                    <a:alpha val="85000"/>
                  </a:srgbClr>
                </a:outerShdw>
              </a:effectLst>
              <a:latin typeface="Tahoma" panose="020B0604030504040204" pitchFamily="34" charset="0"/>
              <a:ea typeface="Tahoma" panose="020B0604030504040204" pitchFamily="34" charset="0"/>
              <a:cs typeface="Tahoma" panose="020B0604030504040204" pitchFamily="34" charset="0"/>
            </a:endParaRPr>
          </a:p>
        </xdr:txBody>
      </xdr:sp>
    </xdr:grpSp>
    <xdr:clientData/>
  </xdr:twoCellAnchor>
  <xdr:twoCellAnchor>
    <xdr:from>
      <xdr:col>11</xdr:col>
      <xdr:colOff>60960</xdr:colOff>
      <xdr:row>204</xdr:row>
      <xdr:rowOff>53341</xdr:rowOff>
    </xdr:from>
    <xdr:to>
      <xdr:col>13</xdr:col>
      <xdr:colOff>53490</xdr:colOff>
      <xdr:row>207</xdr:row>
      <xdr:rowOff>60960</xdr:rowOff>
    </xdr:to>
    <xdr:sp macro="" textlink="">
      <xdr:nvSpPr>
        <xdr:cNvPr id="294" name="You believe whatever serves your needs.">
          <a:extLst>
            <a:ext uri="{FF2B5EF4-FFF2-40B4-BE49-F238E27FC236}">
              <a16:creationId xmlns:a16="http://schemas.microsoft.com/office/drawing/2014/main" id="{760CE8FA-DBC6-417D-B32A-4E8E6DA393E9}"/>
            </a:ext>
          </a:extLst>
        </xdr:cNvPr>
        <xdr:cNvSpPr txBox="1">
          <a:spLocks/>
        </xdr:cNvSpPr>
      </xdr:nvSpPr>
      <xdr:spPr>
        <a:xfrm>
          <a:off x="5318760" y="43658791"/>
          <a:ext cx="1021230" cy="769619"/>
        </a:xfrm>
        <a:prstGeom prst="rect">
          <a:avLst/>
        </a:prstGeom>
      </xdr:spPr>
      <xdr:txBody>
        <a:bodyPr vert="horz" wrap="square" lIns="0" tIns="45720" rIns="0" bIns="45720"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indent="0" algn="ctr">
            <a:lnSpc>
              <a:spcPct val="80000"/>
            </a:lnSpc>
            <a:buNone/>
          </a:pPr>
          <a:r>
            <a:rPr lang="en-US" sz="1100" b="1" spc="-50">
              <a:solidFill>
                <a:srgbClr val="007332"/>
              </a:solidFill>
              <a:latin typeface="Franklin Gothic Demi" panose="020B0703020102020204" pitchFamily="34" charset="0"/>
              <a:ea typeface="Tahoma" panose="020B0604030504040204" pitchFamily="34" charset="0"/>
              <a:cs typeface="Tahoma" panose="020B0604030504040204" pitchFamily="34" charset="0"/>
            </a:rPr>
            <a:t>I need to focus more on deeper relationships, traditional ways of community and the nation.</a:t>
          </a:r>
        </a:p>
      </xdr:txBody>
    </xdr:sp>
    <xdr:clientData/>
  </xdr:twoCellAnchor>
  <xdr:twoCellAnchor>
    <xdr:from>
      <xdr:col>1</xdr:col>
      <xdr:colOff>0</xdr:colOff>
      <xdr:row>290</xdr:row>
      <xdr:rowOff>91508</xdr:rowOff>
    </xdr:from>
    <xdr:to>
      <xdr:col>12</xdr:col>
      <xdr:colOff>443706</xdr:colOff>
      <xdr:row>316</xdr:row>
      <xdr:rowOff>91440</xdr:rowOff>
    </xdr:to>
    <xdr:grpSp>
      <xdr:nvGrpSpPr>
        <xdr:cNvPr id="295" name="Group 294">
          <a:extLst>
            <a:ext uri="{FF2B5EF4-FFF2-40B4-BE49-F238E27FC236}">
              <a16:creationId xmlns:a16="http://schemas.microsoft.com/office/drawing/2014/main" id="{A13B43F2-2262-47DD-B762-788A0B6C9E3C}"/>
            </a:ext>
          </a:extLst>
        </xdr:cNvPr>
        <xdr:cNvGrpSpPr/>
      </xdr:nvGrpSpPr>
      <xdr:grpSpPr>
        <a:xfrm>
          <a:off x="114300" y="61870658"/>
          <a:ext cx="6101556" cy="4292532"/>
          <a:chOff x="99060" y="46093448"/>
          <a:chExt cx="5899957" cy="4556692"/>
        </a:xfrm>
      </xdr:grpSpPr>
      <xdr:sp macro="" textlink="">
        <xdr:nvSpPr>
          <xdr:cNvPr id="296" name="Government serves best when it serves least.">
            <a:extLst>
              <a:ext uri="{FF2B5EF4-FFF2-40B4-BE49-F238E27FC236}">
                <a16:creationId xmlns:a16="http://schemas.microsoft.com/office/drawing/2014/main" id="{DA0B9D3D-901A-07B3-CF3B-9D7458EF5855}"/>
              </a:ext>
            </a:extLst>
          </xdr:cNvPr>
          <xdr:cNvSpPr txBox="1">
            <a:spLocks/>
          </xdr:cNvSpPr>
        </xdr:nvSpPr>
        <xdr:spPr>
          <a:xfrm>
            <a:off x="3238500" y="46101000"/>
            <a:ext cx="2743200" cy="548640"/>
          </a:xfrm>
          <a:prstGeom prst="rect">
            <a:avLst/>
          </a:prstGeom>
        </xdr:spPr>
        <xdr:txBody>
          <a:bodyPr vert="horz" wrap="square" lIns="0" tIns="45720" rIns="0" bIns="45720"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indent="0" algn="ctr">
              <a:lnSpc>
                <a:spcPct val="100000"/>
              </a:lnSpc>
              <a:buNone/>
            </a:pPr>
            <a:r>
              <a:rPr lang="en-US" sz="3000" b="1">
                <a:solidFill>
                  <a:srgbClr val="FF3C3C"/>
                </a:solidFill>
                <a:effectLst>
                  <a:outerShdw blurRad="50800" dist="38100" dir="5400000" algn="t" rotWithShape="0">
                    <a:srgbClr val="C00000">
                      <a:alpha val="40000"/>
                    </a:srgbClr>
                  </a:outerShdw>
                </a:effectLst>
                <a:latin typeface="Franklin Gothic Demi" panose="020B0703020102020204" pitchFamily="34" charset="0"/>
                <a:ea typeface="Tahoma" panose="020B0604030504040204" pitchFamily="34" charset="0"/>
                <a:cs typeface="Tahoma" panose="020B0604030504040204" pitchFamily="34" charset="0"/>
              </a:rPr>
              <a:t>If DEEP focused</a:t>
            </a:r>
          </a:p>
        </xdr:txBody>
      </xdr:sp>
      <xdr:sp macro="" textlink="">
        <xdr:nvSpPr>
          <xdr:cNvPr id="297" name="Government exists as a force for good.">
            <a:extLst>
              <a:ext uri="{FF2B5EF4-FFF2-40B4-BE49-F238E27FC236}">
                <a16:creationId xmlns:a16="http://schemas.microsoft.com/office/drawing/2014/main" id="{72FEFB80-FDDB-ACDA-D971-DFF2F2E230EB}"/>
              </a:ext>
            </a:extLst>
          </xdr:cNvPr>
          <xdr:cNvSpPr txBox="1">
            <a:spLocks/>
          </xdr:cNvSpPr>
        </xdr:nvSpPr>
        <xdr:spPr>
          <a:xfrm>
            <a:off x="99060" y="46093448"/>
            <a:ext cx="2743200" cy="548640"/>
          </a:xfrm>
          <a:prstGeom prst="rect">
            <a:avLst/>
          </a:prstGeom>
        </xdr:spPr>
        <xdr:txBody>
          <a:bodyPr vert="horz" wrap="square" lIns="0" tIns="45720" rIns="0" bIns="45720"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indent="0" algn="ctr">
              <a:lnSpc>
                <a:spcPct val="100000"/>
              </a:lnSpc>
              <a:buNone/>
            </a:pPr>
            <a:r>
              <a:rPr lang="en-US" sz="3000" b="1" spc="-50">
                <a:solidFill>
                  <a:srgbClr val="00B0F0"/>
                </a:solidFill>
                <a:effectLst>
                  <a:outerShdw blurRad="50800" dist="38100" dir="5400000" algn="t" rotWithShape="0">
                    <a:srgbClr val="0070C0">
                      <a:alpha val="40000"/>
                    </a:srgbClr>
                  </a:outerShdw>
                </a:effectLst>
                <a:latin typeface="Franklin Gothic Demi" panose="020B0703020102020204" pitchFamily="34" charset="0"/>
                <a:ea typeface="Tahoma" panose="020B0604030504040204" pitchFamily="34" charset="0"/>
                <a:cs typeface="Tahoma" panose="020B0604030504040204" pitchFamily="34" charset="0"/>
              </a:rPr>
              <a:t>If WIDE focused</a:t>
            </a:r>
          </a:p>
        </xdr:txBody>
      </xdr:sp>
      <xdr:sp macro="" textlink="">
        <xdr:nvSpPr>
          <xdr:cNvPr id="298" name="Or?">
            <a:extLst>
              <a:ext uri="{FF2B5EF4-FFF2-40B4-BE49-F238E27FC236}">
                <a16:creationId xmlns:a16="http://schemas.microsoft.com/office/drawing/2014/main" id="{DA09D424-FD69-5FAC-68DC-72669D0F9EA6}"/>
              </a:ext>
            </a:extLst>
          </xdr:cNvPr>
          <xdr:cNvSpPr txBox="1">
            <a:spLocks/>
          </xdr:cNvSpPr>
        </xdr:nvSpPr>
        <xdr:spPr>
          <a:xfrm>
            <a:off x="129540" y="47579280"/>
            <a:ext cx="2743200" cy="1143000"/>
          </a:xfrm>
          <a:prstGeom prst="rect">
            <a:avLst/>
          </a:prstGeom>
          <a:solidFill>
            <a:schemeClr val="accent5">
              <a:lumMod val="20000"/>
              <a:lumOff val="80000"/>
            </a:schemeClr>
          </a:solidFill>
        </xdr:spPr>
        <xdr:txBody>
          <a:bodyPr vert="horz" wrap="square" lIns="0" tIns="45720" rIns="0" bIns="45720"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indent="0" algn="ctr">
              <a:buNone/>
            </a:pPr>
            <a:r>
              <a:rPr lang="en-US" sz="1500" spc="-40">
                <a:ln>
                  <a:solidFill>
                    <a:srgbClr val="002060"/>
                  </a:solidFill>
                </a:ln>
                <a:solidFill>
                  <a:srgbClr val="0070C0"/>
                </a:solidFill>
                <a:effectLst>
                  <a:outerShdw blurRad="50800" dist="38100" dir="5400000" algn="t" rotWithShape="0">
                    <a:prstClr val="black">
                      <a:alpha val="60000"/>
                    </a:prstClr>
                  </a:outerShdw>
                </a:effectLst>
                <a:latin typeface="Tahoma" panose="020B0604030504040204" pitchFamily="34" charset="0"/>
                <a:ea typeface="Tahoma" panose="020B0604030504040204" pitchFamily="34" charset="0"/>
                <a:cs typeface="Tahoma" panose="020B0604030504040204" pitchFamily="34" charset="0"/>
              </a:rPr>
              <a:t>On</a:t>
            </a:r>
            <a:r>
              <a:rPr lang="en-US" sz="1500" spc="-40" baseline="0">
                <a:ln>
                  <a:solidFill>
                    <a:srgbClr val="002060"/>
                  </a:solidFill>
                </a:ln>
                <a:solidFill>
                  <a:srgbClr val="0070C0"/>
                </a:solidFill>
                <a:effectLst>
                  <a:outerShdw blurRad="50800" dist="38100" dir="5400000" algn="t" rotWithShape="0">
                    <a:prstClr val="black">
                      <a:alpha val="60000"/>
                    </a:prstClr>
                  </a:outerShdw>
                </a:effectLst>
                <a:latin typeface="Tahoma" panose="020B0604030504040204" pitchFamily="34" charset="0"/>
                <a:ea typeface="Tahoma" panose="020B0604030504040204" pitchFamily="34" charset="0"/>
                <a:cs typeface="Tahoma" panose="020B0604030504040204" pitchFamily="34" charset="0"/>
              </a:rPr>
              <a:t> the political Left, you see </a:t>
            </a:r>
            <a:r>
              <a:rPr lang="en-US" sz="2000" b="1" spc="0" baseline="0">
                <a:ln>
                  <a:solidFill>
                    <a:srgbClr val="002060"/>
                  </a:solidFill>
                </a:ln>
                <a:solidFill>
                  <a:srgbClr val="0070C0"/>
                </a:solidFill>
                <a:effectLst>
                  <a:outerShdw blurRad="50800" dist="38100" dir="5400000" algn="t" rotWithShape="0">
                    <a:prstClr val="black">
                      <a:alpha val="60000"/>
                    </a:prstClr>
                  </a:outerShdw>
                </a:effectLst>
                <a:latin typeface="Tahoma" panose="020B0604030504040204" pitchFamily="34" charset="0"/>
                <a:ea typeface="Tahoma" panose="020B0604030504040204" pitchFamily="34" charset="0"/>
                <a:cs typeface="Tahoma" panose="020B0604030504040204" pitchFamily="34" charset="0"/>
              </a:rPr>
              <a:t>WIDE</a:t>
            </a:r>
            <a:r>
              <a:rPr lang="en-US" sz="2000" spc="0" baseline="0">
                <a:ln>
                  <a:solidFill>
                    <a:srgbClr val="002060"/>
                  </a:solidFill>
                </a:ln>
                <a:solidFill>
                  <a:srgbClr val="0070C0"/>
                </a:solidFill>
                <a:effectLst>
                  <a:outerShdw blurRad="50800" dist="38100" dir="5400000" algn="t" rotWithShape="0">
                    <a:prstClr val="black">
                      <a:alpha val="60000"/>
                    </a:prstClr>
                  </a:outerShdw>
                </a:effectLst>
                <a:latin typeface="Tahoma" panose="020B0604030504040204" pitchFamily="34" charset="0"/>
                <a:ea typeface="Tahoma" panose="020B0604030504040204" pitchFamily="34" charset="0"/>
                <a:cs typeface="Tahoma" panose="020B0604030504040204" pitchFamily="34" charset="0"/>
              </a:rPr>
              <a:t> inclusiveness</a:t>
            </a:r>
          </a:p>
          <a:p>
            <a:pPr marL="0" indent="0" algn="ctr">
              <a:buNone/>
            </a:pPr>
            <a:r>
              <a:rPr lang="en-US" sz="1500" spc="-40" baseline="0">
                <a:ln>
                  <a:solidFill>
                    <a:srgbClr val="002060"/>
                  </a:solidFill>
                </a:ln>
                <a:solidFill>
                  <a:srgbClr val="0070C0"/>
                </a:solidFill>
                <a:effectLst>
                  <a:outerShdw blurRad="50800" dist="38100" dir="5400000" algn="t" rotWithShape="0">
                    <a:prstClr val="black">
                      <a:alpha val="60000"/>
                    </a:prstClr>
                  </a:outerShdw>
                </a:effectLst>
                <a:latin typeface="Tahoma" panose="020B0604030504040204" pitchFamily="34" charset="0"/>
                <a:ea typeface="Tahoma" panose="020B0604030504040204" pitchFamily="34" charset="0"/>
                <a:cs typeface="Tahoma" panose="020B0604030504040204" pitchFamily="34" charset="0"/>
              </a:rPr>
              <a:t>for those who uniqueness left them historically out in the cold.</a:t>
            </a:r>
            <a:endParaRPr lang="en-US" sz="1500" spc="-40">
              <a:ln>
                <a:solidFill>
                  <a:srgbClr val="002060"/>
                </a:solidFill>
              </a:ln>
              <a:solidFill>
                <a:srgbClr val="0070C0"/>
              </a:solidFill>
              <a:latin typeface="Tahoma" panose="020B0604030504040204" pitchFamily="34" charset="0"/>
              <a:ea typeface="Tahoma" panose="020B0604030504040204" pitchFamily="34" charset="0"/>
              <a:cs typeface="Tahoma" panose="020B0604030504040204" pitchFamily="34" charset="0"/>
            </a:endParaRPr>
          </a:p>
        </xdr:txBody>
      </xdr:sp>
      <xdr:sp macro="" textlink="">
        <xdr:nvSpPr>
          <xdr:cNvPr id="299" name="Or?">
            <a:extLst>
              <a:ext uri="{FF2B5EF4-FFF2-40B4-BE49-F238E27FC236}">
                <a16:creationId xmlns:a16="http://schemas.microsoft.com/office/drawing/2014/main" id="{553CA968-D89B-0186-1CDD-0EAA22F196D0}"/>
              </a:ext>
            </a:extLst>
          </xdr:cNvPr>
          <xdr:cNvSpPr txBox="1">
            <a:spLocks/>
          </xdr:cNvSpPr>
        </xdr:nvSpPr>
        <xdr:spPr>
          <a:xfrm>
            <a:off x="3223260" y="47586900"/>
            <a:ext cx="2743200" cy="1143000"/>
          </a:xfrm>
          <a:prstGeom prst="rect">
            <a:avLst/>
          </a:prstGeom>
          <a:solidFill>
            <a:srgbClr val="FFCCCC"/>
          </a:solidFill>
        </xdr:spPr>
        <xdr:txBody>
          <a:bodyPr vert="horz" wrap="square" lIns="0" tIns="45720" rIns="0" bIns="45720"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indent="0" algn="ctr">
              <a:buNone/>
            </a:pPr>
            <a:r>
              <a:rPr lang="en-US" sz="1500" spc="-40">
                <a:ln>
                  <a:solidFill>
                    <a:srgbClr val="C00000"/>
                  </a:solidFill>
                </a:ln>
                <a:solidFill>
                  <a:srgbClr val="FF0000"/>
                </a:solidFill>
                <a:effectLst>
                  <a:outerShdw blurRad="50800" dist="38100" dir="5400000" algn="t" rotWithShape="0">
                    <a:prstClr val="black">
                      <a:alpha val="60000"/>
                    </a:prstClr>
                  </a:outerShdw>
                </a:effectLst>
                <a:latin typeface="Tahoma" panose="020B0604030504040204" pitchFamily="34" charset="0"/>
                <a:ea typeface="Tahoma" panose="020B0604030504040204" pitchFamily="34" charset="0"/>
                <a:cs typeface="Tahoma" panose="020B0604030504040204" pitchFamily="34" charset="0"/>
              </a:rPr>
              <a:t>On</a:t>
            </a:r>
            <a:r>
              <a:rPr lang="en-US" sz="1500" spc="-40" baseline="0">
                <a:ln>
                  <a:solidFill>
                    <a:srgbClr val="C00000"/>
                  </a:solidFill>
                </a:ln>
                <a:solidFill>
                  <a:srgbClr val="FF0000"/>
                </a:solidFill>
                <a:effectLst>
                  <a:outerShdw blurRad="50800" dist="38100" dir="5400000" algn="t" rotWithShape="0">
                    <a:prstClr val="black">
                      <a:alpha val="60000"/>
                    </a:prstClr>
                  </a:outerShdw>
                </a:effectLst>
                <a:latin typeface="Tahoma" panose="020B0604030504040204" pitchFamily="34" charset="0"/>
                <a:ea typeface="Tahoma" panose="020B0604030504040204" pitchFamily="34" charset="0"/>
                <a:cs typeface="Tahoma" panose="020B0604030504040204" pitchFamily="34" charset="0"/>
              </a:rPr>
              <a:t> the political Right, you see </a:t>
            </a:r>
            <a:r>
              <a:rPr lang="en-US" sz="2000" b="1" spc="0" baseline="0">
                <a:ln>
                  <a:solidFill>
                    <a:srgbClr val="C00000"/>
                  </a:solidFill>
                </a:ln>
                <a:solidFill>
                  <a:srgbClr val="FF0000"/>
                </a:solidFill>
                <a:effectLst>
                  <a:outerShdw blurRad="50800" dist="38100" dir="5400000" algn="t" rotWithShape="0">
                    <a:prstClr val="black">
                      <a:alpha val="60000"/>
                    </a:prstClr>
                  </a:outerShdw>
                </a:effectLst>
                <a:latin typeface="Tahoma" panose="020B0604030504040204" pitchFamily="34" charset="0"/>
                <a:ea typeface="Tahoma" panose="020B0604030504040204" pitchFamily="34" charset="0"/>
                <a:cs typeface="Tahoma" panose="020B0604030504040204" pitchFamily="34" charset="0"/>
              </a:rPr>
              <a:t>DEEP</a:t>
            </a:r>
            <a:r>
              <a:rPr lang="en-US" sz="2000" spc="0" baseline="0">
                <a:ln>
                  <a:solidFill>
                    <a:srgbClr val="C00000"/>
                  </a:solidFill>
                </a:ln>
                <a:solidFill>
                  <a:srgbClr val="FF0000"/>
                </a:solidFill>
                <a:effectLst>
                  <a:outerShdw blurRad="50800" dist="38100" dir="5400000" algn="t" rotWithShape="0">
                    <a:prstClr val="black">
                      <a:alpha val="60000"/>
                    </a:prstClr>
                  </a:outerShdw>
                </a:effectLst>
                <a:latin typeface="Tahoma" panose="020B0604030504040204" pitchFamily="34" charset="0"/>
                <a:ea typeface="Tahoma" panose="020B0604030504040204" pitchFamily="34" charset="0"/>
                <a:cs typeface="Tahoma" panose="020B0604030504040204" pitchFamily="34" charset="0"/>
              </a:rPr>
              <a:t> cohesiveness</a:t>
            </a:r>
          </a:p>
          <a:p>
            <a:pPr marL="0" indent="0" algn="ctr">
              <a:buNone/>
            </a:pPr>
            <a:r>
              <a:rPr lang="en-US" sz="1500" spc="-50" baseline="0">
                <a:ln>
                  <a:solidFill>
                    <a:srgbClr val="C00000"/>
                  </a:solidFill>
                </a:ln>
                <a:solidFill>
                  <a:srgbClr val="FF0000"/>
                </a:solidFill>
                <a:effectLst>
                  <a:outerShdw blurRad="50800" dist="38100" dir="5400000" algn="t" rotWithShape="0">
                    <a:prstClr val="black">
                      <a:alpha val="60000"/>
                    </a:prstClr>
                  </a:outerShdw>
                </a:effectLst>
                <a:latin typeface="Tahoma" panose="020B0604030504040204" pitchFamily="34" charset="0"/>
                <a:ea typeface="Tahoma" panose="020B0604030504040204" pitchFamily="34" charset="0"/>
                <a:cs typeface="Tahoma" panose="020B0604030504040204" pitchFamily="34" charset="0"/>
              </a:rPr>
              <a:t>for those with a satisfying tradi-tional relationship with each other.</a:t>
            </a:r>
            <a:endParaRPr lang="en-US" sz="1500" spc="-50" baseline="0">
              <a:ln>
                <a:solidFill>
                  <a:srgbClr val="C00000"/>
                </a:solidFill>
              </a:ln>
              <a:solidFill>
                <a:srgbClr val="FF0000"/>
              </a:solidFill>
              <a:latin typeface="Tahoma" panose="020B0604030504040204" pitchFamily="34" charset="0"/>
              <a:ea typeface="Tahoma" panose="020B0604030504040204" pitchFamily="34" charset="0"/>
              <a:cs typeface="Tahoma" panose="020B0604030504040204" pitchFamily="34" charset="0"/>
            </a:endParaRPr>
          </a:p>
        </xdr:txBody>
      </xdr:sp>
      <xdr:sp macro="" textlink="">
        <xdr:nvSpPr>
          <xdr:cNvPr id="300" name="Or?">
            <a:extLst>
              <a:ext uri="{FF2B5EF4-FFF2-40B4-BE49-F238E27FC236}">
                <a16:creationId xmlns:a16="http://schemas.microsoft.com/office/drawing/2014/main" id="{86D7E356-566F-6903-AF6F-E5E40BCA32CB}"/>
              </a:ext>
            </a:extLst>
          </xdr:cNvPr>
          <xdr:cNvSpPr txBox="1">
            <a:spLocks/>
          </xdr:cNvSpPr>
        </xdr:nvSpPr>
        <xdr:spPr>
          <a:xfrm>
            <a:off x="3215640" y="49141380"/>
            <a:ext cx="2743200" cy="335280"/>
          </a:xfrm>
          <a:prstGeom prst="rect">
            <a:avLst/>
          </a:prstGeom>
          <a:solidFill>
            <a:schemeClr val="accent5">
              <a:lumMod val="20000"/>
              <a:lumOff val="80000"/>
            </a:schemeClr>
          </a:solidFill>
        </xdr:spPr>
        <xdr:txBody>
          <a:bodyPr vert="horz" wrap="square" lIns="0" tIns="45720" rIns="0" bIns="45720"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indent="0" algn="ctr">
              <a:buNone/>
            </a:pPr>
            <a:r>
              <a:rPr lang="en-US" sz="1400" spc="-40">
                <a:ln>
                  <a:solidFill>
                    <a:srgbClr val="00B050"/>
                  </a:solidFill>
                </a:ln>
                <a:solidFill>
                  <a:srgbClr val="00B050"/>
                </a:solidFill>
                <a:effectLst>
                  <a:outerShdw blurRad="50800" dist="38100" dir="5400000" algn="t" rotWithShape="0">
                    <a:prstClr val="black">
                      <a:alpha val="60000"/>
                    </a:prstClr>
                  </a:outerShdw>
                </a:effectLst>
                <a:latin typeface="Tahoma" panose="020B0604030504040204" pitchFamily="34" charset="0"/>
                <a:ea typeface="Tahoma" panose="020B0604030504040204" pitchFamily="34" charset="0"/>
                <a:cs typeface="Tahoma" panose="020B0604030504040204" pitchFamily="34" charset="0"/>
              </a:rPr>
              <a:t>self-needs</a:t>
            </a:r>
            <a:r>
              <a:rPr lang="en-US" sz="1400" spc="-40">
                <a:ln>
                  <a:solidFill>
                    <a:srgbClr val="0070C0"/>
                  </a:solidFill>
                </a:ln>
                <a:solidFill>
                  <a:srgbClr val="0070C0"/>
                </a:solidFill>
                <a:effectLst>
                  <a:outerShdw blurRad="50800" dist="38100" dir="5400000" algn="t" rotWithShape="0">
                    <a:prstClr val="black">
                      <a:alpha val="60000"/>
                    </a:prstClr>
                  </a:outerShdw>
                </a:effectLst>
                <a:latin typeface="Tahoma" panose="020B0604030504040204" pitchFamily="34" charset="0"/>
                <a:ea typeface="Tahoma" panose="020B0604030504040204" pitchFamily="34" charset="0"/>
                <a:cs typeface="Tahoma" panose="020B0604030504040204" pitchFamily="34" charset="0"/>
              </a:rPr>
              <a:t> </a:t>
            </a:r>
            <a:r>
              <a:rPr lang="en-US" sz="1400" i="1" kern="1200" spc="-40" baseline="0">
                <a:ln>
                  <a:solidFill>
                    <a:srgbClr val="FF0000"/>
                  </a:solidFill>
                </a:ln>
                <a:solidFill>
                  <a:srgbClr val="FF0000"/>
                </a:solidFill>
                <a:effectLst>
                  <a:outerShdw blurRad="50800" dist="38100" dir="5400000" algn="t" rotWithShape="0">
                    <a:prstClr val="black">
                      <a:alpha val="60000"/>
                    </a:prstClr>
                  </a:outerShdw>
                </a:effectLst>
                <a:latin typeface="Tahoma" panose="020B0604030504040204" pitchFamily="34" charset="0"/>
                <a:ea typeface="Tahoma" panose="020B0604030504040204" pitchFamily="34" charset="0"/>
                <a:cs typeface="Tahoma" panose="020B0604030504040204" pitchFamily="34" charset="0"/>
              </a:rPr>
              <a:t>more</a:t>
            </a:r>
            <a:r>
              <a:rPr lang="en-US" sz="1400" i="1" spc="-40">
                <a:ln>
                  <a:solidFill>
                    <a:srgbClr val="0070C0"/>
                  </a:solidFill>
                </a:ln>
                <a:solidFill>
                  <a:srgbClr val="0070C0"/>
                </a:solidFill>
                <a:effectLst>
                  <a:outerShdw blurRad="50800" dist="38100" dir="5400000" algn="t" rotWithShape="0">
                    <a:prstClr val="black">
                      <a:alpha val="60000"/>
                    </a:prstClr>
                  </a:outerShdw>
                </a:effectLst>
                <a:latin typeface="Tahoma" panose="020B0604030504040204" pitchFamily="34" charset="0"/>
                <a:ea typeface="Tahoma" panose="020B0604030504040204" pitchFamily="34" charset="0"/>
                <a:cs typeface="Tahoma" panose="020B0604030504040204" pitchFamily="34" charset="0"/>
              </a:rPr>
              <a:t> </a:t>
            </a:r>
            <a:r>
              <a:rPr lang="en-US" sz="1400" i="1" kern="1200" spc="-40" baseline="0">
                <a:ln>
                  <a:solidFill>
                    <a:srgbClr val="FF0000"/>
                  </a:solidFill>
                </a:ln>
                <a:solidFill>
                  <a:srgbClr val="FF0000"/>
                </a:solidFill>
                <a:effectLst>
                  <a:outerShdw blurRad="50800" dist="38100" dir="5400000" algn="t" rotWithShape="0">
                    <a:prstClr val="black">
                      <a:alpha val="60000"/>
                    </a:prstClr>
                  </a:outerShdw>
                </a:effectLst>
                <a:latin typeface="Tahoma" panose="020B0604030504040204" pitchFamily="34" charset="0"/>
                <a:ea typeface="Tahoma" panose="020B0604030504040204" pitchFamily="34" charset="0"/>
                <a:cs typeface="Tahoma" panose="020B0604030504040204" pitchFamily="34" charset="0"/>
              </a:rPr>
              <a:t>than</a:t>
            </a:r>
            <a:r>
              <a:rPr lang="en-US" sz="1400" spc="-40">
                <a:ln>
                  <a:solidFill>
                    <a:srgbClr val="0070C0"/>
                  </a:solidFill>
                </a:ln>
                <a:solidFill>
                  <a:srgbClr val="0070C0"/>
                </a:solidFill>
                <a:effectLst>
                  <a:outerShdw blurRad="50800" dist="38100" dir="5400000" algn="t" rotWithShape="0">
                    <a:prstClr val="black">
                      <a:alpha val="60000"/>
                    </a:prstClr>
                  </a:outerShdw>
                </a:effectLst>
                <a:latin typeface="Tahoma" panose="020B0604030504040204" pitchFamily="34" charset="0"/>
                <a:ea typeface="Tahoma" panose="020B0604030504040204" pitchFamily="34" charset="0"/>
                <a:cs typeface="Tahoma" panose="020B0604030504040204" pitchFamily="34" charset="0"/>
              </a:rPr>
              <a:t> </a:t>
            </a:r>
            <a:r>
              <a:rPr lang="en-US" sz="1400" spc="-40">
                <a:ln>
                  <a:solidFill>
                    <a:srgbClr val="A05FCD"/>
                  </a:solidFill>
                </a:ln>
                <a:solidFill>
                  <a:srgbClr val="A05FCD"/>
                </a:solidFill>
                <a:effectLst>
                  <a:outerShdw blurRad="50800" dist="38100" dir="5400000" algn="t" rotWithShape="0">
                    <a:prstClr val="black">
                      <a:alpha val="60000"/>
                    </a:prstClr>
                  </a:outerShdw>
                </a:effectLst>
                <a:latin typeface="Tahoma" panose="020B0604030504040204" pitchFamily="34" charset="0"/>
                <a:ea typeface="Tahoma" panose="020B0604030504040204" pitchFamily="34" charset="0"/>
                <a:cs typeface="Tahoma" panose="020B0604030504040204" pitchFamily="34" charset="0"/>
              </a:rPr>
              <a:t>social-needs</a:t>
            </a:r>
            <a:r>
              <a:rPr lang="en-US" sz="1400" spc="-40">
                <a:ln>
                  <a:solidFill>
                    <a:srgbClr val="0070C0"/>
                  </a:solidFill>
                </a:ln>
                <a:solidFill>
                  <a:srgbClr val="0070C0"/>
                </a:solidFill>
                <a:effectLst>
                  <a:outerShdw blurRad="50800" dist="38100" dir="5400000" algn="t" rotWithShape="0">
                    <a:prstClr val="black">
                      <a:alpha val="60000"/>
                    </a:prstClr>
                  </a:outerShdw>
                </a:effectLst>
                <a:latin typeface="Tahoma" panose="020B0604030504040204" pitchFamily="34" charset="0"/>
                <a:ea typeface="Tahoma" panose="020B0604030504040204" pitchFamily="34" charset="0"/>
                <a:cs typeface="Tahoma" panose="020B0604030504040204" pitchFamily="34" charset="0"/>
              </a:rPr>
              <a:t>,</a:t>
            </a:r>
            <a:endParaRPr lang="en-US" sz="1400" spc="-40">
              <a:ln>
                <a:solidFill>
                  <a:srgbClr val="0070C0"/>
                </a:solidFill>
              </a:ln>
              <a:solidFill>
                <a:srgbClr val="0070C0"/>
              </a:solidFill>
              <a:latin typeface="Tahoma" panose="020B0604030504040204" pitchFamily="34" charset="0"/>
              <a:ea typeface="Tahoma" panose="020B0604030504040204" pitchFamily="34" charset="0"/>
              <a:cs typeface="Tahoma" panose="020B0604030504040204" pitchFamily="34" charset="0"/>
            </a:endParaRPr>
          </a:p>
        </xdr:txBody>
      </xdr:sp>
      <xdr:sp macro="" textlink="">
        <xdr:nvSpPr>
          <xdr:cNvPr id="301" name="Or?">
            <a:extLst>
              <a:ext uri="{FF2B5EF4-FFF2-40B4-BE49-F238E27FC236}">
                <a16:creationId xmlns:a16="http://schemas.microsoft.com/office/drawing/2014/main" id="{9723AE47-8C36-95CE-DDBF-7F8E3EF91866}"/>
              </a:ext>
            </a:extLst>
          </xdr:cNvPr>
          <xdr:cNvSpPr txBox="1">
            <a:spLocks/>
          </xdr:cNvSpPr>
        </xdr:nvSpPr>
        <xdr:spPr>
          <a:xfrm>
            <a:off x="129540" y="49133760"/>
            <a:ext cx="2743200" cy="335280"/>
          </a:xfrm>
          <a:prstGeom prst="rect">
            <a:avLst/>
          </a:prstGeom>
          <a:solidFill>
            <a:srgbClr val="FFCCCC"/>
          </a:solidFill>
        </xdr:spPr>
        <xdr:txBody>
          <a:bodyPr vert="horz" wrap="square" lIns="0" tIns="45720" rIns="0" bIns="45720"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indent="0" algn="ctr">
              <a:buNone/>
            </a:pPr>
            <a:r>
              <a:rPr lang="en-US" sz="1400" spc="-40">
                <a:ln>
                  <a:solidFill>
                    <a:srgbClr val="A05FCD"/>
                  </a:solidFill>
                </a:ln>
                <a:solidFill>
                  <a:srgbClr val="A05FCD"/>
                </a:solidFill>
                <a:effectLst>
                  <a:outerShdw blurRad="50800" dist="38100" dir="5400000" algn="t" rotWithShape="0">
                    <a:prstClr val="black">
                      <a:alpha val="60000"/>
                    </a:prstClr>
                  </a:outerShdw>
                </a:effectLst>
                <a:latin typeface="Tahoma" panose="020B0604030504040204" pitchFamily="34" charset="0"/>
                <a:ea typeface="Tahoma" panose="020B0604030504040204" pitchFamily="34" charset="0"/>
                <a:cs typeface="Tahoma" panose="020B0604030504040204" pitchFamily="34" charset="0"/>
              </a:rPr>
              <a:t>social-needs</a:t>
            </a:r>
            <a:r>
              <a:rPr lang="en-US" sz="1400" spc="-40" baseline="0">
                <a:ln>
                  <a:solidFill>
                    <a:srgbClr val="FF0000"/>
                  </a:solidFill>
                </a:ln>
                <a:solidFill>
                  <a:srgbClr val="FF0000"/>
                </a:solidFill>
                <a:effectLst>
                  <a:outerShdw blurRad="50800" dist="38100" dir="5400000" algn="t" rotWithShape="0">
                    <a:prstClr val="black">
                      <a:alpha val="60000"/>
                    </a:prstClr>
                  </a:outerShdw>
                </a:effectLst>
                <a:latin typeface="Tahoma" panose="020B0604030504040204" pitchFamily="34" charset="0"/>
                <a:ea typeface="Tahoma" panose="020B0604030504040204" pitchFamily="34" charset="0"/>
                <a:cs typeface="Tahoma" panose="020B0604030504040204" pitchFamily="34" charset="0"/>
              </a:rPr>
              <a:t> </a:t>
            </a:r>
            <a:r>
              <a:rPr lang="en-US" sz="1400" i="1" kern="1200" spc="-40">
                <a:ln>
                  <a:solidFill>
                    <a:srgbClr val="0070C0"/>
                  </a:solidFill>
                </a:ln>
                <a:solidFill>
                  <a:srgbClr val="0070C0"/>
                </a:solidFill>
                <a:effectLst>
                  <a:outerShdw blurRad="50800" dist="38100" dir="5400000" algn="t" rotWithShape="0">
                    <a:prstClr val="black">
                      <a:alpha val="60000"/>
                    </a:prstClr>
                  </a:outerShdw>
                </a:effectLst>
                <a:latin typeface="Tahoma" panose="020B0604030504040204" pitchFamily="34" charset="0"/>
                <a:ea typeface="Tahoma" panose="020B0604030504040204" pitchFamily="34" charset="0"/>
                <a:cs typeface="Tahoma" panose="020B0604030504040204" pitchFamily="34" charset="0"/>
              </a:rPr>
              <a:t>more</a:t>
            </a:r>
            <a:r>
              <a:rPr lang="en-US" sz="1400" i="1" spc="-40" baseline="0">
                <a:ln>
                  <a:solidFill>
                    <a:srgbClr val="FF0000"/>
                  </a:solidFill>
                </a:ln>
                <a:solidFill>
                  <a:srgbClr val="FF0000"/>
                </a:solidFill>
                <a:effectLst>
                  <a:outerShdw blurRad="50800" dist="38100" dir="5400000" algn="t" rotWithShape="0">
                    <a:prstClr val="black">
                      <a:alpha val="60000"/>
                    </a:prstClr>
                  </a:outerShdw>
                </a:effectLst>
                <a:latin typeface="Tahoma" panose="020B0604030504040204" pitchFamily="34" charset="0"/>
                <a:ea typeface="Tahoma" panose="020B0604030504040204" pitchFamily="34" charset="0"/>
                <a:cs typeface="Tahoma" panose="020B0604030504040204" pitchFamily="34" charset="0"/>
              </a:rPr>
              <a:t> </a:t>
            </a:r>
            <a:r>
              <a:rPr lang="en-US" sz="1400" i="1" kern="1200" spc="-40">
                <a:ln>
                  <a:solidFill>
                    <a:srgbClr val="0070C0"/>
                  </a:solidFill>
                </a:ln>
                <a:solidFill>
                  <a:srgbClr val="0070C0"/>
                </a:solidFill>
                <a:effectLst>
                  <a:outerShdw blurRad="50800" dist="38100" dir="5400000" algn="t" rotWithShape="0">
                    <a:prstClr val="black">
                      <a:alpha val="60000"/>
                    </a:prstClr>
                  </a:outerShdw>
                </a:effectLst>
                <a:latin typeface="Tahoma" panose="020B0604030504040204" pitchFamily="34" charset="0"/>
                <a:ea typeface="Tahoma" panose="020B0604030504040204" pitchFamily="34" charset="0"/>
                <a:cs typeface="Tahoma" panose="020B0604030504040204" pitchFamily="34" charset="0"/>
              </a:rPr>
              <a:t>than</a:t>
            </a:r>
            <a:r>
              <a:rPr lang="en-US" sz="1400" i="1" spc="-40" baseline="0">
                <a:ln>
                  <a:solidFill>
                    <a:srgbClr val="FF0000"/>
                  </a:solidFill>
                </a:ln>
                <a:solidFill>
                  <a:srgbClr val="FF0000"/>
                </a:solidFill>
                <a:effectLst>
                  <a:outerShdw blurRad="50800" dist="38100" dir="5400000" algn="t" rotWithShape="0">
                    <a:prstClr val="black">
                      <a:alpha val="60000"/>
                    </a:prstClr>
                  </a:outerShdw>
                </a:effectLst>
                <a:latin typeface="Tahoma" panose="020B0604030504040204" pitchFamily="34" charset="0"/>
                <a:ea typeface="Tahoma" panose="020B0604030504040204" pitchFamily="34" charset="0"/>
                <a:cs typeface="Tahoma" panose="020B0604030504040204" pitchFamily="34" charset="0"/>
              </a:rPr>
              <a:t> </a:t>
            </a:r>
            <a:r>
              <a:rPr lang="en-US" sz="1400" spc="-40" baseline="0">
                <a:ln>
                  <a:solidFill>
                    <a:srgbClr val="00B050"/>
                  </a:solidFill>
                </a:ln>
                <a:solidFill>
                  <a:srgbClr val="00B050"/>
                </a:solidFill>
                <a:effectLst>
                  <a:outerShdw blurRad="50800" dist="38100" dir="5400000" algn="t" rotWithShape="0">
                    <a:prstClr val="black">
                      <a:alpha val="60000"/>
                    </a:prstClr>
                  </a:outerShdw>
                </a:effectLst>
                <a:latin typeface="Tahoma" panose="020B0604030504040204" pitchFamily="34" charset="0"/>
                <a:ea typeface="Tahoma" panose="020B0604030504040204" pitchFamily="34" charset="0"/>
                <a:cs typeface="Tahoma" panose="020B0604030504040204" pitchFamily="34" charset="0"/>
              </a:rPr>
              <a:t>self-needs</a:t>
            </a:r>
            <a:r>
              <a:rPr lang="en-US" sz="1500" spc="-40" baseline="0">
                <a:ln>
                  <a:solidFill>
                    <a:srgbClr val="FF0000"/>
                  </a:solidFill>
                </a:ln>
                <a:solidFill>
                  <a:srgbClr val="FF0000"/>
                </a:solidFill>
                <a:effectLst>
                  <a:outerShdw blurRad="50800" dist="38100" dir="5400000" algn="t" rotWithShape="0">
                    <a:prstClr val="black">
                      <a:alpha val="60000"/>
                    </a:prstClr>
                  </a:outerShdw>
                </a:effectLst>
                <a:latin typeface="Tahoma" panose="020B0604030504040204" pitchFamily="34" charset="0"/>
                <a:ea typeface="Tahoma" panose="020B0604030504040204" pitchFamily="34" charset="0"/>
                <a:cs typeface="Tahoma" panose="020B0604030504040204" pitchFamily="34" charset="0"/>
              </a:rPr>
              <a:t>.</a:t>
            </a:r>
            <a:endParaRPr lang="en-US" sz="1500" spc="-40">
              <a:ln>
                <a:solidFill>
                  <a:srgbClr val="FF0000"/>
                </a:solidFill>
              </a:ln>
              <a:solidFill>
                <a:srgbClr val="FF0000"/>
              </a:solidFill>
              <a:latin typeface="Tahoma" panose="020B0604030504040204" pitchFamily="34" charset="0"/>
              <a:ea typeface="Tahoma" panose="020B0604030504040204" pitchFamily="34" charset="0"/>
              <a:cs typeface="Tahoma" panose="020B0604030504040204" pitchFamily="34" charset="0"/>
            </a:endParaRPr>
          </a:p>
        </xdr:txBody>
      </xdr:sp>
      <xdr:sp macro="" textlink="">
        <xdr:nvSpPr>
          <xdr:cNvPr id="302" name="Or?">
            <a:extLst>
              <a:ext uri="{FF2B5EF4-FFF2-40B4-BE49-F238E27FC236}">
                <a16:creationId xmlns:a16="http://schemas.microsoft.com/office/drawing/2014/main" id="{087937F7-0332-009E-D26C-8FACAEE6E4D2}"/>
              </a:ext>
            </a:extLst>
          </xdr:cNvPr>
          <xdr:cNvSpPr txBox="1">
            <a:spLocks/>
          </xdr:cNvSpPr>
        </xdr:nvSpPr>
        <xdr:spPr>
          <a:xfrm>
            <a:off x="160018" y="48768000"/>
            <a:ext cx="5779708" cy="365760"/>
          </a:xfrm>
          <a:prstGeom prst="rect">
            <a:avLst/>
          </a:prstGeom>
        </xdr:spPr>
        <xdr:txBody>
          <a:bodyPr vert="horz" wrap="square" lIns="0" tIns="45720" rIns="0" bIns="45720"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indent="0" algn="ctr">
              <a:buNone/>
            </a:pPr>
            <a:r>
              <a:rPr lang="en-US" sz="1400" spc="-60">
                <a:ln>
                  <a:solidFill>
                    <a:srgbClr val="7030A0"/>
                  </a:solidFill>
                </a:ln>
                <a:gradFill flip="none" rotWithShape="1">
                  <a:gsLst>
                    <a:gs pos="0">
                      <a:srgbClr val="7030A0">
                        <a:shade val="30000"/>
                        <a:satMod val="115000"/>
                      </a:srgbClr>
                    </a:gs>
                    <a:gs pos="50000">
                      <a:srgbClr val="7030A0">
                        <a:shade val="67500"/>
                        <a:satMod val="115000"/>
                      </a:srgbClr>
                    </a:gs>
                    <a:gs pos="100000">
                      <a:srgbClr val="7030A0">
                        <a:shade val="100000"/>
                        <a:satMod val="115000"/>
                      </a:srgbClr>
                    </a:gs>
                  </a:gsLst>
                  <a:lin ang="16200000" scaled="1"/>
                  <a:tileRect/>
                </a:gradFill>
                <a:effectLst>
                  <a:outerShdw blurRad="50800" dist="38100" dir="5400000" algn="t" rotWithShape="0">
                    <a:prstClr val="black">
                      <a:alpha val="60000"/>
                    </a:prstClr>
                  </a:outerShdw>
                </a:effectLst>
                <a:latin typeface="Tahoma" panose="020B0604030504040204" pitchFamily="34" charset="0"/>
                <a:ea typeface="Tahoma" panose="020B0604030504040204" pitchFamily="34" charset="0"/>
                <a:cs typeface="Tahoma" panose="020B0604030504040204" pitchFamily="34" charset="0"/>
              </a:rPr>
              <a:t>You experience</a:t>
            </a:r>
            <a:r>
              <a:rPr lang="en-US" sz="1400" spc="-60" baseline="0">
                <a:ln>
                  <a:solidFill>
                    <a:srgbClr val="7030A0"/>
                  </a:solidFill>
                </a:ln>
                <a:gradFill flip="none" rotWithShape="1">
                  <a:gsLst>
                    <a:gs pos="0">
                      <a:srgbClr val="7030A0">
                        <a:shade val="30000"/>
                        <a:satMod val="115000"/>
                      </a:srgbClr>
                    </a:gs>
                    <a:gs pos="50000">
                      <a:srgbClr val="7030A0">
                        <a:shade val="67500"/>
                        <a:satMod val="115000"/>
                      </a:srgbClr>
                    </a:gs>
                    <a:gs pos="100000">
                      <a:srgbClr val="7030A0">
                        <a:shade val="100000"/>
                        <a:satMod val="115000"/>
                      </a:srgbClr>
                    </a:gs>
                  </a:gsLst>
                  <a:lin ang="16200000" scaled="1"/>
                  <a:tileRect/>
                </a:gradFill>
                <a:effectLst>
                  <a:outerShdw blurRad="50800" dist="38100" dir="5400000" algn="t" rotWithShape="0">
                    <a:prstClr val="black">
                      <a:alpha val="60000"/>
                    </a:prstClr>
                  </a:outerShdw>
                </a:effectLst>
                <a:latin typeface="Tahoma" panose="020B0604030504040204" pitchFamily="34" charset="0"/>
                <a:ea typeface="Tahoma" panose="020B0604030504040204" pitchFamily="34" charset="0"/>
                <a:cs typeface="Tahoma" panose="020B0604030504040204" pitchFamily="34" charset="0"/>
              </a:rPr>
              <a:t> your </a:t>
            </a:r>
            <a:r>
              <a:rPr lang="en-US" sz="1400" b="1" spc="-60" baseline="0">
                <a:ln>
                  <a:solidFill>
                    <a:srgbClr val="7030A0"/>
                  </a:solidFill>
                </a:ln>
                <a:gradFill flip="none" rotWithShape="1">
                  <a:gsLst>
                    <a:gs pos="0">
                      <a:srgbClr val="7030A0">
                        <a:shade val="30000"/>
                        <a:satMod val="115000"/>
                      </a:srgbClr>
                    </a:gs>
                    <a:gs pos="50000">
                      <a:srgbClr val="7030A0">
                        <a:shade val="67500"/>
                        <a:satMod val="115000"/>
                      </a:srgbClr>
                    </a:gs>
                    <a:gs pos="100000">
                      <a:srgbClr val="7030A0">
                        <a:shade val="100000"/>
                        <a:satMod val="115000"/>
                      </a:srgbClr>
                    </a:gs>
                  </a:gsLst>
                  <a:lin ang="16200000" scaled="1"/>
                  <a:tileRect/>
                </a:gradFill>
                <a:effectLst>
                  <a:outerShdw blurRad="50800" dist="38100" dir="5400000" algn="t" rotWithShape="0">
                    <a:prstClr val="black">
                      <a:alpha val="60000"/>
                    </a:prstClr>
                  </a:outerShdw>
                </a:effectLst>
                <a:latin typeface="Tahoma" panose="020B0604030504040204" pitchFamily="34" charset="0"/>
                <a:ea typeface="Tahoma" panose="020B0604030504040204" pitchFamily="34" charset="0"/>
                <a:cs typeface="Tahoma" panose="020B0604030504040204" pitchFamily="34" charset="0"/>
              </a:rPr>
              <a:t>psychosocial needs</a:t>
            </a:r>
            <a:r>
              <a:rPr lang="en-US" sz="1400" b="0" spc="-60" baseline="0">
                <a:ln>
                  <a:solidFill>
                    <a:srgbClr val="7030A0"/>
                  </a:solidFill>
                </a:ln>
                <a:gradFill flip="none" rotWithShape="1">
                  <a:gsLst>
                    <a:gs pos="0">
                      <a:srgbClr val="7030A0">
                        <a:shade val="30000"/>
                        <a:satMod val="115000"/>
                      </a:srgbClr>
                    </a:gs>
                    <a:gs pos="50000">
                      <a:srgbClr val="7030A0">
                        <a:shade val="67500"/>
                        <a:satMod val="115000"/>
                      </a:srgbClr>
                    </a:gs>
                    <a:gs pos="100000">
                      <a:srgbClr val="7030A0">
                        <a:shade val="100000"/>
                        <a:satMod val="115000"/>
                      </a:srgbClr>
                    </a:gs>
                  </a:gsLst>
                  <a:lin ang="16200000" scaled="1"/>
                  <a:tileRect/>
                </a:gradFill>
                <a:effectLst>
                  <a:outerShdw blurRad="50800" dist="38100" dir="5400000" algn="t" rotWithShape="0">
                    <a:prstClr val="black">
                      <a:alpha val="60000"/>
                    </a:prstClr>
                  </a:outerShdw>
                </a:effectLst>
                <a:latin typeface="Tahoma" panose="020B0604030504040204" pitchFamily="34" charset="0"/>
                <a:ea typeface="Tahoma" panose="020B0604030504040204" pitchFamily="34" charset="0"/>
                <a:cs typeface="Tahoma" panose="020B0604030504040204" pitchFamily="34" charset="0"/>
              </a:rPr>
              <a:t> quite differently from one another.</a:t>
            </a:r>
            <a:endParaRPr lang="en-US" sz="1400" spc="-60">
              <a:ln>
                <a:solidFill>
                  <a:srgbClr val="7030A0"/>
                </a:solidFill>
              </a:ln>
              <a:gradFill flip="none" rotWithShape="1">
                <a:gsLst>
                  <a:gs pos="0">
                    <a:srgbClr val="7030A0">
                      <a:shade val="30000"/>
                      <a:satMod val="115000"/>
                    </a:srgbClr>
                  </a:gs>
                  <a:gs pos="50000">
                    <a:srgbClr val="7030A0">
                      <a:shade val="67500"/>
                      <a:satMod val="115000"/>
                    </a:srgbClr>
                  </a:gs>
                  <a:gs pos="100000">
                    <a:srgbClr val="7030A0">
                      <a:shade val="100000"/>
                      <a:satMod val="115000"/>
                    </a:srgbClr>
                  </a:gs>
                </a:gsLst>
                <a:lin ang="16200000" scaled="1"/>
                <a:tileRect/>
              </a:gradFill>
              <a:latin typeface="Tahoma" panose="020B0604030504040204" pitchFamily="34" charset="0"/>
              <a:ea typeface="Tahoma" panose="020B0604030504040204" pitchFamily="34" charset="0"/>
              <a:cs typeface="Tahoma" panose="020B0604030504040204" pitchFamily="34" charset="0"/>
            </a:endParaRPr>
          </a:p>
        </xdr:txBody>
      </xdr:sp>
      <xdr:sp macro="" textlink="">
        <xdr:nvSpPr>
          <xdr:cNvPr id="303" name="Or?">
            <a:extLst>
              <a:ext uri="{FF2B5EF4-FFF2-40B4-BE49-F238E27FC236}">
                <a16:creationId xmlns:a16="http://schemas.microsoft.com/office/drawing/2014/main" id="{4038C4FD-AA90-34FF-E197-7A28EFE427E9}"/>
              </a:ext>
            </a:extLst>
          </xdr:cNvPr>
          <xdr:cNvSpPr txBox="1">
            <a:spLocks/>
          </xdr:cNvSpPr>
        </xdr:nvSpPr>
        <xdr:spPr>
          <a:xfrm>
            <a:off x="190500" y="49545240"/>
            <a:ext cx="5745480" cy="1104900"/>
          </a:xfrm>
          <a:prstGeom prst="rect">
            <a:avLst/>
          </a:prstGeom>
        </xdr:spPr>
        <xdr:txBody>
          <a:bodyPr vert="horz" wrap="square" lIns="0" tIns="45720" rIns="0" bIns="45720"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indent="0" algn="ctr">
              <a:buNone/>
            </a:pPr>
            <a:r>
              <a:rPr lang="en-US" sz="1600" b="1" spc="-40">
                <a:ln>
                  <a:solidFill>
                    <a:srgbClr val="E600E6"/>
                  </a:solidFill>
                </a:ln>
                <a:solidFill>
                  <a:srgbClr val="2D143C"/>
                </a:solidFill>
                <a:effectLst>
                  <a:outerShdw blurRad="50800" dist="38100" dir="5400000" algn="t" rotWithShape="0">
                    <a:prstClr val="black">
                      <a:alpha val="60000"/>
                    </a:prstClr>
                  </a:outerShdw>
                </a:effectLst>
                <a:latin typeface="Tahoma" panose="020B0604030504040204" pitchFamily="34" charset="0"/>
                <a:ea typeface="Tahoma" panose="020B0604030504040204" pitchFamily="34" charset="0"/>
                <a:cs typeface="Tahoma" panose="020B0604030504040204" pitchFamily="34" charset="0"/>
              </a:rPr>
              <a:t>And that's what forms the basis for political differences.</a:t>
            </a:r>
            <a:r>
              <a:rPr lang="en-US" sz="1600" b="1" spc="-40" baseline="0">
                <a:ln>
                  <a:solidFill>
                    <a:srgbClr val="E600E6"/>
                  </a:solidFill>
                </a:ln>
                <a:solidFill>
                  <a:srgbClr val="2D143C"/>
                </a:solidFill>
                <a:effectLst>
                  <a:outerShdw blurRad="50800" dist="38100" dir="5400000" algn="t" rotWithShape="0">
                    <a:prstClr val="black">
                      <a:alpha val="60000"/>
                    </a:prstClr>
                  </a:outerShdw>
                </a:effectLst>
                <a:latin typeface="Tahoma" panose="020B0604030504040204" pitchFamily="34" charset="0"/>
                <a:ea typeface="Tahoma" panose="020B0604030504040204" pitchFamily="34" charset="0"/>
                <a:cs typeface="Tahoma" panose="020B0604030504040204" pitchFamily="34" charset="0"/>
              </a:rPr>
              <a:t> Not rationally chosen differences. But stubborn needs. </a:t>
            </a:r>
            <a:r>
              <a:rPr lang="en-US" sz="1600" b="1" spc="-70" baseline="0">
                <a:ln>
                  <a:solidFill>
                    <a:srgbClr val="E600E6"/>
                  </a:solidFill>
                </a:ln>
                <a:solidFill>
                  <a:srgbClr val="2D143C"/>
                </a:solidFill>
                <a:effectLst>
                  <a:outerShdw blurRad="50800" dist="38100" dir="5400000" algn="t" rotWithShape="0">
                    <a:prstClr val="black">
                      <a:alpha val="60000"/>
                    </a:prstClr>
                  </a:outerShdw>
                </a:effectLst>
                <a:latin typeface="Tahoma" panose="020B0604030504040204" pitchFamily="34" charset="0"/>
                <a:ea typeface="Tahoma" panose="020B0604030504040204" pitchFamily="34" charset="0"/>
                <a:cs typeface="Tahoma" panose="020B0604030504040204" pitchFamily="34" charset="0"/>
              </a:rPr>
              <a:t>Your needs exist first, then prioritize you if left unresolved</a:t>
            </a:r>
            <a:r>
              <a:rPr lang="en-US" sz="1600" b="1" spc="-40" baseline="0">
                <a:ln>
                  <a:solidFill>
                    <a:srgbClr val="E600E6"/>
                  </a:solidFill>
                </a:ln>
                <a:solidFill>
                  <a:srgbClr val="2D143C"/>
                </a:solidFill>
                <a:effectLst>
                  <a:outerShdw blurRad="50800" dist="38100" dir="5400000" algn="t" rotWithShape="0">
                    <a:prstClr val="black">
                      <a:alpha val="60000"/>
                    </a:prstClr>
                  </a:outerShdw>
                </a:effectLst>
                <a:latin typeface="Tahoma" panose="020B0604030504040204" pitchFamily="34" charset="0"/>
                <a:ea typeface="Tahoma" panose="020B0604030504040204" pitchFamily="34" charset="0"/>
                <a:cs typeface="Tahoma" panose="020B0604030504040204" pitchFamily="34" charset="0"/>
              </a:rPr>
              <a:t>. Political reasoning emerges </a:t>
            </a:r>
            <a:r>
              <a:rPr lang="en-US" sz="1600" b="1" i="1" spc="-40" baseline="0">
                <a:ln>
                  <a:solidFill>
                    <a:srgbClr val="E600E6"/>
                  </a:solidFill>
                </a:ln>
                <a:solidFill>
                  <a:srgbClr val="2D143C"/>
                </a:solidFill>
                <a:effectLst>
                  <a:outerShdw blurRad="50800" dist="38100" dir="5400000" algn="t" rotWithShape="0">
                    <a:prstClr val="black">
                      <a:alpha val="60000"/>
                    </a:prstClr>
                  </a:outerShdw>
                </a:effectLst>
                <a:latin typeface="Tahoma" panose="020B0604030504040204" pitchFamily="34" charset="0"/>
                <a:ea typeface="Tahoma" panose="020B0604030504040204" pitchFamily="34" charset="0"/>
                <a:cs typeface="Tahoma" panose="020B0604030504040204" pitchFamily="34" charset="0"/>
              </a:rPr>
              <a:t>afterwards</a:t>
            </a:r>
            <a:r>
              <a:rPr lang="en-US" sz="1600" b="1" spc="-40" baseline="0">
                <a:ln>
                  <a:solidFill>
                    <a:srgbClr val="E600E6"/>
                  </a:solidFill>
                </a:ln>
                <a:solidFill>
                  <a:srgbClr val="2D143C"/>
                </a:solidFill>
                <a:effectLst>
                  <a:outerShdw blurRad="50800" dist="38100" dir="5400000" algn="t" rotWithShape="0">
                    <a:prstClr val="black">
                      <a:alpha val="60000"/>
                    </a:prstClr>
                  </a:outerShdw>
                </a:effectLst>
                <a:latin typeface="Tahoma" panose="020B0604030504040204" pitchFamily="34" charset="0"/>
                <a:ea typeface="Tahoma" panose="020B0604030504040204" pitchFamily="34" charset="0"/>
                <a:cs typeface="Tahoma" panose="020B0604030504040204" pitchFamily="34" charset="0"/>
              </a:rPr>
              <a:t> for their relief.</a:t>
            </a:r>
            <a:endParaRPr lang="en-US" sz="1600" b="1" spc="-40">
              <a:ln>
                <a:solidFill>
                  <a:srgbClr val="FFD9FF"/>
                </a:solidFill>
              </a:ln>
              <a:solidFill>
                <a:srgbClr val="2D143C"/>
              </a:solidFill>
              <a:latin typeface="Tahoma" panose="020B0604030504040204" pitchFamily="34" charset="0"/>
              <a:ea typeface="Tahoma" panose="020B0604030504040204" pitchFamily="34" charset="0"/>
              <a:cs typeface="Tahoma" panose="020B0604030504040204" pitchFamily="34" charset="0"/>
            </a:endParaRPr>
          </a:p>
        </xdr:txBody>
      </xdr:sp>
      <xdr:grpSp>
        <xdr:nvGrpSpPr>
          <xdr:cNvPr id="304" name="Group 303">
            <a:extLst>
              <a:ext uri="{FF2B5EF4-FFF2-40B4-BE49-F238E27FC236}">
                <a16:creationId xmlns:a16="http://schemas.microsoft.com/office/drawing/2014/main" id="{F8020EF2-E512-659A-C665-86E765954E76}"/>
              </a:ext>
            </a:extLst>
          </xdr:cNvPr>
          <xdr:cNvGrpSpPr/>
        </xdr:nvGrpSpPr>
        <xdr:grpSpPr>
          <a:xfrm>
            <a:off x="129540" y="46649640"/>
            <a:ext cx="5869477" cy="906780"/>
            <a:chOff x="220980" y="38336220"/>
            <a:chExt cx="5869477" cy="906780"/>
          </a:xfrm>
        </xdr:grpSpPr>
        <xdr:sp macro="" textlink="">
          <xdr:nvSpPr>
            <xdr:cNvPr id="306" name="You believe whatever serves your needs.">
              <a:extLst>
                <a:ext uri="{FF2B5EF4-FFF2-40B4-BE49-F238E27FC236}">
                  <a16:creationId xmlns:a16="http://schemas.microsoft.com/office/drawing/2014/main" id="{DC8D4AA0-284A-14C0-286C-CA158D26814E}"/>
                </a:ext>
              </a:extLst>
            </xdr:cNvPr>
            <xdr:cNvSpPr txBox="1">
              <a:spLocks/>
            </xdr:cNvSpPr>
          </xdr:nvSpPr>
          <xdr:spPr>
            <a:xfrm>
              <a:off x="1379221" y="38732461"/>
              <a:ext cx="1280159" cy="510539"/>
            </a:xfrm>
            <a:prstGeom prst="rect">
              <a:avLst/>
            </a:prstGeom>
            <a:gradFill flip="none" rotWithShape="1">
              <a:gsLst>
                <a:gs pos="75000">
                  <a:srgbClr val="F0CDFF"/>
                </a:gs>
                <a:gs pos="0">
                  <a:schemeClr val="accent5">
                    <a:lumMod val="20000"/>
                    <a:lumOff val="80000"/>
                  </a:schemeClr>
                </a:gs>
              </a:gsLst>
              <a:lin ang="0" scaled="1"/>
              <a:tileRect/>
            </a:gradFill>
          </xdr:spPr>
          <xdr:txBody>
            <a:bodyPr vert="horz" wrap="square" lIns="91440" tIns="45720" rIns="0" bIns="45720" rtlCol="0" anchor="t">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indent="0" algn="l">
                <a:lnSpc>
                  <a:spcPct val="80000"/>
                </a:lnSpc>
                <a:buNone/>
              </a:pPr>
              <a:endParaRPr lang="en-US" sz="1100" b="1" spc="-50">
                <a:solidFill>
                  <a:srgbClr val="0070C0"/>
                </a:solidFill>
                <a:latin typeface="Arial" panose="020B0604020202020204" pitchFamily="34" charset="0"/>
                <a:ea typeface="Tahoma" panose="020B0604030504040204" pitchFamily="34" charset="0"/>
                <a:cs typeface="Arial" panose="020B0604020202020204" pitchFamily="34" charset="0"/>
              </a:endParaRPr>
            </a:p>
          </xdr:txBody>
        </xdr:sp>
        <xdr:sp macro="" textlink="">
          <xdr:nvSpPr>
            <xdr:cNvPr id="307" name="You believe whatever serves your needs.">
              <a:extLst>
                <a:ext uri="{FF2B5EF4-FFF2-40B4-BE49-F238E27FC236}">
                  <a16:creationId xmlns:a16="http://schemas.microsoft.com/office/drawing/2014/main" id="{BB299FF4-B1CE-35AD-A9F3-46B63AF2874F}"/>
                </a:ext>
              </a:extLst>
            </xdr:cNvPr>
            <xdr:cNvSpPr txBox="1">
              <a:spLocks/>
            </xdr:cNvSpPr>
          </xdr:nvSpPr>
          <xdr:spPr>
            <a:xfrm>
              <a:off x="3566161" y="38732461"/>
              <a:ext cx="1280159" cy="510539"/>
            </a:xfrm>
            <a:prstGeom prst="rect">
              <a:avLst/>
            </a:prstGeom>
            <a:gradFill flip="none" rotWithShape="1">
              <a:gsLst>
                <a:gs pos="25000">
                  <a:srgbClr val="F0CDFF"/>
                </a:gs>
                <a:gs pos="100000">
                  <a:srgbClr val="FFCCCC"/>
                </a:gs>
              </a:gsLst>
              <a:lin ang="0" scaled="1"/>
              <a:tileRect/>
            </a:gradFill>
          </xdr:spPr>
          <xdr:txBody>
            <a:bodyPr vert="horz" wrap="square" lIns="91440" tIns="45720" rIns="0" bIns="45720" rtlCol="0" anchor="t">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indent="0" algn="l">
                <a:lnSpc>
                  <a:spcPct val="80000"/>
                </a:lnSpc>
                <a:buNone/>
              </a:pPr>
              <a:endParaRPr lang="en-US" sz="1100" b="1" spc="-50">
                <a:solidFill>
                  <a:srgbClr val="0070C0"/>
                </a:solidFill>
                <a:latin typeface="Arial" panose="020B0604020202020204" pitchFamily="34" charset="0"/>
                <a:ea typeface="Tahoma" panose="020B0604030504040204" pitchFamily="34" charset="0"/>
                <a:cs typeface="Arial" panose="020B0604020202020204" pitchFamily="34" charset="0"/>
              </a:endParaRPr>
            </a:p>
          </xdr:txBody>
        </xdr:sp>
        <xdr:sp macro="" textlink="">
          <xdr:nvSpPr>
            <xdr:cNvPr id="308" name="You believe whatever serves your needs.">
              <a:extLst>
                <a:ext uri="{FF2B5EF4-FFF2-40B4-BE49-F238E27FC236}">
                  <a16:creationId xmlns:a16="http://schemas.microsoft.com/office/drawing/2014/main" id="{0FF4A431-C932-70B0-6B07-D64A5171B04B}"/>
                </a:ext>
              </a:extLst>
            </xdr:cNvPr>
            <xdr:cNvSpPr txBox="1">
              <a:spLocks/>
            </xdr:cNvSpPr>
          </xdr:nvSpPr>
          <xdr:spPr>
            <a:xfrm>
              <a:off x="220981" y="38732461"/>
              <a:ext cx="1305096" cy="510539"/>
            </a:xfrm>
            <a:prstGeom prst="rect">
              <a:avLst/>
            </a:prstGeom>
            <a:solidFill>
              <a:schemeClr val="accent5">
                <a:lumMod val="20000"/>
                <a:lumOff val="80000"/>
              </a:schemeClr>
            </a:solidFill>
          </xdr:spPr>
          <xdr:txBody>
            <a:bodyPr vert="horz" wrap="square" lIns="91440" tIns="45720" rIns="0" bIns="45720" rtlCol="0" anchor="t">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indent="0" algn="l">
                <a:lnSpc>
                  <a:spcPct val="80000"/>
                </a:lnSpc>
                <a:buNone/>
              </a:pPr>
              <a:r>
                <a:rPr lang="en-US" sz="1100" b="0" spc="-50">
                  <a:solidFill>
                    <a:srgbClr val="0070C0"/>
                  </a:solidFill>
                  <a:latin typeface="Arial" panose="020B0604020202020204" pitchFamily="34" charset="0"/>
                  <a:ea typeface="Tahoma" panose="020B0604030504040204" pitchFamily="34" charset="0"/>
                  <a:cs typeface="Arial" panose="020B0604020202020204" pitchFamily="34" charset="0"/>
                </a:rPr>
                <a:t>You</a:t>
              </a:r>
              <a:r>
                <a:rPr lang="en-US" sz="1100" b="0" spc="-50" baseline="0">
                  <a:solidFill>
                    <a:srgbClr val="0070C0"/>
                  </a:solidFill>
                  <a:latin typeface="Arial" panose="020B0604020202020204" pitchFamily="34" charset="0"/>
                  <a:ea typeface="Tahoma" panose="020B0604030504040204" pitchFamily="34" charset="0"/>
                  <a:cs typeface="Arial" panose="020B0604020202020204" pitchFamily="34" charset="0"/>
                </a:rPr>
                <a:t> s</a:t>
              </a:r>
              <a:r>
                <a:rPr lang="en-US" sz="1100" b="0" spc="-50">
                  <a:solidFill>
                    <a:srgbClr val="0070C0"/>
                  </a:solidFill>
                  <a:latin typeface="Arial" panose="020B0604020202020204" pitchFamily="34" charset="0"/>
                  <a:ea typeface="Tahoma" panose="020B0604030504040204" pitchFamily="34" charset="0"/>
                  <a:cs typeface="Arial" panose="020B0604020202020204" pitchFamily="34" charset="0"/>
                </a:rPr>
                <a:t>eek</a:t>
              </a:r>
              <a:r>
                <a:rPr lang="en-US" sz="1100" b="1" spc="-50">
                  <a:solidFill>
                    <a:srgbClr val="0070C0"/>
                  </a:solidFill>
                  <a:latin typeface="Arial" panose="020B0604020202020204" pitchFamily="34" charset="0"/>
                  <a:ea typeface="Tahoma" panose="020B0604030504040204" pitchFamily="34" charset="0"/>
                  <a:cs typeface="Arial" panose="020B0604020202020204" pitchFamily="34" charset="0"/>
                </a:rPr>
                <a:t> inclusion</a:t>
              </a:r>
              <a:r>
                <a:rPr lang="en-US" sz="1100" b="0" spc="-50">
                  <a:solidFill>
                    <a:srgbClr val="0070C0"/>
                  </a:solidFill>
                  <a:latin typeface="Arial" panose="020B0604020202020204" pitchFamily="34" charset="0"/>
                  <a:ea typeface="Tahoma" panose="020B0604030504040204" pitchFamily="34" charset="0"/>
                  <a:cs typeface="Arial" panose="020B0604020202020204" pitchFamily="34" charset="0"/>
                </a:rPr>
                <a:t>:</a:t>
              </a:r>
              <a:r>
                <a:rPr lang="en-US" sz="1100" b="0" spc="-50" baseline="0">
                  <a:solidFill>
                    <a:srgbClr val="0070C0"/>
                  </a:solidFill>
                  <a:latin typeface="Arial" panose="020B0604020202020204" pitchFamily="34" charset="0"/>
                  <a:ea typeface="Tahoma" panose="020B0604030504040204" pitchFamily="34" charset="0"/>
                  <a:cs typeface="Arial" panose="020B0604020202020204" pitchFamily="34" charset="0"/>
                </a:rPr>
                <a:t> to ease less resolved social needs</a:t>
              </a:r>
              <a:endParaRPr lang="en-US" sz="1100" b="1" spc="-50">
                <a:solidFill>
                  <a:srgbClr val="0070C0"/>
                </a:solidFill>
                <a:latin typeface="Arial" panose="020B0604020202020204" pitchFamily="34" charset="0"/>
                <a:ea typeface="Tahoma" panose="020B0604030504040204" pitchFamily="34" charset="0"/>
                <a:cs typeface="Arial" panose="020B0604020202020204" pitchFamily="34" charset="0"/>
              </a:endParaRPr>
            </a:p>
          </xdr:txBody>
        </xdr:sp>
        <xdr:sp macro="" textlink="">
          <xdr:nvSpPr>
            <xdr:cNvPr id="309" name="You believe whatever serves your needs.">
              <a:extLst>
                <a:ext uri="{FF2B5EF4-FFF2-40B4-BE49-F238E27FC236}">
                  <a16:creationId xmlns:a16="http://schemas.microsoft.com/office/drawing/2014/main" id="{48587340-2E85-4E30-60F6-5988469EB180}"/>
                </a:ext>
              </a:extLst>
            </xdr:cNvPr>
            <xdr:cNvSpPr txBox="1">
              <a:spLocks/>
            </xdr:cNvSpPr>
          </xdr:nvSpPr>
          <xdr:spPr>
            <a:xfrm>
              <a:off x="4785361" y="38732461"/>
              <a:ext cx="1305096" cy="510539"/>
            </a:xfrm>
            <a:prstGeom prst="rect">
              <a:avLst/>
            </a:prstGeom>
            <a:solidFill>
              <a:srgbClr val="FFCCCC"/>
            </a:solidFill>
          </xdr:spPr>
          <xdr:txBody>
            <a:bodyPr vert="horz" wrap="square" lIns="0" tIns="45720" rIns="91440" bIns="45720" rtlCol="0" anchor="t">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indent="0" algn="r">
                <a:lnSpc>
                  <a:spcPct val="80000"/>
                </a:lnSpc>
                <a:buNone/>
              </a:pPr>
              <a:r>
                <a:rPr lang="en-US" sz="1100" b="0" spc="-50">
                  <a:solidFill>
                    <a:srgbClr val="C00000"/>
                  </a:solidFill>
                  <a:latin typeface="Arial" panose="020B0604020202020204" pitchFamily="34" charset="0"/>
                  <a:ea typeface="Tahoma" panose="020B0604030504040204" pitchFamily="34" charset="0"/>
                  <a:cs typeface="Arial" panose="020B0604020202020204" pitchFamily="34" charset="0"/>
                </a:rPr>
                <a:t>You</a:t>
              </a:r>
              <a:r>
                <a:rPr lang="en-US" sz="1100" b="0" spc="-50" baseline="0">
                  <a:solidFill>
                    <a:srgbClr val="C00000"/>
                  </a:solidFill>
                  <a:latin typeface="Arial" panose="020B0604020202020204" pitchFamily="34" charset="0"/>
                  <a:ea typeface="Tahoma" panose="020B0604030504040204" pitchFamily="34" charset="0"/>
                  <a:cs typeface="Arial" panose="020B0604020202020204" pitchFamily="34" charset="0"/>
                </a:rPr>
                <a:t> s</a:t>
              </a:r>
              <a:r>
                <a:rPr lang="en-US" sz="1100" b="0" spc="-50">
                  <a:solidFill>
                    <a:srgbClr val="C00000"/>
                  </a:solidFill>
                  <a:latin typeface="Arial" panose="020B0604020202020204" pitchFamily="34" charset="0"/>
                  <a:ea typeface="Tahoma" panose="020B0604030504040204" pitchFamily="34" charset="0"/>
                  <a:cs typeface="Arial" panose="020B0604020202020204" pitchFamily="34" charset="0"/>
                </a:rPr>
                <a:t>eek</a:t>
              </a:r>
              <a:r>
                <a:rPr lang="en-US" sz="1100" b="1" spc="-50">
                  <a:solidFill>
                    <a:srgbClr val="C00000"/>
                  </a:solidFill>
                  <a:latin typeface="Arial" panose="020B0604020202020204" pitchFamily="34" charset="0"/>
                  <a:ea typeface="Tahoma" panose="020B0604030504040204" pitchFamily="34" charset="0"/>
                  <a:cs typeface="Arial" panose="020B0604020202020204" pitchFamily="34" charset="0"/>
                </a:rPr>
                <a:t> freedom</a:t>
              </a:r>
              <a:r>
                <a:rPr lang="en-US" sz="1100" b="0" spc="-50">
                  <a:solidFill>
                    <a:srgbClr val="C00000"/>
                  </a:solidFill>
                  <a:latin typeface="Arial" panose="020B0604020202020204" pitchFamily="34" charset="0"/>
                  <a:ea typeface="Tahoma" panose="020B0604030504040204" pitchFamily="34" charset="0"/>
                  <a:cs typeface="Arial" panose="020B0604020202020204" pitchFamily="34" charset="0"/>
                </a:rPr>
                <a:t>:</a:t>
              </a:r>
              <a:r>
                <a:rPr lang="en-US" sz="1100" b="0" spc="-50" baseline="0">
                  <a:solidFill>
                    <a:srgbClr val="C00000"/>
                  </a:solidFill>
                  <a:latin typeface="Arial" panose="020B0604020202020204" pitchFamily="34" charset="0"/>
                  <a:ea typeface="Tahoma" panose="020B0604030504040204" pitchFamily="34" charset="0"/>
                  <a:cs typeface="Arial" panose="020B0604020202020204" pitchFamily="34" charset="0"/>
                </a:rPr>
                <a:t> to ease less resolved personal needs</a:t>
              </a:r>
              <a:endParaRPr lang="en-US" sz="1100" b="1" spc="-50">
                <a:solidFill>
                  <a:srgbClr val="C00000"/>
                </a:solidFill>
                <a:latin typeface="Arial" panose="020B0604020202020204" pitchFamily="34" charset="0"/>
                <a:ea typeface="Tahoma" panose="020B0604030504040204" pitchFamily="34" charset="0"/>
                <a:cs typeface="Arial" panose="020B0604020202020204" pitchFamily="34" charset="0"/>
              </a:endParaRPr>
            </a:p>
          </xdr:txBody>
        </xdr:sp>
        <xdr:sp macro="" textlink="">
          <xdr:nvSpPr>
            <xdr:cNvPr id="310" name="You believe whatever serves your needs.">
              <a:extLst>
                <a:ext uri="{FF2B5EF4-FFF2-40B4-BE49-F238E27FC236}">
                  <a16:creationId xmlns:a16="http://schemas.microsoft.com/office/drawing/2014/main" id="{F11485A9-9ED6-3A37-4531-C6A3C1A868DD}"/>
                </a:ext>
              </a:extLst>
            </xdr:cNvPr>
            <xdr:cNvSpPr txBox="1">
              <a:spLocks/>
            </xdr:cNvSpPr>
          </xdr:nvSpPr>
          <xdr:spPr>
            <a:xfrm>
              <a:off x="2506981" y="38724841"/>
              <a:ext cx="1280159" cy="510539"/>
            </a:xfrm>
            <a:prstGeom prst="rect">
              <a:avLst/>
            </a:prstGeom>
            <a:solidFill>
              <a:srgbClr val="F0CDFF"/>
            </a:solidFill>
          </xdr:spPr>
          <xdr:txBody>
            <a:bodyPr vert="horz" wrap="square" lIns="0" tIns="45720" rIns="0" bIns="45720" rtlCol="0" anchor="ctr">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indent="0" algn="ctr">
                <a:lnSpc>
                  <a:spcPct val="80000"/>
                </a:lnSpc>
                <a:buNone/>
              </a:pPr>
              <a:r>
                <a:rPr lang="en-US" sz="1100" b="0" spc="-50">
                  <a:solidFill>
                    <a:srgbClr val="4B1E64"/>
                  </a:solidFill>
                  <a:latin typeface="Arial" panose="020B0604020202020204" pitchFamily="34" charset="0"/>
                  <a:ea typeface="Tahoma" panose="020B0604030504040204" pitchFamily="34" charset="0"/>
                  <a:cs typeface="Arial" panose="020B0604020202020204" pitchFamily="34" charset="0"/>
                </a:rPr>
                <a:t>You may seek</a:t>
              </a:r>
              <a:r>
                <a:rPr lang="en-US" sz="1100" b="1" spc="-50">
                  <a:solidFill>
                    <a:srgbClr val="4B1E64"/>
                  </a:solidFill>
                  <a:latin typeface="Arial" panose="020B0604020202020204" pitchFamily="34" charset="0"/>
                  <a:ea typeface="Tahoma" panose="020B0604030504040204" pitchFamily="34" charset="0"/>
                  <a:cs typeface="Arial" panose="020B0604020202020204" pitchFamily="34" charset="0"/>
                </a:rPr>
                <a:t> both</a:t>
              </a:r>
              <a:r>
                <a:rPr lang="en-US" sz="1100" b="0" spc="-50">
                  <a:solidFill>
                    <a:srgbClr val="4B1E64"/>
                  </a:solidFill>
                  <a:latin typeface="Arial" panose="020B0604020202020204" pitchFamily="34" charset="0"/>
                  <a:ea typeface="Tahoma" panose="020B0604030504040204" pitchFamily="34" charset="0"/>
                  <a:cs typeface="Arial" panose="020B0604020202020204" pitchFamily="34" charset="0"/>
                </a:rPr>
                <a:t>:</a:t>
              </a:r>
              <a:r>
                <a:rPr lang="en-US" sz="1100" b="0" spc="-50" baseline="0">
                  <a:solidFill>
                    <a:srgbClr val="4B1E64"/>
                  </a:solidFill>
                  <a:latin typeface="Arial" panose="020B0604020202020204" pitchFamily="34" charset="0"/>
                  <a:ea typeface="Tahoma" panose="020B0604030504040204" pitchFamily="34" charset="0"/>
                  <a:cs typeface="Arial" panose="020B0604020202020204" pitchFamily="34" charset="0"/>
                </a:rPr>
                <a:t> </a:t>
              </a:r>
            </a:p>
            <a:p>
              <a:pPr marL="0" indent="0" algn="ctr">
                <a:lnSpc>
                  <a:spcPct val="80000"/>
                </a:lnSpc>
                <a:buNone/>
              </a:pPr>
              <a:r>
                <a:rPr lang="en-US" sz="1100" b="0" spc="-50" baseline="0">
                  <a:solidFill>
                    <a:srgbClr val="4B1E64"/>
                  </a:solidFill>
                  <a:latin typeface="Arial" panose="020B0604020202020204" pitchFamily="34" charset="0"/>
                  <a:ea typeface="Tahoma" panose="020B0604030504040204" pitchFamily="34" charset="0"/>
                  <a:cs typeface="Arial" panose="020B0604020202020204" pitchFamily="34" charset="0"/>
                </a:rPr>
                <a:t>personal &amp; social needs equally</a:t>
              </a:r>
              <a:endParaRPr lang="en-US" sz="1100" b="1" spc="-50">
                <a:solidFill>
                  <a:srgbClr val="4B1E64"/>
                </a:solidFill>
                <a:latin typeface="Arial" panose="020B0604020202020204" pitchFamily="34" charset="0"/>
                <a:ea typeface="Tahoma" panose="020B0604030504040204" pitchFamily="34" charset="0"/>
                <a:cs typeface="Arial" panose="020B0604020202020204" pitchFamily="34" charset="0"/>
              </a:endParaRPr>
            </a:p>
          </xdr:txBody>
        </xdr:sp>
        <xdr:sp macro="" textlink="">
          <xdr:nvSpPr>
            <xdr:cNvPr id="311" name="You believe whatever serves your needs.">
              <a:extLst>
                <a:ext uri="{FF2B5EF4-FFF2-40B4-BE49-F238E27FC236}">
                  <a16:creationId xmlns:a16="http://schemas.microsoft.com/office/drawing/2014/main" id="{6CFFC0DE-3EF3-2D40-13DE-BC53711E7C19}"/>
                </a:ext>
              </a:extLst>
            </xdr:cNvPr>
            <xdr:cNvSpPr txBox="1">
              <a:spLocks/>
            </xdr:cNvSpPr>
          </xdr:nvSpPr>
          <xdr:spPr>
            <a:xfrm>
              <a:off x="220980" y="38336220"/>
              <a:ext cx="2743200" cy="365760"/>
            </a:xfrm>
            <a:prstGeom prst="rect">
              <a:avLst/>
            </a:prstGeom>
            <a:solidFill>
              <a:srgbClr val="002060"/>
            </a:solidFill>
          </xdr:spPr>
          <xdr:txBody>
            <a:bodyPr vert="horz" wrap="square" lIns="45720" tIns="45720" rIns="45720" bIns="45720" rtlCol="0" anchor="t">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indent="0" algn="l">
                <a:lnSpc>
                  <a:spcPct val="80000"/>
                </a:lnSpc>
                <a:buNone/>
              </a:pPr>
              <a:r>
                <a:rPr lang="en-US" sz="1200" b="0" spc="-50">
                  <a:solidFill>
                    <a:schemeClr val="accent5">
                      <a:lumMod val="20000"/>
                      <a:lumOff val="80000"/>
                    </a:schemeClr>
                  </a:solidFill>
                  <a:latin typeface="Arial" panose="020B0604020202020204" pitchFamily="34" charset="0"/>
                  <a:ea typeface="Tahoma" panose="020B0604030504040204" pitchFamily="34" charset="0"/>
                  <a:cs typeface="Arial" panose="020B0604020202020204" pitchFamily="34" charset="0"/>
                </a:rPr>
                <a:t>you</a:t>
              </a:r>
              <a:r>
                <a:rPr lang="en-US" sz="1200" b="0" spc="-50" baseline="0">
                  <a:solidFill>
                    <a:schemeClr val="accent5">
                      <a:lumMod val="20000"/>
                      <a:lumOff val="80000"/>
                    </a:schemeClr>
                  </a:solidFill>
                  <a:latin typeface="Arial" panose="020B0604020202020204" pitchFamily="34" charset="0"/>
                  <a:ea typeface="Tahoma" panose="020B0604030504040204" pitchFamily="34" charset="0"/>
                  <a:cs typeface="Arial" panose="020B0604020202020204" pitchFamily="34" charset="0"/>
                </a:rPr>
                <a:t> </a:t>
              </a:r>
              <a:r>
                <a:rPr lang="en-US" sz="1200" b="1" spc="-50" baseline="0">
                  <a:solidFill>
                    <a:schemeClr val="accent5">
                      <a:lumMod val="20000"/>
                      <a:lumOff val="80000"/>
                    </a:schemeClr>
                  </a:solidFill>
                  <a:latin typeface="Arial" panose="020B0604020202020204" pitchFamily="34" charset="0"/>
                  <a:ea typeface="Tahoma" panose="020B0604030504040204" pitchFamily="34" charset="0"/>
                  <a:cs typeface="Arial" panose="020B0604020202020204" pitchFamily="34" charset="0"/>
                </a:rPr>
                <a:t>f</a:t>
              </a:r>
              <a:r>
                <a:rPr lang="en-US" sz="1200" b="1" spc="-50">
                  <a:solidFill>
                    <a:schemeClr val="accent5">
                      <a:lumMod val="20000"/>
                      <a:lumOff val="80000"/>
                    </a:schemeClr>
                  </a:solidFill>
                  <a:latin typeface="Arial" panose="020B0604020202020204" pitchFamily="34" charset="0"/>
                  <a:ea typeface="Tahoma" panose="020B0604030504040204" pitchFamily="34" charset="0"/>
                  <a:cs typeface="Arial" panose="020B0604020202020204" pitchFamily="34" charset="0"/>
                </a:rPr>
                <a:t>ocus</a:t>
              </a:r>
              <a:r>
                <a:rPr lang="en-US" sz="1200" b="0" spc="-50">
                  <a:solidFill>
                    <a:schemeClr val="accent5">
                      <a:lumMod val="20000"/>
                      <a:lumOff val="80000"/>
                    </a:schemeClr>
                  </a:solidFill>
                  <a:latin typeface="Arial" panose="020B0604020202020204" pitchFamily="34" charset="0"/>
                  <a:ea typeface="Tahoma" panose="020B0604030504040204" pitchFamily="34" charset="0"/>
                  <a:cs typeface="Arial" panose="020B0604020202020204" pitchFamily="34" charset="0"/>
                </a:rPr>
                <a:t> more on</a:t>
              </a:r>
              <a:r>
                <a:rPr lang="en-US" sz="1200" b="1" spc="-50">
                  <a:solidFill>
                    <a:schemeClr val="accent5">
                      <a:lumMod val="20000"/>
                      <a:lumOff val="80000"/>
                    </a:schemeClr>
                  </a:solidFill>
                  <a:latin typeface="Arial" panose="020B0604020202020204" pitchFamily="34" charset="0"/>
                  <a:ea typeface="Tahoma" panose="020B0604030504040204" pitchFamily="34" charset="0"/>
                  <a:cs typeface="Arial" panose="020B0604020202020204" pitchFamily="34" charset="0"/>
                </a:rPr>
                <a:t> </a:t>
              </a:r>
              <a:r>
                <a:rPr lang="en-US" sz="1200" b="0" i="1" spc="-50">
                  <a:solidFill>
                    <a:schemeClr val="accent5">
                      <a:lumMod val="20000"/>
                      <a:lumOff val="80000"/>
                    </a:schemeClr>
                  </a:solidFill>
                  <a:latin typeface="Arial" panose="020B0604020202020204" pitchFamily="34" charset="0"/>
                  <a:ea typeface="Tahoma" panose="020B0604030504040204" pitchFamily="34" charset="0"/>
                  <a:cs typeface="Arial" panose="020B0604020202020204" pitchFamily="34" charset="0"/>
                </a:rPr>
                <a:t>social equality </a:t>
              </a:r>
              <a:r>
                <a:rPr lang="en-US" sz="1200" b="0" i="0" spc="-50">
                  <a:solidFill>
                    <a:schemeClr val="accent5">
                      <a:lumMod val="20000"/>
                      <a:lumOff val="80000"/>
                    </a:schemeClr>
                  </a:solidFill>
                  <a:latin typeface="Arial" panose="020B0604020202020204" pitchFamily="34" charset="0"/>
                  <a:ea typeface="Tahoma" panose="020B0604030504040204" pitchFamily="34" charset="0"/>
                  <a:cs typeface="Arial" panose="020B0604020202020204" pitchFamily="34" charset="0"/>
                </a:rPr>
                <a:t>than</a:t>
              </a:r>
              <a:r>
                <a:rPr lang="en-US" sz="1200" b="0" i="0" spc="-50" baseline="0">
                  <a:solidFill>
                    <a:schemeClr val="accent5">
                      <a:lumMod val="20000"/>
                      <a:lumOff val="80000"/>
                    </a:schemeClr>
                  </a:solidFill>
                  <a:latin typeface="Arial" panose="020B0604020202020204" pitchFamily="34" charset="0"/>
                  <a:ea typeface="Tahoma" panose="020B0604030504040204" pitchFamily="34" charset="0"/>
                  <a:cs typeface="Arial" panose="020B0604020202020204" pitchFamily="34" charset="0"/>
                </a:rPr>
                <a:t> on </a:t>
              </a:r>
              <a:r>
                <a:rPr lang="en-US" sz="1200" b="0" i="1" spc="-50" baseline="0">
                  <a:solidFill>
                    <a:schemeClr val="accent5">
                      <a:lumMod val="20000"/>
                      <a:lumOff val="80000"/>
                    </a:schemeClr>
                  </a:solidFill>
                  <a:latin typeface="Arial" panose="020B0604020202020204" pitchFamily="34" charset="0"/>
                  <a:ea typeface="Tahoma" panose="020B0604030504040204" pitchFamily="34" charset="0"/>
                  <a:cs typeface="Arial" panose="020B0604020202020204" pitchFamily="34" charset="0"/>
                </a:rPr>
                <a:t>individual freedoms</a:t>
              </a:r>
              <a:endParaRPr lang="en-US" sz="1200" b="1" i="1" spc="-50">
                <a:solidFill>
                  <a:schemeClr val="accent5">
                    <a:lumMod val="20000"/>
                    <a:lumOff val="80000"/>
                  </a:schemeClr>
                </a:solidFill>
                <a:latin typeface="Arial" panose="020B0604020202020204" pitchFamily="34" charset="0"/>
                <a:ea typeface="Tahoma" panose="020B0604030504040204" pitchFamily="34" charset="0"/>
                <a:cs typeface="Arial" panose="020B0604020202020204" pitchFamily="34" charset="0"/>
              </a:endParaRPr>
            </a:p>
          </xdr:txBody>
        </xdr:sp>
        <xdr:sp macro="" textlink="">
          <xdr:nvSpPr>
            <xdr:cNvPr id="312" name="You believe whatever serves your needs.">
              <a:extLst>
                <a:ext uri="{FF2B5EF4-FFF2-40B4-BE49-F238E27FC236}">
                  <a16:creationId xmlns:a16="http://schemas.microsoft.com/office/drawing/2014/main" id="{CA275243-C06E-9ED7-C54F-780E61FD444F}"/>
                </a:ext>
              </a:extLst>
            </xdr:cNvPr>
            <xdr:cNvSpPr txBox="1">
              <a:spLocks/>
            </xdr:cNvSpPr>
          </xdr:nvSpPr>
          <xdr:spPr>
            <a:xfrm>
              <a:off x="3329941" y="38336220"/>
              <a:ext cx="2743200" cy="365760"/>
            </a:xfrm>
            <a:prstGeom prst="rect">
              <a:avLst/>
            </a:prstGeom>
            <a:solidFill>
              <a:srgbClr val="C00000"/>
            </a:solidFill>
          </xdr:spPr>
          <xdr:txBody>
            <a:bodyPr vert="horz" wrap="square" lIns="45720" tIns="45720" rIns="45720" bIns="45720" rtlCol="0" anchor="t">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indent="0" algn="r">
                <a:lnSpc>
                  <a:spcPct val="80000"/>
                </a:lnSpc>
                <a:buNone/>
              </a:pPr>
              <a:r>
                <a:rPr lang="en-US" sz="1200" b="0" spc="-70">
                  <a:solidFill>
                    <a:srgbClr val="FFCCCC"/>
                  </a:solidFill>
                  <a:latin typeface="Arial" panose="020B0604020202020204" pitchFamily="34" charset="0"/>
                  <a:ea typeface="Tahoma" panose="020B0604030504040204" pitchFamily="34" charset="0"/>
                  <a:cs typeface="Arial" panose="020B0604020202020204" pitchFamily="34" charset="0"/>
                </a:rPr>
                <a:t>you</a:t>
              </a:r>
              <a:r>
                <a:rPr lang="en-US" sz="1200" b="0" spc="-70" baseline="0">
                  <a:solidFill>
                    <a:srgbClr val="FFCCCC"/>
                  </a:solidFill>
                  <a:latin typeface="Arial" panose="020B0604020202020204" pitchFamily="34" charset="0"/>
                  <a:ea typeface="Tahoma" panose="020B0604030504040204" pitchFamily="34" charset="0"/>
                  <a:cs typeface="Arial" panose="020B0604020202020204" pitchFamily="34" charset="0"/>
                </a:rPr>
                <a:t> </a:t>
              </a:r>
              <a:r>
                <a:rPr lang="en-US" sz="1200" b="1" spc="-70" baseline="0">
                  <a:solidFill>
                    <a:srgbClr val="FFCCCC"/>
                  </a:solidFill>
                  <a:latin typeface="Arial" panose="020B0604020202020204" pitchFamily="34" charset="0"/>
                  <a:ea typeface="Tahoma" panose="020B0604030504040204" pitchFamily="34" charset="0"/>
                  <a:cs typeface="Arial" panose="020B0604020202020204" pitchFamily="34" charset="0"/>
                </a:rPr>
                <a:t>f</a:t>
              </a:r>
              <a:r>
                <a:rPr lang="en-US" sz="1200" b="1" spc="-70">
                  <a:solidFill>
                    <a:srgbClr val="FFCCCC"/>
                  </a:solidFill>
                  <a:latin typeface="Arial" panose="020B0604020202020204" pitchFamily="34" charset="0"/>
                  <a:ea typeface="Tahoma" panose="020B0604030504040204" pitchFamily="34" charset="0"/>
                  <a:cs typeface="Arial" panose="020B0604020202020204" pitchFamily="34" charset="0"/>
                </a:rPr>
                <a:t>ocus</a:t>
              </a:r>
              <a:r>
                <a:rPr lang="en-US" sz="1200" b="0" spc="-70">
                  <a:solidFill>
                    <a:srgbClr val="FFCCCC"/>
                  </a:solidFill>
                  <a:latin typeface="Arial" panose="020B0604020202020204" pitchFamily="34" charset="0"/>
                  <a:ea typeface="Tahoma" panose="020B0604030504040204" pitchFamily="34" charset="0"/>
                  <a:cs typeface="Arial" panose="020B0604020202020204" pitchFamily="34" charset="0"/>
                </a:rPr>
                <a:t> more on </a:t>
              </a:r>
              <a:r>
                <a:rPr lang="en-US" sz="1200" b="0" i="1" spc="-70">
                  <a:solidFill>
                    <a:srgbClr val="FFCCCC"/>
                  </a:solidFill>
                  <a:latin typeface="Arial" panose="020B0604020202020204" pitchFamily="34" charset="0"/>
                  <a:ea typeface="Tahoma" panose="020B0604030504040204" pitchFamily="34" charset="0"/>
                  <a:cs typeface="Arial" panose="020B0604020202020204" pitchFamily="34" charset="0"/>
                </a:rPr>
                <a:t>individual freedoms</a:t>
              </a:r>
              <a:r>
                <a:rPr lang="en-US" sz="1200" b="0" i="1" spc="-70" baseline="0">
                  <a:solidFill>
                    <a:srgbClr val="FFCCCC"/>
                  </a:solidFill>
                  <a:latin typeface="Arial" panose="020B0604020202020204" pitchFamily="34" charset="0"/>
                  <a:ea typeface="Tahoma" panose="020B0604030504040204" pitchFamily="34" charset="0"/>
                  <a:cs typeface="Arial" panose="020B0604020202020204" pitchFamily="34" charset="0"/>
                </a:rPr>
                <a:t> </a:t>
              </a:r>
              <a:r>
                <a:rPr lang="en-US" sz="1200" b="0" i="0" spc="-70" baseline="0">
                  <a:solidFill>
                    <a:srgbClr val="FFCCCC"/>
                  </a:solidFill>
                  <a:latin typeface="Arial" panose="020B0604020202020204" pitchFamily="34" charset="0"/>
                  <a:ea typeface="Tahoma" panose="020B0604030504040204" pitchFamily="34" charset="0"/>
                  <a:cs typeface="Arial" panose="020B0604020202020204" pitchFamily="34" charset="0"/>
                </a:rPr>
                <a:t>than </a:t>
              </a:r>
              <a:r>
                <a:rPr lang="en-US" sz="1200" b="0" i="0" spc="-50" baseline="0">
                  <a:solidFill>
                    <a:srgbClr val="FFCCCC"/>
                  </a:solidFill>
                  <a:latin typeface="Arial" panose="020B0604020202020204" pitchFamily="34" charset="0"/>
                  <a:ea typeface="Tahoma" panose="020B0604030504040204" pitchFamily="34" charset="0"/>
                  <a:cs typeface="Arial" panose="020B0604020202020204" pitchFamily="34" charset="0"/>
                </a:rPr>
                <a:t>on </a:t>
              </a:r>
              <a:r>
                <a:rPr lang="en-US" sz="1200" b="0" i="1" spc="-50" baseline="0">
                  <a:solidFill>
                    <a:srgbClr val="FFCCCC"/>
                  </a:solidFill>
                  <a:latin typeface="Arial" panose="020B0604020202020204" pitchFamily="34" charset="0"/>
                  <a:ea typeface="Tahoma" panose="020B0604030504040204" pitchFamily="34" charset="0"/>
                  <a:cs typeface="Arial" panose="020B0604020202020204" pitchFamily="34" charset="0"/>
                </a:rPr>
                <a:t>social equality</a:t>
              </a:r>
              <a:endParaRPr lang="en-US" sz="1200" b="1" spc="-50">
                <a:solidFill>
                  <a:srgbClr val="FFCCCC"/>
                </a:solidFill>
                <a:latin typeface="Arial" panose="020B0604020202020204" pitchFamily="34" charset="0"/>
                <a:ea typeface="Tahoma" panose="020B0604030504040204" pitchFamily="34" charset="0"/>
                <a:cs typeface="Arial" panose="020B0604020202020204" pitchFamily="34" charset="0"/>
              </a:endParaRPr>
            </a:p>
          </xdr:txBody>
        </xdr:sp>
      </xdr:grpSp>
      <xdr:sp macro="" textlink="">
        <xdr:nvSpPr>
          <xdr:cNvPr id="305" name="Or?">
            <a:extLst>
              <a:ext uri="{FF2B5EF4-FFF2-40B4-BE49-F238E27FC236}">
                <a16:creationId xmlns:a16="http://schemas.microsoft.com/office/drawing/2014/main" id="{BA20690A-B894-422E-0195-C9EA477B2200}"/>
              </a:ext>
            </a:extLst>
          </xdr:cNvPr>
          <xdr:cNvSpPr txBox="1">
            <a:spLocks/>
          </xdr:cNvSpPr>
        </xdr:nvSpPr>
        <xdr:spPr>
          <a:xfrm>
            <a:off x="2903220" y="49118520"/>
            <a:ext cx="320040" cy="365760"/>
          </a:xfrm>
          <a:prstGeom prst="rect">
            <a:avLst/>
          </a:prstGeom>
        </xdr:spPr>
        <xdr:txBody>
          <a:bodyPr vert="horz" wrap="square" lIns="0" tIns="45720" rIns="0" bIns="45720"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indent="0" algn="ctr">
              <a:buNone/>
            </a:pPr>
            <a:r>
              <a:rPr lang="en-US" sz="1400" spc="-40">
                <a:ln>
                  <a:solidFill>
                    <a:srgbClr val="E600E6"/>
                  </a:solidFill>
                </a:ln>
                <a:solidFill>
                  <a:srgbClr val="FF3CFF"/>
                </a:solidFill>
                <a:effectLst>
                  <a:outerShdw blurRad="50800" dist="38100" dir="5400000" algn="t" rotWithShape="0">
                    <a:prstClr val="black">
                      <a:alpha val="60000"/>
                    </a:prstClr>
                  </a:outerShdw>
                </a:effectLst>
                <a:latin typeface="Tahoma" panose="020B0604030504040204" pitchFamily="34" charset="0"/>
                <a:ea typeface="Tahoma" panose="020B0604030504040204" pitchFamily="34" charset="0"/>
                <a:cs typeface="Tahoma" panose="020B0604030504040204" pitchFamily="34" charset="0"/>
              </a:rPr>
              <a:t>or</a:t>
            </a:r>
            <a:endParaRPr lang="en-US" sz="1400" spc="-40">
              <a:ln>
                <a:solidFill>
                  <a:srgbClr val="FFD9FF"/>
                </a:solidFill>
              </a:ln>
              <a:solidFill>
                <a:srgbClr val="C304C8"/>
              </a:solidFill>
              <a:latin typeface="Tahoma" panose="020B0604030504040204" pitchFamily="34" charset="0"/>
              <a:ea typeface="Tahoma" panose="020B0604030504040204" pitchFamily="34" charset="0"/>
              <a:cs typeface="Tahoma" panose="020B0604030504040204" pitchFamily="34" charset="0"/>
            </a:endParaRPr>
          </a:p>
        </xdr:txBody>
      </xdr:sp>
    </xdr:grpSp>
    <xdr:clientData/>
  </xdr:twoCellAnchor>
  <xdr:twoCellAnchor>
    <xdr:from>
      <xdr:col>1</xdr:col>
      <xdr:colOff>0</xdr:colOff>
      <xdr:row>355</xdr:row>
      <xdr:rowOff>85725</xdr:rowOff>
    </xdr:from>
    <xdr:to>
      <xdr:col>7</xdr:col>
      <xdr:colOff>0</xdr:colOff>
      <xdr:row>363</xdr:row>
      <xdr:rowOff>55245</xdr:rowOff>
    </xdr:to>
    <xdr:sp macro="" textlink="">
      <xdr:nvSpPr>
        <xdr:cNvPr id="313" name="WIDE">
          <a:extLst>
            <a:ext uri="{FF2B5EF4-FFF2-40B4-BE49-F238E27FC236}">
              <a16:creationId xmlns:a16="http://schemas.microsoft.com/office/drawing/2014/main" id="{3B0111A9-8AAF-4226-8561-1C19E9590BDC}"/>
            </a:ext>
          </a:extLst>
        </xdr:cNvPr>
        <xdr:cNvSpPr txBox="1"/>
      </xdr:nvSpPr>
      <xdr:spPr>
        <a:xfrm>
          <a:off x="114300" y="73180575"/>
          <a:ext cx="3086100" cy="1290320"/>
        </a:xfrm>
        <a:prstGeom prst="rect">
          <a:avLst/>
        </a:prstGeom>
        <a:noFill/>
        <a:ln>
          <a:noFill/>
        </a:ln>
      </xdr:spPr>
      <xdr:txBody>
        <a:bodyPr rot="0" spcFirstLastPara="0" vert="horz" wrap="square" lIns="91440" tIns="45720" rIns="91440" bIns="45720" numCol="1" spcCol="0" rtlCol="0" fromWordArt="0" anchor="t" anchorCtr="0" forceAA="0" compatLnSpc="1">
          <a:prstTxWarp prst="textInflate">
            <a:avLst/>
          </a:prstTxWarp>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algn="ctr">
            <a:spcBef>
              <a:spcPts val="0"/>
            </a:spcBef>
            <a:spcAft>
              <a:spcPts val="0"/>
            </a:spcAft>
          </a:pPr>
          <a:r>
            <a:rPr lang="en-US" sz="7200">
              <a:ln>
                <a:solidFill>
                  <a:schemeClr val="bg1"/>
                </a:solidFill>
              </a:ln>
              <a:gradFill>
                <a:gsLst>
                  <a:gs pos="0">
                    <a:srgbClr val="1F4E79"/>
                  </a:gs>
                  <a:gs pos="50000">
                    <a:srgbClr val="5B9BD5"/>
                  </a:gs>
                  <a:gs pos="100000">
                    <a:srgbClr val="9DC3E6"/>
                  </a:gs>
                </a:gsLst>
                <a:lin ang="5400000" scaled="0"/>
              </a:gradFill>
              <a:effectLst>
                <a:innerShdw blurRad="63500" dist="50800" dir="5400000">
                  <a:schemeClr val="bg1">
                    <a:alpha val="50000"/>
                  </a:schemeClr>
                </a:innerShdw>
              </a:effectLst>
              <a:latin typeface="Arial Black" panose="020B0A04020102020204" pitchFamily="34" charset="0"/>
              <a:ea typeface="Calibri" panose="020F0502020204030204" pitchFamily="34" charset="0"/>
              <a:cs typeface="Times New Roman" panose="02020603050405020304" pitchFamily="18" charset="0"/>
            </a:rPr>
            <a:t>WIDE</a:t>
          </a:r>
          <a:endParaRPr lang="en-US" sz="7200">
            <a:ln>
              <a:solidFill>
                <a:schemeClr val="bg1"/>
              </a:solidFill>
            </a:ln>
            <a:effectLst>
              <a:innerShdw blurRad="63500" dist="50800" dir="5400000">
                <a:schemeClr val="bg1">
                  <a:alpha val="50000"/>
                </a:schemeClr>
              </a:innerShdw>
            </a:effectLst>
            <a:latin typeface="Arial Black" panose="020B0A04020102020204" pitchFamily="34" charset="0"/>
            <a:ea typeface="Calibri" panose="020F0502020204030204" pitchFamily="34" charset="0"/>
            <a:cs typeface="Times New Roman" panose="02020603050405020304" pitchFamily="18" charset="0"/>
          </a:endParaRPr>
        </a:p>
      </xdr:txBody>
    </xdr:sp>
    <xdr:clientData/>
  </xdr:twoCellAnchor>
  <xdr:twoCellAnchor>
    <xdr:from>
      <xdr:col>7</xdr:col>
      <xdr:colOff>36467</xdr:colOff>
      <xdr:row>355</xdr:row>
      <xdr:rowOff>91440</xdr:rowOff>
    </xdr:from>
    <xdr:to>
      <xdr:col>13</xdr:col>
      <xdr:colOff>36467</xdr:colOff>
      <xdr:row>363</xdr:row>
      <xdr:rowOff>60960</xdr:rowOff>
    </xdr:to>
    <xdr:sp macro="" textlink="">
      <xdr:nvSpPr>
        <xdr:cNvPr id="314" name="DEEP">
          <a:extLst>
            <a:ext uri="{FF2B5EF4-FFF2-40B4-BE49-F238E27FC236}">
              <a16:creationId xmlns:a16="http://schemas.microsoft.com/office/drawing/2014/main" id="{C35FF110-3946-4431-85CC-8E5BA578C697}"/>
            </a:ext>
          </a:extLst>
        </xdr:cNvPr>
        <xdr:cNvSpPr txBox="1"/>
      </xdr:nvSpPr>
      <xdr:spPr>
        <a:xfrm>
          <a:off x="3236867" y="73186290"/>
          <a:ext cx="3086100" cy="1290320"/>
        </a:xfrm>
        <a:prstGeom prst="rect">
          <a:avLst/>
        </a:prstGeom>
        <a:noFill/>
        <a:ln>
          <a:noFill/>
        </a:ln>
      </xdr:spPr>
      <xdr:txBody>
        <a:bodyPr rot="0" spcFirstLastPara="0" vert="horz" wrap="square" lIns="91440" tIns="45720" rIns="91440" bIns="45720" numCol="1" spcCol="0" rtlCol="0" fromWordArt="0" anchor="t" anchorCtr="0" forceAA="0" compatLnSpc="1">
          <a:prstTxWarp prst="textInflate">
            <a:avLst/>
          </a:prstTxWarp>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algn="ctr">
            <a:spcBef>
              <a:spcPts val="0"/>
            </a:spcBef>
            <a:spcAft>
              <a:spcPts val="0"/>
            </a:spcAft>
          </a:pPr>
          <a:r>
            <a:rPr lang="en-US" sz="7200">
              <a:ln>
                <a:solidFill>
                  <a:schemeClr val="bg1"/>
                </a:solidFill>
              </a:ln>
              <a:gradFill>
                <a:gsLst>
                  <a:gs pos="0">
                    <a:srgbClr val="9B4042"/>
                  </a:gs>
                  <a:gs pos="50000">
                    <a:srgbClr val="DF5F63"/>
                  </a:gs>
                  <a:gs pos="100000">
                    <a:srgbClr val="FF7277"/>
                  </a:gs>
                </a:gsLst>
                <a:lin ang="16200000" scaled="0"/>
              </a:gradFill>
              <a:effectLst>
                <a:innerShdw blurRad="63500" dist="50800" dir="16200000">
                  <a:schemeClr val="bg1">
                    <a:alpha val="50000"/>
                  </a:schemeClr>
                </a:innerShdw>
              </a:effectLst>
              <a:latin typeface="Arial Black" panose="020B0A04020102020204" pitchFamily="34" charset="0"/>
              <a:ea typeface="Calibri" panose="020F0502020204030204" pitchFamily="34" charset="0"/>
              <a:cs typeface="Times New Roman" panose="02020603050405020304" pitchFamily="18" charset="0"/>
            </a:rPr>
            <a:t>DEEP</a:t>
          </a:r>
          <a:endParaRPr lang="en-US" sz="7200">
            <a:ln>
              <a:solidFill>
                <a:schemeClr val="bg1"/>
              </a:solidFill>
            </a:ln>
            <a:effectLst>
              <a:innerShdw blurRad="63500" dist="50800" dir="16200000">
                <a:schemeClr val="bg1">
                  <a:alpha val="50000"/>
                </a:schemeClr>
              </a:innerShdw>
            </a:effectLst>
            <a:latin typeface="Arial Black" panose="020B0A04020102020204" pitchFamily="34" charset="0"/>
            <a:ea typeface="Calibri" panose="020F0502020204030204" pitchFamily="34" charset="0"/>
            <a:cs typeface="Times New Roman" panose="02020603050405020304" pitchFamily="18" charset="0"/>
          </a:endParaRPr>
        </a:p>
      </xdr:txBody>
    </xdr:sp>
    <xdr:clientData/>
  </xdr:twoCellAnchor>
  <xdr:twoCellAnchor>
    <xdr:from>
      <xdr:col>7</xdr:col>
      <xdr:colOff>239859</xdr:colOff>
      <xdr:row>388</xdr:row>
      <xdr:rowOff>129540</xdr:rowOff>
    </xdr:from>
    <xdr:to>
      <xdr:col>13</xdr:col>
      <xdr:colOff>11259</xdr:colOff>
      <xdr:row>393</xdr:row>
      <xdr:rowOff>167640</xdr:rowOff>
    </xdr:to>
    <xdr:sp macro="" textlink="">
      <xdr:nvSpPr>
        <xdr:cNvPr id="315" name="DEEP emphasis">
          <a:extLst>
            <a:ext uri="{FF2B5EF4-FFF2-40B4-BE49-F238E27FC236}">
              <a16:creationId xmlns:a16="http://schemas.microsoft.com/office/drawing/2014/main" id="{451E4788-2993-4381-8D78-C309A9556EB4}"/>
            </a:ext>
          </a:extLst>
        </xdr:cNvPr>
        <xdr:cNvSpPr/>
      </xdr:nvSpPr>
      <xdr:spPr>
        <a:xfrm>
          <a:off x="3440259" y="79015590"/>
          <a:ext cx="2857500" cy="927100"/>
        </a:xfrm>
        <a:prstGeom prst="rect">
          <a:avLst/>
        </a:prstGeom>
        <a:noFill/>
      </xdr:spPr>
      <xdr:txBody>
        <a:bodyPr wrap="square" lIns="91440" tIns="45720" rIns="91440" bIns="4572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r"/>
          <a:r>
            <a:rPr lang="en-US" sz="1600" b="1">
              <a:ln w="18415" cmpd="sng">
                <a:solidFill>
                  <a:srgbClr val="FFFFFF"/>
                </a:solidFill>
                <a:prstDash val="solid"/>
              </a:ln>
              <a:solidFill>
                <a:srgbClr val="FFFFFF"/>
              </a:solidFill>
              <a:effectLst>
                <a:glow rad="63500">
                  <a:schemeClr val="accent1">
                    <a:satMod val="175000"/>
                    <a:alpha val="40000"/>
                  </a:schemeClr>
                </a:glow>
                <a:outerShdw blurRad="63500" dir="3600000" algn="tl" rotWithShape="0">
                  <a:srgbClr val="000000">
                    <a:alpha val="70000"/>
                  </a:srgbClr>
                </a:outerShdw>
              </a:effectLst>
              <a:latin typeface="Tahoma" panose="020B0604030504040204" pitchFamily="34" charset="0"/>
              <a:ea typeface="Tahoma" panose="020B0604030504040204" pitchFamily="34" charset="0"/>
              <a:cs typeface="Tahoma" panose="020B0604030504040204" pitchFamily="34" charset="0"/>
            </a:rPr>
            <a:t>Since my </a:t>
          </a:r>
          <a:r>
            <a:rPr lang="en-US" sz="1600" b="1">
              <a:ln w="18415" cmpd="sng">
                <a:solidFill>
                  <a:srgbClr val="E1FFEB"/>
                </a:solidFill>
                <a:prstDash val="solid"/>
              </a:ln>
              <a:solidFill>
                <a:srgbClr val="00F587"/>
              </a:solidFill>
              <a:effectLst>
                <a:glow rad="76200">
                  <a:srgbClr val="C00000">
                    <a:alpha val="70000"/>
                  </a:srgbClr>
                </a:glow>
                <a:outerShdw blurRad="63500" dir="3600000" algn="tl" rotWithShape="0">
                  <a:srgbClr val="000000">
                    <a:alpha val="70000"/>
                  </a:srgbClr>
                </a:outerShdw>
              </a:effectLst>
              <a:latin typeface="Tahoma" panose="020B0604030504040204" pitchFamily="34" charset="0"/>
              <a:ea typeface="Tahoma" panose="020B0604030504040204" pitchFamily="34" charset="0"/>
              <a:cs typeface="Tahoma" panose="020B0604030504040204" pitchFamily="34" charset="0"/>
            </a:rPr>
            <a:t>self-needs</a:t>
          </a:r>
          <a:r>
            <a:rPr lang="en-US" sz="1600" b="1">
              <a:ln w="18415" cmpd="sng">
                <a:solidFill>
                  <a:srgbClr val="FFFFFF"/>
                </a:solidFill>
                <a:prstDash val="solid"/>
              </a:ln>
              <a:solidFill>
                <a:srgbClr val="FFFFFF"/>
              </a:solidFill>
              <a:effectLst>
                <a:glow rad="63500">
                  <a:schemeClr val="accent1">
                    <a:satMod val="175000"/>
                    <a:alpha val="40000"/>
                  </a:schemeClr>
                </a:glow>
                <a:outerShdw blurRad="63500" dir="3600000" algn="tl" rotWithShape="0">
                  <a:srgbClr val="000000">
                    <a:alpha val="70000"/>
                  </a:srgbClr>
                </a:outerShdw>
              </a:effectLst>
              <a:latin typeface="Tahoma" panose="020B0604030504040204" pitchFamily="34" charset="0"/>
              <a:ea typeface="Tahoma" panose="020B0604030504040204" pitchFamily="34" charset="0"/>
              <a:cs typeface="Tahoma" panose="020B0604030504040204" pitchFamily="34" charset="0"/>
            </a:rPr>
            <a:t> </a:t>
          </a:r>
          <a:br>
            <a:rPr lang="en-US" sz="1600" b="1">
              <a:ln w="18415" cmpd="sng">
                <a:solidFill>
                  <a:srgbClr val="FFFFFF"/>
                </a:solidFill>
                <a:prstDash val="solid"/>
              </a:ln>
              <a:solidFill>
                <a:srgbClr val="FFFFFF"/>
              </a:solidFill>
              <a:effectLst>
                <a:glow rad="63500">
                  <a:schemeClr val="accent1">
                    <a:satMod val="175000"/>
                    <a:alpha val="40000"/>
                  </a:schemeClr>
                </a:glow>
                <a:outerShdw blurRad="63500" dir="3600000" algn="tl" rotWithShape="0">
                  <a:srgbClr val="000000">
                    <a:alpha val="70000"/>
                  </a:srgbClr>
                </a:outerShdw>
              </a:effectLst>
              <a:latin typeface="Tahoma" panose="020B0604030504040204" pitchFamily="34" charset="0"/>
              <a:ea typeface="Tahoma" panose="020B0604030504040204" pitchFamily="34" charset="0"/>
              <a:cs typeface="Tahoma" panose="020B0604030504040204" pitchFamily="34" charset="0"/>
            </a:rPr>
          </a:br>
          <a:r>
            <a:rPr lang="en-US" sz="1600" b="1">
              <a:ln w="18415" cmpd="sng">
                <a:solidFill>
                  <a:srgbClr val="FFFFFF"/>
                </a:solidFill>
                <a:prstDash val="solid"/>
              </a:ln>
              <a:solidFill>
                <a:srgbClr val="FFFFFF"/>
              </a:solidFill>
              <a:effectLst>
                <a:glow rad="63500">
                  <a:schemeClr val="accent1">
                    <a:satMod val="175000"/>
                    <a:alpha val="40000"/>
                  </a:schemeClr>
                </a:glow>
                <a:outerShdw blurRad="63500" dir="3600000" algn="tl" rotWithShape="0">
                  <a:srgbClr val="000000">
                    <a:alpha val="70000"/>
                  </a:srgbClr>
                </a:outerShdw>
              </a:effectLst>
              <a:latin typeface="Tahoma" panose="020B0604030504040204" pitchFamily="34" charset="0"/>
              <a:ea typeface="Tahoma" panose="020B0604030504040204" pitchFamily="34" charset="0"/>
              <a:cs typeface="Tahoma" panose="020B0604030504040204" pitchFamily="34" charset="0"/>
            </a:rPr>
            <a:t>are less resolved than my </a:t>
          </a:r>
          <a:r>
            <a:rPr lang="en-US" sz="1600" b="1">
              <a:ln w="18415" cmpd="sng">
                <a:solidFill>
                  <a:srgbClr val="EBDCFF"/>
                </a:solidFill>
                <a:prstDash val="solid"/>
              </a:ln>
              <a:solidFill>
                <a:srgbClr val="CC66FF"/>
              </a:solidFill>
              <a:effectLst>
                <a:glow rad="76200">
                  <a:srgbClr val="C00000">
                    <a:alpha val="70000"/>
                  </a:srgbClr>
                </a:glow>
                <a:outerShdw blurRad="63500" dir="3600000" algn="tl" rotWithShape="0">
                  <a:srgbClr val="000000">
                    <a:alpha val="70000"/>
                  </a:srgbClr>
                </a:outerShdw>
              </a:effectLst>
              <a:latin typeface="Tahoma" panose="020B0604030504040204" pitchFamily="34" charset="0"/>
              <a:ea typeface="Tahoma" panose="020B0604030504040204" pitchFamily="34" charset="0"/>
              <a:cs typeface="Tahoma" panose="020B0604030504040204" pitchFamily="34" charset="0"/>
            </a:rPr>
            <a:t>social-needs</a:t>
          </a:r>
          <a:r>
            <a:rPr lang="en-US" sz="1600" b="1">
              <a:ln w="18415" cmpd="sng">
                <a:solidFill>
                  <a:srgbClr val="FFFFFF"/>
                </a:solidFill>
                <a:prstDash val="solid"/>
              </a:ln>
              <a:solidFill>
                <a:srgbClr val="FFFFFF"/>
              </a:solidFill>
              <a:effectLst>
                <a:glow rad="63500">
                  <a:schemeClr val="accent1">
                    <a:satMod val="175000"/>
                    <a:alpha val="40000"/>
                  </a:schemeClr>
                </a:glow>
                <a:outerShdw blurRad="63500" dir="3600000" algn="tl" rotWithShape="0">
                  <a:srgbClr val="000000">
                    <a:alpha val="70000"/>
                  </a:srgbClr>
                </a:outerShdw>
              </a:effectLst>
              <a:latin typeface="Tahoma" panose="020B0604030504040204" pitchFamily="34" charset="0"/>
              <a:ea typeface="Tahoma" panose="020B0604030504040204" pitchFamily="34" charset="0"/>
              <a:cs typeface="Tahoma" panose="020B0604030504040204" pitchFamily="34" charset="0"/>
            </a:rPr>
            <a:t>…</a:t>
          </a:r>
        </a:p>
      </xdr:txBody>
    </xdr:sp>
    <xdr:clientData/>
  </xdr:twoCellAnchor>
  <xdr:twoCellAnchor>
    <xdr:from>
      <xdr:col>7</xdr:col>
      <xdr:colOff>198727</xdr:colOff>
      <xdr:row>401</xdr:row>
      <xdr:rowOff>71036</xdr:rowOff>
    </xdr:from>
    <xdr:to>
      <xdr:col>12</xdr:col>
      <xdr:colOff>465427</xdr:colOff>
      <xdr:row>405</xdr:row>
      <xdr:rowOff>71036</xdr:rowOff>
    </xdr:to>
    <xdr:sp macro="" textlink="">
      <xdr:nvSpPr>
        <xdr:cNvPr id="316" name="DEEP - opposite">
          <a:extLst>
            <a:ext uri="{FF2B5EF4-FFF2-40B4-BE49-F238E27FC236}">
              <a16:creationId xmlns:a16="http://schemas.microsoft.com/office/drawing/2014/main" id="{0AD9E3B6-8299-4AC4-BFE9-DAF80BDE10D1}"/>
            </a:ext>
          </a:extLst>
        </xdr:cNvPr>
        <xdr:cNvSpPr/>
      </xdr:nvSpPr>
      <xdr:spPr>
        <a:xfrm>
          <a:off x="3399127" y="81268486"/>
          <a:ext cx="2838450" cy="698500"/>
        </a:xfrm>
        <a:prstGeom prst="rect">
          <a:avLst/>
        </a:prstGeom>
        <a:noFill/>
      </xdr:spPr>
      <xdr:txBody>
        <a:bodyPr wrap="square" lIns="91440" tIns="45720" rIns="91440" bIns="4572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r"/>
          <a:r>
            <a:rPr lang="en-US" sz="1600" b="1">
              <a:ln w="18415" cmpd="sng">
                <a:solidFill>
                  <a:srgbClr val="FFFFFF"/>
                </a:solidFill>
                <a:prstDash val="solid"/>
              </a:ln>
              <a:solidFill>
                <a:srgbClr val="FFFFFF"/>
              </a:solidFill>
              <a:effectLst>
                <a:glow rad="76200">
                  <a:srgbClr val="C00000">
                    <a:alpha val="70000"/>
                  </a:srgbClr>
                </a:glow>
                <a:outerShdw blurRad="63500" dir="3600000" algn="tl" rotWithShape="0">
                  <a:srgbClr val="000000">
                    <a:alpha val="70000"/>
                  </a:srgbClr>
                </a:outerShdw>
              </a:effectLst>
              <a:latin typeface="Tahoma" panose="020B0604030504040204" pitchFamily="34" charset="0"/>
              <a:ea typeface="Tahoma" panose="020B0604030504040204" pitchFamily="34" charset="0"/>
              <a:cs typeface="Tahoma" panose="020B0604030504040204" pitchFamily="34" charset="0"/>
            </a:rPr>
            <a:t>We believe </a:t>
          </a:r>
          <a:r>
            <a:rPr lang="en-US" sz="1600" b="1" kern="1200">
              <a:ln w="18415" cmpd="sng">
                <a:solidFill>
                  <a:srgbClr val="FFFFFF"/>
                </a:solidFill>
                <a:prstDash val="solid"/>
              </a:ln>
              <a:solidFill>
                <a:srgbClr val="FFFFFF"/>
              </a:solidFill>
              <a:effectLst>
                <a:glow rad="76200">
                  <a:schemeClr val="bg1">
                    <a:lumMod val="50000"/>
                    <a:alpha val="70000"/>
                  </a:schemeClr>
                </a:glow>
                <a:outerShdw blurRad="63500" dir="3600000" algn="tl" rotWithShape="0">
                  <a:srgbClr val="000000">
                    <a:alpha val="70000"/>
                  </a:srgbClr>
                </a:outerShdw>
              </a:effectLst>
              <a:latin typeface="Tahoma" panose="020B0604030504040204" pitchFamily="34" charset="0"/>
              <a:ea typeface="Tahoma" panose="020B0604030504040204" pitchFamily="34" charset="0"/>
              <a:cs typeface="Tahoma" panose="020B0604030504040204" pitchFamily="34" charset="0"/>
            </a:rPr>
            <a:t>opposite to what</a:t>
          </a:r>
          <a:r>
            <a:rPr lang="en-US" sz="1600" b="1">
              <a:ln w="18415" cmpd="sng">
                <a:solidFill>
                  <a:srgbClr val="FFFFFF"/>
                </a:solidFill>
                <a:prstDash val="solid"/>
              </a:ln>
              <a:solidFill>
                <a:srgbClr val="FFFFFF"/>
              </a:solidFill>
              <a:effectLst>
                <a:glow rad="76200">
                  <a:schemeClr val="bg1">
                    <a:lumMod val="50000"/>
                    <a:alpha val="70000"/>
                  </a:schemeClr>
                </a:glow>
                <a:outerShdw blurRad="63500" dir="3600000" algn="tl" rotWithShape="0">
                  <a:srgbClr val="000000">
                    <a:alpha val="70000"/>
                  </a:srgbClr>
                </a:outerShdw>
              </a:effectLst>
              <a:latin typeface="Tahoma" panose="020B0604030504040204" pitchFamily="34" charset="0"/>
              <a:ea typeface="Tahoma" panose="020B0604030504040204" pitchFamily="34" charset="0"/>
              <a:cs typeface="Tahoma" panose="020B0604030504040204" pitchFamily="34" charset="0"/>
            </a:rPr>
            <a:t> </a:t>
          </a:r>
          <a:r>
            <a:rPr lang="en-US" sz="1600" b="1" kern="1200">
              <a:ln w="18415" cmpd="sng">
                <a:solidFill>
                  <a:srgbClr val="FFFFFF"/>
                </a:solidFill>
                <a:prstDash val="solid"/>
              </a:ln>
              <a:solidFill>
                <a:srgbClr val="FFFFFF"/>
              </a:solidFill>
              <a:effectLst>
                <a:glow rad="63500">
                  <a:schemeClr val="accent1">
                    <a:satMod val="175000"/>
                  </a:schemeClr>
                </a:glow>
                <a:outerShdw blurRad="63500" dir="3600000" algn="tl" rotWithShape="0">
                  <a:srgbClr val="000000">
                    <a:alpha val="70000"/>
                  </a:srgbClr>
                </a:outerShdw>
              </a:effectLst>
              <a:latin typeface="Tahoma" panose="020B0604030504040204" pitchFamily="34" charset="0"/>
              <a:ea typeface="Tahoma" panose="020B0604030504040204" pitchFamily="34" charset="0"/>
              <a:cs typeface="Tahoma" panose="020B0604030504040204" pitchFamily="34" charset="0"/>
            </a:rPr>
            <a:t>you believe</a:t>
          </a:r>
          <a:r>
            <a:rPr lang="en-US" sz="1600" b="1">
              <a:ln w="18415" cmpd="sng">
                <a:solidFill>
                  <a:srgbClr val="FFFFFF"/>
                </a:solidFill>
                <a:prstDash val="solid"/>
              </a:ln>
              <a:solidFill>
                <a:srgbClr val="FFFFFF"/>
              </a:solidFill>
              <a:effectLst>
                <a:glow rad="76200">
                  <a:schemeClr val="bg1">
                    <a:lumMod val="50000"/>
                    <a:alpha val="70000"/>
                  </a:schemeClr>
                </a:glow>
                <a:outerShdw blurRad="63500" dir="3600000" algn="tl" rotWithShape="0">
                  <a:srgbClr val="000000">
                    <a:alpha val="70000"/>
                  </a:srgbClr>
                </a:outerShdw>
              </a:effectLst>
              <a:latin typeface="Tahoma" panose="020B0604030504040204" pitchFamily="34" charset="0"/>
              <a:ea typeface="Tahoma" panose="020B0604030504040204" pitchFamily="34" charset="0"/>
              <a:cs typeface="Tahoma" panose="020B0604030504040204" pitchFamily="34" charset="0"/>
            </a:rPr>
            <a:t>…</a:t>
          </a:r>
        </a:p>
      </xdr:txBody>
    </xdr:sp>
    <xdr:clientData/>
  </xdr:twoCellAnchor>
  <xdr:twoCellAnchor>
    <xdr:from>
      <xdr:col>1</xdr:col>
      <xdr:colOff>0</xdr:colOff>
      <xdr:row>388</xdr:row>
      <xdr:rowOff>129539</xdr:rowOff>
    </xdr:from>
    <xdr:to>
      <xdr:col>6</xdr:col>
      <xdr:colOff>266700</xdr:colOff>
      <xdr:row>393</xdr:row>
      <xdr:rowOff>107711</xdr:rowOff>
    </xdr:to>
    <xdr:sp macro="" textlink="">
      <xdr:nvSpPr>
        <xdr:cNvPr id="317" name="WIDE emphasis">
          <a:extLst>
            <a:ext uri="{FF2B5EF4-FFF2-40B4-BE49-F238E27FC236}">
              <a16:creationId xmlns:a16="http://schemas.microsoft.com/office/drawing/2014/main" id="{5A1AC206-6D09-464C-9484-2A89F86590CC}"/>
            </a:ext>
          </a:extLst>
        </xdr:cNvPr>
        <xdr:cNvSpPr/>
      </xdr:nvSpPr>
      <xdr:spPr>
        <a:xfrm>
          <a:off x="114300" y="79015589"/>
          <a:ext cx="2838450" cy="867172"/>
        </a:xfrm>
        <a:prstGeom prst="rect">
          <a:avLst/>
        </a:prstGeom>
        <a:noFill/>
      </xdr:spPr>
      <xdr:txBody>
        <a:bodyPr wrap="square" lIns="91440" tIns="45720" rIns="91440" bIns="4572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1600" b="1">
              <a:ln w="18415" cmpd="sng">
                <a:solidFill>
                  <a:srgbClr val="FFFFFF"/>
                </a:solidFill>
                <a:prstDash val="solid"/>
              </a:ln>
              <a:solidFill>
                <a:srgbClr val="FFFFFF"/>
              </a:solidFill>
              <a:effectLst>
                <a:glow rad="63500">
                  <a:schemeClr val="accent1">
                    <a:satMod val="175000"/>
                    <a:alpha val="40000"/>
                  </a:schemeClr>
                </a:glow>
                <a:outerShdw blurRad="63500" dir="3600000" algn="tl" rotWithShape="0">
                  <a:srgbClr val="000000">
                    <a:alpha val="70000"/>
                  </a:srgbClr>
                </a:outerShdw>
              </a:effectLst>
              <a:latin typeface="Tahoma" panose="020B0604030504040204" pitchFamily="34" charset="0"/>
              <a:ea typeface="Tahoma" panose="020B0604030504040204" pitchFamily="34" charset="0"/>
              <a:cs typeface="Tahoma" panose="020B0604030504040204" pitchFamily="34" charset="0"/>
            </a:rPr>
            <a:t>Since my </a:t>
          </a:r>
          <a:r>
            <a:rPr lang="en-US" sz="1600" b="1">
              <a:ln w="18415" cmpd="sng">
                <a:solidFill>
                  <a:srgbClr val="EBDCFF"/>
                </a:solidFill>
                <a:prstDash val="solid"/>
              </a:ln>
              <a:solidFill>
                <a:srgbClr val="CC66FF"/>
              </a:solidFill>
              <a:effectLst>
                <a:glow rad="76200">
                  <a:srgbClr val="002060">
                    <a:alpha val="70000"/>
                  </a:srgbClr>
                </a:glow>
                <a:outerShdw blurRad="63500" dir="3600000" algn="tl" rotWithShape="0">
                  <a:srgbClr val="000000">
                    <a:alpha val="70000"/>
                  </a:srgbClr>
                </a:outerShdw>
              </a:effectLst>
              <a:latin typeface="Tahoma" panose="020B0604030504040204" pitchFamily="34" charset="0"/>
              <a:ea typeface="Tahoma" panose="020B0604030504040204" pitchFamily="34" charset="0"/>
              <a:cs typeface="Tahoma" panose="020B0604030504040204" pitchFamily="34" charset="0"/>
            </a:rPr>
            <a:t>social-needs</a:t>
          </a:r>
          <a:r>
            <a:rPr lang="en-US" sz="1600" b="1">
              <a:ln w="18415" cmpd="sng">
                <a:solidFill>
                  <a:srgbClr val="FFFFFF"/>
                </a:solidFill>
                <a:prstDash val="solid"/>
              </a:ln>
              <a:solidFill>
                <a:srgbClr val="E4C9FF"/>
              </a:solidFill>
              <a:effectLst>
                <a:glow rad="63500">
                  <a:schemeClr val="accent1">
                    <a:satMod val="175000"/>
                    <a:alpha val="40000"/>
                  </a:schemeClr>
                </a:glow>
                <a:outerShdw blurRad="63500" dir="3600000" algn="tl" rotWithShape="0">
                  <a:srgbClr val="000000">
                    <a:alpha val="70000"/>
                  </a:srgbClr>
                </a:outerShdw>
              </a:effectLst>
              <a:latin typeface="Tahoma" panose="020B0604030504040204" pitchFamily="34" charset="0"/>
              <a:ea typeface="Tahoma" panose="020B0604030504040204" pitchFamily="34" charset="0"/>
              <a:cs typeface="Tahoma" panose="020B0604030504040204" pitchFamily="34" charset="0"/>
            </a:rPr>
            <a:t> </a:t>
          </a:r>
          <a:br>
            <a:rPr lang="en-US" sz="1600" b="1">
              <a:ln w="18415" cmpd="sng">
                <a:solidFill>
                  <a:srgbClr val="FFFFFF"/>
                </a:solidFill>
                <a:prstDash val="solid"/>
              </a:ln>
              <a:solidFill>
                <a:srgbClr val="E4C9FF"/>
              </a:solidFill>
              <a:effectLst>
                <a:glow rad="63500">
                  <a:schemeClr val="accent1">
                    <a:satMod val="175000"/>
                    <a:alpha val="40000"/>
                  </a:schemeClr>
                </a:glow>
                <a:outerShdw blurRad="63500" dir="3600000" algn="tl" rotWithShape="0">
                  <a:srgbClr val="000000">
                    <a:alpha val="70000"/>
                  </a:srgbClr>
                </a:outerShdw>
              </a:effectLst>
              <a:latin typeface="Tahoma" panose="020B0604030504040204" pitchFamily="34" charset="0"/>
              <a:ea typeface="Tahoma" panose="020B0604030504040204" pitchFamily="34" charset="0"/>
              <a:cs typeface="Tahoma" panose="020B0604030504040204" pitchFamily="34" charset="0"/>
            </a:rPr>
          </a:br>
          <a:r>
            <a:rPr lang="en-US" sz="1600" b="1">
              <a:ln w="18415" cmpd="sng">
                <a:solidFill>
                  <a:srgbClr val="FFFFFF"/>
                </a:solidFill>
                <a:prstDash val="solid"/>
              </a:ln>
              <a:solidFill>
                <a:srgbClr val="FFFFFF"/>
              </a:solidFill>
              <a:effectLst>
                <a:glow rad="63500">
                  <a:schemeClr val="accent1">
                    <a:satMod val="175000"/>
                    <a:alpha val="40000"/>
                  </a:schemeClr>
                </a:glow>
                <a:outerShdw blurRad="63500" dir="3600000" algn="tl" rotWithShape="0">
                  <a:srgbClr val="000000">
                    <a:alpha val="70000"/>
                  </a:srgbClr>
                </a:outerShdw>
              </a:effectLst>
              <a:latin typeface="Tahoma" panose="020B0604030504040204" pitchFamily="34" charset="0"/>
              <a:ea typeface="Tahoma" panose="020B0604030504040204" pitchFamily="34" charset="0"/>
              <a:cs typeface="Tahoma" panose="020B0604030504040204" pitchFamily="34" charset="0"/>
            </a:rPr>
            <a:t>are less resolved than my </a:t>
          </a:r>
          <a:r>
            <a:rPr lang="en-US" sz="1600" b="1">
              <a:ln w="18415" cmpd="sng">
                <a:solidFill>
                  <a:srgbClr val="E1FFEB"/>
                </a:solidFill>
                <a:prstDash val="solid"/>
              </a:ln>
              <a:solidFill>
                <a:srgbClr val="00F587"/>
              </a:solidFill>
              <a:effectLst>
                <a:glow rad="76200">
                  <a:srgbClr val="002060">
                    <a:alpha val="70000"/>
                  </a:srgbClr>
                </a:glow>
                <a:outerShdw blurRad="63500" dir="3600000" algn="tl" rotWithShape="0">
                  <a:srgbClr val="000000">
                    <a:alpha val="70000"/>
                  </a:srgbClr>
                </a:outerShdw>
              </a:effectLst>
              <a:latin typeface="Tahoma" panose="020B0604030504040204" pitchFamily="34" charset="0"/>
              <a:ea typeface="Tahoma" panose="020B0604030504040204" pitchFamily="34" charset="0"/>
              <a:cs typeface="Tahoma" panose="020B0604030504040204" pitchFamily="34" charset="0"/>
            </a:rPr>
            <a:t>self-needs</a:t>
          </a:r>
          <a:r>
            <a:rPr lang="en-US" sz="1600" b="1">
              <a:ln w="18415" cmpd="sng">
                <a:solidFill>
                  <a:srgbClr val="FFFFFF"/>
                </a:solidFill>
                <a:prstDash val="solid"/>
              </a:ln>
              <a:solidFill>
                <a:srgbClr val="FFFFFF"/>
              </a:solidFill>
              <a:effectLst>
                <a:glow rad="63500">
                  <a:schemeClr val="accent1">
                    <a:satMod val="175000"/>
                    <a:alpha val="40000"/>
                  </a:schemeClr>
                </a:glow>
                <a:outerShdw blurRad="63500" dir="3600000" algn="tl" rotWithShape="0">
                  <a:srgbClr val="000000">
                    <a:alpha val="70000"/>
                  </a:srgbClr>
                </a:outerShdw>
              </a:effectLst>
              <a:latin typeface="Tahoma" panose="020B0604030504040204" pitchFamily="34" charset="0"/>
              <a:ea typeface="Tahoma" panose="020B0604030504040204" pitchFamily="34" charset="0"/>
              <a:cs typeface="Tahoma" panose="020B0604030504040204" pitchFamily="34" charset="0"/>
            </a:rPr>
            <a:t>…</a:t>
          </a:r>
        </a:p>
      </xdr:txBody>
    </xdr:sp>
    <xdr:clientData/>
  </xdr:twoCellAnchor>
  <xdr:twoCellAnchor>
    <xdr:from>
      <xdr:col>1</xdr:col>
      <xdr:colOff>0</xdr:colOff>
      <xdr:row>401</xdr:row>
      <xdr:rowOff>71036</xdr:rowOff>
    </xdr:from>
    <xdr:to>
      <xdr:col>6</xdr:col>
      <xdr:colOff>266700</xdr:colOff>
      <xdr:row>404</xdr:row>
      <xdr:rowOff>144411</xdr:rowOff>
    </xdr:to>
    <xdr:sp macro="" textlink="">
      <xdr:nvSpPr>
        <xdr:cNvPr id="318" name="WIDE - opposite">
          <a:extLst>
            <a:ext uri="{FF2B5EF4-FFF2-40B4-BE49-F238E27FC236}">
              <a16:creationId xmlns:a16="http://schemas.microsoft.com/office/drawing/2014/main" id="{5BEEB524-CDF5-4C50-B63A-65B3251EE963}"/>
            </a:ext>
          </a:extLst>
        </xdr:cNvPr>
        <xdr:cNvSpPr/>
      </xdr:nvSpPr>
      <xdr:spPr>
        <a:xfrm>
          <a:off x="114300" y="81268486"/>
          <a:ext cx="2838450" cy="594075"/>
        </a:xfrm>
        <a:prstGeom prst="rect">
          <a:avLst/>
        </a:prstGeom>
        <a:noFill/>
        <a:effectLst>
          <a:glow rad="127000">
            <a:srgbClr val="002060"/>
          </a:glow>
        </a:effectLst>
      </xdr:spPr>
      <xdr:txBody>
        <a:bodyPr wrap="square" lIns="91440" tIns="45720" rIns="91440" bIns="4572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1600" b="1" kern="1200">
              <a:ln w="18415" cmpd="sng">
                <a:solidFill>
                  <a:srgbClr val="FFFFFF"/>
                </a:solidFill>
                <a:prstDash val="solid"/>
              </a:ln>
              <a:solidFill>
                <a:srgbClr val="FFFFFF"/>
              </a:solidFill>
              <a:effectLst>
                <a:glow rad="63500">
                  <a:schemeClr val="accent1">
                    <a:satMod val="175000"/>
                  </a:schemeClr>
                </a:glow>
                <a:outerShdw blurRad="63500" dir="3600000" algn="tl" rotWithShape="0">
                  <a:srgbClr val="000000">
                    <a:alpha val="70000"/>
                  </a:srgbClr>
                </a:outerShdw>
              </a:effectLst>
              <a:latin typeface="Tahoma" panose="020B0604030504040204" pitchFamily="34" charset="0"/>
              <a:ea typeface="Tahoma" panose="020B0604030504040204" pitchFamily="34" charset="0"/>
              <a:cs typeface="Tahoma" panose="020B0604030504040204" pitchFamily="34" charset="0"/>
            </a:rPr>
            <a:t>We believe </a:t>
          </a:r>
          <a:r>
            <a:rPr lang="en-US" sz="1600" b="1" kern="1200">
              <a:ln w="18415" cmpd="sng">
                <a:solidFill>
                  <a:srgbClr val="FFFFFF"/>
                </a:solidFill>
                <a:prstDash val="solid"/>
              </a:ln>
              <a:solidFill>
                <a:srgbClr val="FFFFFF"/>
              </a:solidFill>
              <a:effectLst>
                <a:glow rad="76200">
                  <a:schemeClr val="bg1">
                    <a:lumMod val="50000"/>
                    <a:alpha val="70000"/>
                  </a:schemeClr>
                </a:glow>
                <a:outerShdw blurRad="63500" dir="3600000" algn="tl" rotWithShape="0">
                  <a:srgbClr val="000000">
                    <a:alpha val="70000"/>
                  </a:srgbClr>
                </a:outerShdw>
              </a:effectLst>
              <a:latin typeface="Tahoma" panose="020B0604030504040204" pitchFamily="34" charset="0"/>
              <a:ea typeface="Tahoma" panose="020B0604030504040204" pitchFamily="34" charset="0"/>
              <a:cs typeface="Tahoma" panose="020B0604030504040204" pitchFamily="34" charset="0"/>
            </a:rPr>
            <a:t>opposite to what </a:t>
          </a:r>
          <a:r>
            <a:rPr lang="en-US" sz="1600" b="1" kern="1200">
              <a:ln w="18415" cmpd="sng">
                <a:solidFill>
                  <a:srgbClr val="FFFFFF"/>
                </a:solidFill>
                <a:prstDash val="solid"/>
              </a:ln>
              <a:solidFill>
                <a:srgbClr val="FFFFFF"/>
              </a:solidFill>
              <a:effectLst>
                <a:glow rad="76200">
                  <a:srgbClr val="C00000">
                    <a:alpha val="70000"/>
                  </a:srgbClr>
                </a:glow>
                <a:outerShdw blurRad="63500" dir="3600000" algn="tl" rotWithShape="0">
                  <a:srgbClr val="000000">
                    <a:alpha val="70000"/>
                  </a:srgbClr>
                </a:outerShdw>
              </a:effectLst>
              <a:latin typeface="Tahoma" panose="020B0604030504040204" pitchFamily="34" charset="0"/>
              <a:ea typeface="Tahoma" panose="020B0604030504040204" pitchFamily="34" charset="0"/>
              <a:cs typeface="Tahoma" panose="020B0604030504040204" pitchFamily="34" charset="0"/>
            </a:rPr>
            <a:t>you believe</a:t>
          </a:r>
          <a:r>
            <a:rPr lang="en-US" sz="1600" b="1">
              <a:ln w="18415" cmpd="sng">
                <a:solidFill>
                  <a:srgbClr val="FFFFFF"/>
                </a:solidFill>
                <a:prstDash val="solid"/>
              </a:ln>
              <a:solidFill>
                <a:srgbClr val="FFFFFF"/>
              </a:solidFill>
              <a:effectLst>
                <a:glow rad="76200">
                  <a:schemeClr val="bg1">
                    <a:lumMod val="50000"/>
                    <a:alpha val="70000"/>
                  </a:schemeClr>
                </a:glow>
                <a:outerShdw blurRad="63500" dir="3600000" algn="tl" rotWithShape="0">
                  <a:srgbClr val="000000">
                    <a:alpha val="70000"/>
                  </a:srgbClr>
                </a:outerShdw>
              </a:effectLst>
              <a:latin typeface="Tahoma" panose="020B0604030504040204" pitchFamily="34" charset="0"/>
              <a:ea typeface="Tahoma" panose="020B0604030504040204" pitchFamily="34" charset="0"/>
              <a:cs typeface="Tahoma" panose="020B0604030504040204" pitchFamily="34" charset="0"/>
            </a:rPr>
            <a:t>…</a:t>
          </a:r>
        </a:p>
      </xdr:txBody>
    </xdr:sp>
    <xdr:clientData/>
  </xdr:twoCellAnchor>
  <xdr:twoCellAnchor>
    <xdr:from>
      <xdr:col>7</xdr:col>
      <xdr:colOff>49359</xdr:colOff>
      <xdr:row>394</xdr:row>
      <xdr:rowOff>22860</xdr:rowOff>
    </xdr:from>
    <xdr:to>
      <xdr:col>13</xdr:col>
      <xdr:colOff>3639</xdr:colOff>
      <xdr:row>400</xdr:row>
      <xdr:rowOff>160020</xdr:rowOff>
    </xdr:to>
    <xdr:sp macro="" textlink="">
      <xdr:nvSpPr>
        <xdr:cNvPr id="319" name="DEEP emphasis">
          <a:extLst>
            <a:ext uri="{FF2B5EF4-FFF2-40B4-BE49-F238E27FC236}">
              <a16:creationId xmlns:a16="http://schemas.microsoft.com/office/drawing/2014/main" id="{40734434-9F35-4036-B94E-B5036AD71C70}"/>
            </a:ext>
          </a:extLst>
        </xdr:cNvPr>
        <xdr:cNvSpPr/>
      </xdr:nvSpPr>
      <xdr:spPr>
        <a:xfrm>
          <a:off x="3249759" y="79975710"/>
          <a:ext cx="3040380" cy="1203960"/>
        </a:xfrm>
        <a:prstGeom prst="rect">
          <a:avLst/>
        </a:prstGeom>
        <a:noFill/>
      </xdr:spPr>
      <xdr:txBody>
        <a:bodyPr wrap="square" lIns="91440" tIns="45720" rIns="91440" bIns="4572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r"/>
          <a:r>
            <a:rPr lang="en-US" sz="1600" b="1">
              <a:ln w="18415" cmpd="sng">
                <a:solidFill>
                  <a:srgbClr val="FFFFFF"/>
                </a:solidFill>
                <a:prstDash val="solid"/>
              </a:ln>
              <a:solidFill>
                <a:srgbClr val="FFFFFF"/>
              </a:solidFill>
              <a:effectLst>
                <a:glow rad="63500">
                  <a:schemeClr val="accent1">
                    <a:satMod val="175000"/>
                    <a:alpha val="40000"/>
                  </a:schemeClr>
                </a:glow>
                <a:outerShdw blurRad="63500" dir="3600000" algn="tl" rotWithShape="0">
                  <a:srgbClr val="000000">
                    <a:alpha val="70000"/>
                  </a:srgbClr>
                </a:outerShdw>
              </a:effectLst>
              <a:latin typeface="Tahoma" panose="020B0604030504040204" pitchFamily="34" charset="0"/>
              <a:ea typeface="Tahoma" panose="020B0604030504040204" pitchFamily="34" charset="0"/>
              <a:cs typeface="Tahoma" panose="020B0604030504040204" pitchFamily="34" charset="0"/>
            </a:rPr>
            <a:t>I must prioritize easing my </a:t>
          </a:r>
          <a:r>
            <a:rPr lang="en-US" sz="1600" b="1">
              <a:ln w="18415" cmpd="sng">
                <a:solidFill>
                  <a:srgbClr val="E1FFEB"/>
                </a:solidFill>
                <a:prstDash val="solid"/>
              </a:ln>
              <a:solidFill>
                <a:srgbClr val="00F587"/>
              </a:solidFill>
              <a:effectLst>
                <a:glow rad="76200">
                  <a:srgbClr val="C00000">
                    <a:alpha val="70000"/>
                  </a:srgbClr>
                </a:glow>
                <a:outerShdw blurRad="63500" dir="3600000" algn="tl" rotWithShape="0">
                  <a:srgbClr val="000000">
                    <a:alpha val="70000"/>
                  </a:srgbClr>
                </a:outerShdw>
              </a:effectLst>
              <a:latin typeface="Tahoma" panose="020B0604030504040204" pitchFamily="34" charset="0"/>
              <a:ea typeface="Tahoma" panose="020B0604030504040204" pitchFamily="34" charset="0"/>
              <a:cs typeface="Tahoma" panose="020B0604030504040204" pitchFamily="34" charset="0"/>
            </a:rPr>
            <a:t>self-needs</a:t>
          </a:r>
          <a:r>
            <a:rPr lang="en-US" sz="1600" b="1">
              <a:ln w="18415" cmpd="sng">
                <a:solidFill>
                  <a:srgbClr val="FFFFFF"/>
                </a:solidFill>
                <a:prstDash val="solid"/>
              </a:ln>
              <a:solidFill>
                <a:srgbClr val="FFFFFF"/>
              </a:solidFill>
              <a:effectLst>
                <a:glow rad="63500">
                  <a:schemeClr val="accent1">
                    <a:satMod val="175000"/>
                    <a:alpha val="40000"/>
                  </a:schemeClr>
                </a:glow>
                <a:outerShdw blurRad="63500" dir="3600000" algn="tl" rotWithShape="0">
                  <a:srgbClr val="000000">
                    <a:alpha val="70000"/>
                  </a:srgbClr>
                </a:outerShdw>
              </a:effectLst>
              <a:latin typeface="Tahoma" panose="020B0604030504040204" pitchFamily="34" charset="0"/>
              <a:ea typeface="Tahoma" panose="020B0604030504040204" pitchFamily="34" charset="0"/>
              <a:cs typeface="Tahoma" panose="020B0604030504040204" pitchFamily="34" charset="0"/>
            </a:rPr>
            <a:t>, while</a:t>
          </a:r>
          <a:r>
            <a:rPr lang="en-US" sz="1600" b="1" baseline="0">
              <a:ln w="18415" cmpd="sng">
                <a:solidFill>
                  <a:srgbClr val="FFFFFF"/>
                </a:solidFill>
                <a:prstDash val="solid"/>
              </a:ln>
              <a:solidFill>
                <a:srgbClr val="FFFFFF"/>
              </a:solidFill>
              <a:effectLst>
                <a:glow rad="63500">
                  <a:schemeClr val="accent1">
                    <a:satMod val="175000"/>
                    <a:alpha val="40000"/>
                  </a:schemeClr>
                </a:glow>
                <a:outerShdw blurRad="63500" dir="3600000" algn="tl" rotWithShape="0">
                  <a:srgbClr val="000000">
                    <a:alpha val="70000"/>
                  </a:srgbClr>
                </a:outerShdw>
              </a:effectLst>
              <a:latin typeface="Tahoma" panose="020B0604030504040204" pitchFamily="34" charset="0"/>
              <a:ea typeface="Tahoma" panose="020B0604030504040204" pitchFamily="34" charset="0"/>
              <a:cs typeface="Tahoma" panose="020B0604030504040204" pitchFamily="34" charset="0"/>
            </a:rPr>
            <a:t> </a:t>
          </a:r>
          <a:r>
            <a:rPr lang="en-US" sz="1600" b="1">
              <a:ln w="18415" cmpd="sng">
                <a:solidFill>
                  <a:srgbClr val="FFFFFF"/>
                </a:solidFill>
                <a:prstDash val="solid"/>
              </a:ln>
              <a:solidFill>
                <a:srgbClr val="FFFFFF"/>
              </a:solidFill>
              <a:effectLst>
                <a:glow rad="63500">
                  <a:schemeClr val="accent1">
                    <a:satMod val="175000"/>
                    <a:alpha val="40000"/>
                  </a:schemeClr>
                </a:glow>
                <a:outerShdw blurRad="63500" dir="3600000" algn="tl" rotWithShape="0">
                  <a:srgbClr val="000000">
                    <a:alpha val="70000"/>
                  </a:srgbClr>
                </a:outerShdw>
              </a:effectLst>
              <a:latin typeface="Tahoma" panose="020B0604030504040204" pitchFamily="34" charset="0"/>
              <a:ea typeface="Tahoma" panose="020B0604030504040204" pitchFamily="34" charset="0"/>
              <a:cs typeface="Tahoma" panose="020B0604030504040204" pitchFamily="34" charset="0"/>
            </a:rPr>
            <a:t>guarding my more resolved </a:t>
          </a:r>
          <a:r>
            <a:rPr lang="en-US" sz="1600" b="1">
              <a:ln w="18415" cmpd="sng">
                <a:solidFill>
                  <a:srgbClr val="EBDCFF"/>
                </a:solidFill>
                <a:prstDash val="solid"/>
              </a:ln>
              <a:solidFill>
                <a:srgbClr val="CC66FF"/>
              </a:solidFill>
              <a:effectLst>
                <a:glow rad="76200">
                  <a:srgbClr val="C00000">
                    <a:alpha val="70000"/>
                  </a:srgbClr>
                </a:glow>
                <a:outerShdw blurRad="63500" dir="3600000" algn="tl" rotWithShape="0">
                  <a:srgbClr val="000000">
                    <a:alpha val="70000"/>
                  </a:srgbClr>
                </a:outerShdw>
              </a:effectLst>
              <a:latin typeface="Tahoma" panose="020B0604030504040204" pitchFamily="34" charset="0"/>
              <a:ea typeface="Tahoma" panose="020B0604030504040204" pitchFamily="34" charset="0"/>
              <a:cs typeface="Tahoma" panose="020B0604030504040204" pitchFamily="34" charset="0"/>
            </a:rPr>
            <a:t>social-needs</a:t>
          </a:r>
          <a:r>
            <a:rPr lang="en-US" sz="1600" b="1">
              <a:ln w="18415" cmpd="sng">
                <a:solidFill>
                  <a:srgbClr val="FFFFFF"/>
                </a:solidFill>
                <a:prstDash val="solid"/>
              </a:ln>
              <a:solidFill>
                <a:srgbClr val="FFFFFF"/>
              </a:solidFill>
              <a:effectLst>
                <a:glow rad="63500">
                  <a:schemeClr val="accent1">
                    <a:satMod val="175000"/>
                    <a:alpha val="40000"/>
                  </a:schemeClr>
                </a:glow>
                <a:outerShdw blurRad="63500" dir="3600000" algn="tl" rotWithShape="0">
                  <a:srgbClr val="000000">
                    <a:alpha val="70000"/>
                  </a:srgbClr>
                </a:outerShdw>
              </a:effectLst>
              <a:latin typeface="Tahoma" panose="020B0604030504040204" pitchFamily="34" charset="0"/>
              <a:ea typeface="Tahoma" panose="020B0604030504040204" pitchFamily="34" charset="0"/>
              <a:cs typeface="Tahoma" panose="020B0604030504040204" pitchFamily="34" charset="0"/>
            </a:rPr>
            <a:t>.</a:t>
          </a:r>
        </a:p>
      </xdr:txBody>
    </xdr:sp>
    <xdr:clientData/>
  </xdr:twoCellAnchor>
  <xdr:twoCellAnchor>
    <xdr:from>
      <xdr:col>1</xdr:col>
      <xdr:colOff>0</xdr:colOff>
      <xdr:row>394</xdr:row>
      <xdr:rowOff>22859</xdr:rowOff>
    </xdr:from>
    <xdr:to>
      <xdr:col>6</xdr:col>
      <xdr:colOff>449580</xdr:colOff>
      <xdr:row>400</xdr:row>
      <xdr:rowOff>77276</xdr:rowOff>
    </xdr:to>
    <xdr:sp macro="" textlink="">
      <xdr:nvSpPr>
        <xdr:cNvPr id="320" name="WIDE emphasis">
          <a:extLst>
            <a:ext uri="{FF2B5EF4-FFF2-40B4-BE49-F238E27FC236}">
              <a16:creationId xmlns:a16="http://schemas.microsoft.com/office/drawing/2014/main" id="{B4640F92-99E9-46A5-B7B3-F329BF4A7EDA}"/>
            </a:ext>
          </a:extLst>
        </xdr:cNvPr>
        <xdr:cNvSpPr/>
      </xdr:nvSpPr>
      <xdr:spPr>
        <a:xfrm>
          <a:off x="114300" y="79975709"/>
          <a:ext cx="3021330" cy="1121217"/>
        </a:xfrm>
        <a:prstGeom prst="rect">
          <a:avLst/>
        </a:prstGeom>
        <a:noFill/>
      </xdr:spPr>
      <xdr:txBody>
        <a:bodyPr wrap="square" lIns="91440" tIns="45720" rIns="91440" bIns="4572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1600" b="1">
              <a:ln w="18415" cmpd="sng">
                <a:solidFill>
                  <a:srgbClr val="FFFFFF"/>
                </a:solidFill>
                <a:prstDash val="solid"/>
              </a:ln>
              <a:solidFill>
                <a:srgbClr val="FFFFFF"/>
              </a:solidFill>
              <a:effectLst>
                <a:glow rad="63500">
                  <a:schemeClr val="accent1">
                    <a:satMod val="175000"/>
                    <a:alpha val="40000"/>
                  </a:schemeClr>
                </a:glow>
                <a:outerShdw blurRad="63500" dir="3600000" algn="tl" rotWithShape="0">
                  <a:srgbClr val="000000">
                    <a:alpha val="70000"/>
                  </a:srgbClr>
                </a:outerShdw>
              </a:effectLst>
              <a:latin typeface="Tahoma" panose="020B0604030504040204" pitchFamily="34" charset="0"/>
              <a:ea typeface="Tahoma" panose="020B0604030504040204" pitchFamily="34" charset="0"/>
              <a:cs typeface="Tahoma" panose="020B0604030504040204" pitchFamily="34" charset="0"/>
            </a:rPr>
            <a:t>I must prioritize</a:t>
          </a:r>
          <a:r>
            <a:rPr lang="en-US" sz="1600" b="1" baseline="0">
              <a:ln w="18415" cmpd="sng">
                <a:solidFill>
                  <a:srgbClr val="FFFFFF"/>
                </a:solidFill>
                <a:prstDash val="solid"/>
              </a:ln>
              <a:solidFill>
                <a:srgbClr val="FFFFFF"/>
              </a:solidFill>
              <a:effectLst>
                <a:glow rad="63500">
                  <a:schemeClr val="accent1">
                    <a:satMod val="175000"/>
                    <a:alpha val="40000"/>
                  </a:schemeClr>
                </a:glow>
                <a:outerShdw blurRad="63500" dir="3600000" algn="tl" rotWithShape="0">
                  <a:srgbClr val="000000">
                    <a:alpha val="70000"/>
                  </a:srgbClr>
                </a:outerShdw>
              </a:effectLst>
              <a:latin typeface="Tahoma" panose="020B0604030504040204" pitchFamily="34" charset="0"/>
              <a:ea typeface="Tahoma" panose="020B0604030504040204" pitchFamily="34" charset="0"/>
              <a:cs typeface="Tahoma" panose="020B0604030504040204" pitchFamily="34" charset="0"/>
            </a:rPr>
            <a:t> easing my </a:t>
          </a:r>
          <a:r>
            <a:rPr lang="en-US" sz="1600" b="1" kern="1200">
              <a:ln w="18415" cmpd="sng">
                <a:solidFill>
                  <a:srgbClr val="EBDCFF"/>
                </a:solidFill>
                <a:prstDash val="solid"/>
              </a:ln>
              <a:solidFill>
                <a:srgbClr val="CC66FF"/>
              </a:solidFill>
              <a:effectLst>
                <a:glow rad="76200">
                  <a:srgbClr val="002060">
                    <a:alpha val="70000"/>
                  </a:srgbClr>
                </a:glow>
                <a:outerShdw blurRad="63500" dir="3600000" algn="tl" rotWithShape="0">
                  <a:srgbClr val="000000">
                    <a:alpha val="70000"/>
                  </a:srgbClr>
                </a:outerShdw>
              </a:effectLst>
              <a:latin typeface="Tahoma" panose="020B0604030504040204" pitchFamily="34" charset="0"/>
              <a:ea typeface="Tahoma" panose="020B0604030504040204" pitchFamily="34" charset="0"/>
              <a:cs typeface="Tahoma" panose="020B0604030504040204" pitchFamily="34" charset="0"/>
            </a:rPr>
            <a:t>social-needs</a:t>
          </a:r>
          <a:r>
            <a:rPr lang="en-US" sz="1600" b="1" baseline="0">
              <a:ln w="18415" cmpd="sng">
                <a:solidFill>
                  <a:srgbClr val="FFFFFF"/>
                </a:solidFill>
                <a:prstDash val="solid"/>
              </a:ln>
              <a:solidFill>
                <a:srgbClr val="FFFFFF"/>
              </a:solidFill>
              <a:effectLst>
                <a:glow rad="63500">
                  <a:schemeClr val="accent1">
                    <a:satMod val="175000"/>
                    <a:alpha val="40000"/>
                  </a:schemeClr>
                </a:glow>
                <a:outerShdw blurRad="63500" dir="3600000" algn="tl" rotWithShape="0">
                  <a:srgbClr val="000000">
                    <a:alpha val="70000"/>
                  </a:srgbClr>
                </a:outerShdw>
              </a:effectLst>
              <a:latin typeface="Tahoma" panose="020B0604030504040204" pitchFamily="34" charset="0"/>
              <a:ea typeface="Tahoma" panose="020B0604030504040204" pitchFamily="34" charset="0"/>
              <a:cs typeface="Tahoma" panose="020B0604030504040204" pitchFamily="34" charset="0"/>
            </a:rPr>
            <a:t>, while guarding my more resolved </a:t>
          </a:r>
          <a:r>
            <a:rPr lang="en-US" sz="1600" b="1" kern="1200">
              <a:ln w="18415" cmpd="sng">
                <a:solidFill>
                  <a:srgbClr val="E1FFEB"/>
                </a:solidFill>
                <a:prstDash val="solid"/>
              </a:ln>
              <a:solidFill>
                <a:srgbClr val="00F587"/>
              </a:solidFill>
              <a:effectLst>
                <a:glow rad="76200">
                  <a:srgbClr val="002060">
                    <a:alpha val="70000"/>
                  </a:srgbClr>
                </a:glow>
                <a:outerShdw blurRad="63500" dir="3600000" algn="tl" rotWithShape="0">
                  <a:srgbClr val="000000">
                    <a:alpha val="70000"/>
                  </a:srgbClr>
                </a:outerShdw>
              </a:effectLst>
              <a:latin typeface="Tahoma" panose="020B0604030504040204" pitchFamily="34" charset="0"/>
              <a:ea typeface="Tahoma" panose="020B0604030504040204" pitchFamily="34" charset="0"/>
              <a:cs typeface="Tahoma" panose="020B0604030504040204" pitchFamily="34" charset="0"/>
            </a:rPr>
            <a:t>self-needs</a:t>
          </a:r>
          <a:r>
            <a:rPr lang="en-US" sz="1600" b="1" baseline="0">
              <a:ln w="18415" cmpd="sng">
                <a:solidFill>
                  <a:srgbClr val="FFFFFF"/>
                </a:solidFill>
                <a:prstDash val="solid"/>
              </a:ln>
              <a:solidFill>
                <a:srgbClr val="FFFFFF"/>
              </a:solidFill>
              <a:effectLst>
                <a:glow rad="63500">
                  <a:schemeClr val="accent1">
                    <a:satMod val="175000"/>
                    <a:alpha val="40000"/>
                  </a:schemeClr>
                </a:glow>
                <a:outerShdw blurRad="63500" dir="3600000" algn="tl" rotWithShape="0">
                  <a:srgbClr val="000000">
                    <a:alpha val="70000"/>
                  </a:srgbClr>
                </a:outerShdw>
              </a:effectLst>
              <a:latin typeface="Tahoma" panose="020B0604030504040204" pitchFamily="34" charset="0"/>
              <a:ea typeface="Tahoma" panose="020B0604030504040204" pitchFamily="34" charset="0"/>
              <a:cs typeface="Tahoma" panose="020B0604030504040204" pitchFamily="34" charset="0"/>
            </a:rPr>
            <a:t>.</a:t>
          </a:r>
          <a:endParaRPr lang="en-US" sz="1600" b="1">
            <a:ln w="18415" cmpd="sng">
              <a:solidFill>
                <a:srgbClr val="FFFFFF"/>
              </a:solidFill>
              <a:prstDash val="solid"/>
            </a:ln>
            <a:solidFill>
              <a:srgbClr val="FFFFFF"/>
            </a:solidFill>
            <a:effectLst>
              <a:glow rad="63500">
                <a:schemeClr val="accent1">
                  <a:satMod val="175000"/>
                  <a:alpha val="40000"/>
                </a:schemeClr>
              </a:glow>
              <a:outerShdw blurRad="63500" dir="3600000" algn="tl" rotWithShape="0">
                <a:srgbClr val="000000">
                  <a:alpha val="70000"/>
                </a:srgbClr>
              </a:outerShdw>
            </a:effectLst>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7</xdr:col>
      <xdr:colOff>198727</xdr:colOff>
      <xdr:row>405</xdr:row>
      <xdr:rowOff>48176</xdr:rowOff>
    </xdr:from>
    <xdr:to>
      <xdr:col>12</xdr:col>
      <xdr:colOff>465427</xdr:colOff>
      <xdr:row>410</xdr:row>
      <xdr:rowOff>55796</xdr:rowOff>
    </xdr:to>
    <xdr:sp macro="" textlink="">
      <xdr:nvSpPr>
        <xdr:cNvPr id="321" name="DEEP - opposite">
          <a:extLst>
            <a:ext uri="{FF2B5EF4-FFF2-40B4-BE49-F238E27FC236}">
              <a16:creationId xmlns:a16="http://schemas.microsoft.com/office/drawing/2014/main" id="{F91C986E-FD66-4277-A128-70CA23E821B2}"/>
            </a:ext>
          </a:extLst>
        </xdr:cNvPr>
        <xdr:cNvSpPr/>
      </xdr:nvSpPr>
      <xdr:spPr>
        <a:xfrm>
          <a:off x="3399127" y="81944126"/>
          <a:ext cx="2838450" cy="883920"/>
        </a:xfrm>
        <a:prstGeom prst="rect">
          <a:avLst/>
        </a:prstGeom>
        <a:noFill/>
      </xdr:spPr>
      <xdr:txBody>
        <a:bodyPr wrap="square" lIns="91440" tIns="45720" rIns="91440" bIns="4572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r"/>
          <a:r>
            <a:rPr lang="en-US" sz="1600" b="1" kern="1200">
              <a:ln w="18415" cmpd="sng">
                <a:solidFill>
                  <a:srgbClr val="FFFFFF"/>
                </a:solidFill>
                <a:prstDash val="solid"/>
              </a:ln>
              <a:solidFill>
                <a:srgbClr val="FFFFFF"/>
              </a:solidFill>
              <a:effectLst>
                <a:glow rad="76200">
                  <a:schemeClr val="bg1">
                    <a:lumMod val="50000"/>
                    <a:alpha val="70000"/>
                  </a:schemeClr>
                </a:glow>
                <a:outerShdw blurRad="63500" dir="3600000" algn="tl" rotWithShape="0">
                  <a:srgbClr val="000000">
                    <a:alpha val="70000"/>
                  </a:srgbClr>
                </a:outerShdw>
              </a:effectLst>
              <a:latin typeface="Tahoma" panose="020B0604030504040204" pitchFamily="34" charset="0"/>
              <a:ea typeface="Tahoma" panose="020B0604030504040204" pitchFamily="34" charset="0"/>
              <a:cs typeface="Tahoma" panose="020B0604030504040204" pitchFamily="34" charset="0"/>
            </a:rPr>
            <a:t>Because our opposite set of affected needs priortize </a:t>
          </a:r>
          <a:r>
            <a:rPr lang="en-US" sz="1600" b="1" kern="1200">
              <a:ln w="18415" cmpd="sng">
                <a:solidFill>
                  <a:srgbClr val="FFFFFF"/>
                </a:solidFill>
                <a:prstDash val="solid"/>
              </a:ln>
              <a:solidFill>
                <a:srgbClr val="FFFFFF"/>
              </a:solidFill>
              <a:effectLst>
                <a:glow rad="76200">
                  <a:srgbClr val="C00000">
                    <a:alpha val="70000"/>
                  </a:srgbClr>
                </a:glow>
                <a:outerShdw blurRad="63500" dir="3600000" algn="tl" rotWithShape="0">
                  <a:srgbClr val="000000">
                    <a:alpha val="70000"/>
                  </a:srgbClr>
                </a:outerShdw>
              </a:effectLst>
              <a:latin typeface="Tahoma" panose="020B0604030504040204" pitchFamily="34" charset="0"/>
              <a:ea typeface="Tahoma" panose="020B0604030504040204" pitchFamily="34" charset="0"/>
              <a:cs typeface="Tahoma" panose="020B0604030504040204" pitchFamily="34" charset="0"/>
            </a:rPr>
            <a:t>our beliefs</a:t>
          </a:r>
          <a:r>
            <a:rPr lang="en-US" sz="1600" b="1" kern="1200">
              <a:ln w="18415" cmpd="sng">
                <a:solidFill>
                  <a:srgbClr val="FFFFFF"/>
                </a:solidFill>
                <a:prstDash val="solid"/>
              </a:ln>
              <a:solidFill>
                <a:srgbClr val="FFFFFF"/>
              </a:solidFill>
              <a:effectLst>
                <a:glow rad="76200">
                  <a:schemeClr val="bg1">
                    <a:alpha val="70000"/>
                  </a:schemeClr>
                </a:glow>
                <a:outerShdw blurRad="63500" dir="3600000" algn="tl" rotWithShape="0">
                  <a:srgbClr val="000000">
                    <a:alpha val="70000"/>
                  </a:srgbClr>
                </a:outerShdw>
              </a:effectLst>
              <a:latin typeface="Tahoma" panose="020B0604030504040204" pitchFamily="34" charset="0"/>
              <a:ea typeface="Tahoma" panose="020B0604030504040204" pitchFamily="34" charset="0"/>
              <a:cs typeface="Tahoma" panose="020B0604030504040204" pitchFamily="34" charset="0"/>
            </a:rPr>
            <a:t>.</a:t>
          </a:r>
        </a:p>
      </xdr:txBody>
    </xdr:sp>
    <xdr:clientData/>
  </xdr:twoCellAnchor>
  <xdr:twoCellAnchor>
    <xdr:from>
      <xdr:col>1</xdr:col>
      <xdr:colOff>0</xdr:colOff>
      <xdr:row>405</xdr:row>
      <xdr:rowOff>48176</xdr:rowOff>
    </xdr:from>
    <xdr:to>
      <xdr:col>6</xdr:col>
      <xdr:colOff>266700</xdr:colOff>
      <xdr:row>410</xdr:row>
      <xdr:rowOff>7298</xdr:rowOff>
    </xdr:to>
    <xdr:sp macro="" textlink="">
      <xdr:nvSpPr>
        <xdr:cNvPr id="322" name="WIDE - opposite">
          <a:extLst>
            <a:ext uri="{FF2B5EF4-FFF2-40B4-BE49-F238E27FC236}">
              <a16:creationId xmlns:a16="http://schemas.microsoft.com/office/drawing/2014/main" id="{0E2C7D1F-3CE9-42FA-ADD4-D64158048AFD}"/>
            </a:ext>
          </a:extLst>
        </xdr:cNvPr>
        <xdr:cNvSpPr/>
      </xdr:nvSpPr>
      <xdr:spPr>
        <a:xfrm>
          <a:off x="114300" y="81944126"/>
          <a:ext cx="2838450" cy="835422"/>
        </a:xfrm>
        <a:prstGeom prst="rect">
          <a:avLst/>
        </a:prstGeom>
        <a:noFill/>
        <a:effectLst>
          <a:glow rad="127000">
            <a:srgbClr val="002060"/>
          </a:glow>
        </a:effectLst>
      </xdr:spPr>
      <xdr:txBody>
        <a:bodyPr wrap="square" lIns="91440" tIns="45720" rIns="91440" bIns="4572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1600" b="1" kern="1200">
              <a:ln w="18415" cmpd="sng">
                <a:solidFill>
                  <a:srgbClr val="FFFFFF"/>
                </a:solidFill>
                <a:prstDash val="solid"/>
              </a:ln>
              <a:solidFill>
                <a:srgbClr val="FFFFFF"/>
              </a:solidFill>
              <a:effectLst>
                <a:glow rad="76200">
                  <a:schemeClr val="bg1">
                    <a:lumMod val="50000"/>
                    <a:alpha val="70000"/>
                  </a:schemeClr>
                </a:glow>
                <a:outerShdw blurRad="63500" dir="3600000" algn="tl" rotWithShape="0">
                  <a:srgbClr val="000000">
                    <a:alpha val="70000"/>
                  </a:srgbClr>
                </a:outerShdw>
              </a:effectLst>
              <a:latin typeface="Tahoma" panose="020B0604030504040204" pitchFamily="34" charset="0"/>
              <a:ea typeface="Tahoma" panose="020B0604030504040204" pitchFamily="34" charset="0"/>
              <a:cs typeface="Tahoma" panose="020B0604030504040204" pitchFamily="34" charset="0"/>
            </a:rPr>
            <a:t>Because our opposite set of affected needs priortize </a:t>
          </a:r>
          <a:r>
            <a:rPr lang="en-US" sz="1600" b="1" kern="1200" baseline="0">
              <a:ln w="18415" cmpd="sng">
                <a:solidFill>
                  <a:srgbClr val="FFFFFF"/>
                </a:solidFill>
                <a:prstDash val="solid"/>
              </a:ln>
              <a:solidFill>
                <a:srgbClr val="FFFFFF"/>
              </a:solidFill>
              <a:effectLst>
                <a:glow rad="63500">
                  <a:schemeClr val="accent1">
                    <a:satMod val="175000"/>
                  </a:schemeClr>
                </a:glow>
                <a:outerShdw blurRad="63500" dir="3600000" algn="tl" rotWithShape="0">
                  <a:srgbClr val="000000">
                    <a:alpha val="70000"/>
                  </a:srgbClr>
                </a:outerShdw>
              </a:effectLst>
              <a:latin typeface="Tahoma" panose="020B0604030504040204" pitchFamily="34" charset="0"/>
              <a:ea typeface="Tahoma" panose="020B0604030504040204" pitchFamily="34" charset="0"/>
              <a:cs typeface="Tahoma" panose="020B0604030504040204" pitchFamily="34" charset="0"/>
            </a:rPr>
            <a:t>our beliefs</a:t>
          </a:r>
          <a:r>
            <a:rPr lang="en-US" sz="1600" b="1" kern="1200">
              <a:ln w="18415" cmpd="sng">
                <a:solidFill>
                  <a:srgbClr val="FFFFFF"/>
                </a:solidFill>
                <a:prstDash val="solid"/>
              </a:ln>
              <a:solidFill>
                <a:srgbClr val="FFFFFF"/>
              </a:solidFill>
              <a:effectLst>
                <a:glow rad="76200">
                  <a:schemeClr val="bg1">
                    <a:alpha val="70000"/>
                  </a:schemeClr>
                </a:glow>
                <a:outerShdw blurRad="63500" dir="3600000" algn="tl" rotWithShape="0">
                  <a:srgbClr val="000000">
                    <a:alpha val="70000"/>
                  </a:srgbClr>
                </a:outerShdw>
              </a:effectLst>
              <a:latin typeface="Tahoma" panose="020B0604030504040204" pitchFamily="34" charset="0"/>
              <a:ea typeface="Tahoma" panose="020B0604030504040204" pitchFamily="34" charset="0"/>
              <a:cs typeface="Tahoma" panose="020B0604030504040204" pitchFamily="34" charset="0"/>
            </a:rPr>
            <a:t>.</a:t>
          </a:r>
        </a:p>
      </xdr:txBody>
    </xdr:sp>
    <xdr:clientData/>
  </xdr:twoCellAnchor>
  <xdr:twoCellAnchor>
    <xdr:from>
      <xdr:col>5</xdr:col>
      <xdr:colOff>457558</xdr:colOff>
      <xdr:row>58</xdr:row>
      <xdr:rowOff>151851</xdr:rowOff>
    </xdr:from>
    <xdr:to>
      <xdr:col>6</xdr:col>
      <xdr:colOff>189515</xdr:colOff>
      <xdr:row>60</xdr:row>
      <xdr:rowOff>54693</xdr:rowOff>
    </xdr:to>
    <xdr:sp macro="" textlink="">
      <xdr:nvSpPr>
        <xdr:cNvPr id="323" name="Freeform: Shape 322">
          <a:extLst>
            <a:ext uri="{FF2B5EF4-FFF2-40B4-BE49-F238E27FC236}">
              <a16:creationId xmlns:a16="http://schemas.microsoft.com/office/drawing/2014/main" id="{D133D176-3C33-43E7-9922-887BEF7C2DE0}"/>
            </a:ext>
          </a:extLst>
        </xdr:cNvPr>
        <xdr:cNvSpPr/>
      </xdr:nvSpPr>
      <xdr:spPr>
        <a:xfrm>
          <a:off x="2629258" y="11848551"/>
          <a:ext cx="246307" cy="283842"/>
        </a:xfrm>
        <a:custGeom>
          <a:avLst/>
          <a:gdLst>
            <a:gd name="connsiteX0" fmla="*/ 16057 w 221797"/>
            <a:gd name="connsiteY0" fmla="*/ 15240 h 281940"/>
            <a:gd name="connsiteX1" fmla="*/ 16057 w 221797"/>
            <a:gd name="connsiteY1" fmla="*/ 15240 h 281940"/>
            <a:gd name="connsiteX2" fmla="*/ 8437 w 221797"/>
            <a:gd name="connsiteY2" fmla="*/ 198120 h 281940"/>
            <a:gd name="connsiteX3" fmla="*/ 817 w 221797"/>
            <a:gd name="connsiteY3" fmla="*/ 220980 h 281940"/>
            <a:gd name="connsiteX4" fmla="*/ 817 w 221797"/>
            <a:gd name="connsiteY4" fmla="*/ 281940 h 281940"/>
            <a:gd name="connsiteX5" fmla="*/ 221797 w 221797"/>
            <a:gd name="connsiteY5" fmla="*/ 0 h 281940"/>
            <a:gd name="connsiteX6" fmla="*/ 16057 w 221797"/>
            <a:gd name="connsiteY6" fmla="*/ 15240 h 281940"/>
            <a:gd name="connsiteX0" fmla="*/ 0 w 225830"/>
            <a:gd name="connsiteY0" fmla="*/ 45181 h 281940"/>
            <a:gd name="connsiteX1" fmla="*/ 20090 w 225830"/>
            <a:gd name="connsiteY1" fmla="*/ 15240 h 281940"/>
            <a:gd name="connsiteX2" fmla="*/ 12470 w 225830"/>
            <a:gd name="connsiteY2" fmla="*/ 198120 h 281940"/>
            <a:gd name="connsiteX3" fmla="*/ 4850 w 225830"/>
            <a:gd name="connsiteY3" fmla="*/ 220980 h 281940"/>
            <a:gd name="connsiteX4" fmla="*/ 4850 w 225830"/>
            <a:gd name="connsiteY4" fmla="*/ 281940 h 281940"/>
            <a:gd name="connsiteX5" fmla="*/ 225830 w 225830"/>
            <a:gd name="connsiteY5" fmla="*/ 0 h 281940"/>
            <a:gd name="connsiteX6" fmla="*/ 0 w 225830"/>
            <a:gd name="connsiteY6" fmla="*/ 45181 h 281940"/>
            <a:gd name="connsiteX0" fmla="*/ 221798 w 221798"/>
            <a:gd name="connsiteY0" fmla="*/ 0 h 281940"/>
            <a:gd name="connsiteX1" fmla="*/ 16058 w 221798"/>
            <a:gd name="connsiteY1" fmla="*/ 15240 h 281940"/>
            <a:gd name="connsiteX2" fmla="*/ 8438 w 221798"/>
            <a:gd name="connsiteY2" fmla="*/ 198120 h 281940"/>
            <a:gd name="connsiteX3" fmla="*/ 818 w 221798"/>
            <a:gd name="connsiteY3" fmla="*/ 220980 h 281940"/>
            <a:gd name="connsiteX4" fmla="*/ 818 w 221798"/>
            <a:gd name="connsiteY4" fmla="*/ 281940 h 281940"/>
            <a:gd name="connsiteX5" fmla="*/ 221798 w 221798"/>
            <a:gd name="connsiteY5" fmla="*/ 0 h 281940"/>
            <a:gd name="connsiteX0" fmla="*/ 235496 w 235496"/>
            <a:gd name="connsiteY0" fmla="*/ 0 h 290306"/>
            <a:gd name="connsiteX1" fmla="*/ 29756 w 235496"/>
            <a:gd name="connsiteY1" fmla="*/ 15240 h 290306"/>
            <a:gd name="connsiteX2" fmla="*/ 22136 w 235496"/>
            <a:gd name="connsiteY2" fmla="*/ 198120 h 290306"/>
            <a:gd name="connsiteX3" fmla="*/ 14516 w 235496"/>
            <a:gd name="connsiteY3" fmla="*/ 281940 h 290306"/>
            <a:gd name="connsiteX4" fmla="*/ 235496 w 235496"/>
            <a:gd name="connsiteY4" fmla="*/ 0 h 290306"/>
            <a:gd name="connsiteX0" fmla="*/ 241038 w 241038"/>
            <a:gd name="connsiteY0" fmla="*/ 8961 h 290922"/>
            <a:gd name="connsiteX1" fmla="*/ 35298 w 241038"/>
            <a:gd name="connsiteY1" fmla="*/ 24201 h 290922"/>
            <a:gd name="connsiteX2" fmla="*/ 20058 w 241038"/>
            <a:gd name="connsiteY2" fmla="*/ 290901 h 290922"/>
            <a:gd name="connsiteX3" fmla="*/ 241038 w 241038"/>
            <a:gd name="connsiteY3" fmla="*/ 8961 h 290922"/>
            <a:gd name="connsiteX0" fmla="*/ 220980 w 220980"/>
            <a:gd name="connsiteY0" fmla="*/ 8961 h 290901"/>
            <a:gd name="connsiteX1" fmla="*/ 15240 w 220980"/>
            <a:gd name="connsiteY1" fmla="*/ 24201 h 290901"/>
            <a:gd name="connsiteX2" fmla="*/ 0 w 220980"/>
            <a:gd name="connsiteY2" fmla="*/ 290901 h 290901"/>
            <a:gd name="connsiteX3" fmla="*/ 220980 w 220980"/>
            <a:gd name="connsiteY3" fmla="*/ 8961 h 290901"/>
            <a:gd name="connsiteX0" fmla="*/ 240898 w 240898"/>
            <a:gd name="connsiteY0" fmla="*/ 0 h 281940"/>
            <a:gd name="connsiteX1" fmla="*/ 0 w 240898"/>
            <a:gd name="connsiteY1" fmla="*/ 60151 h 281940"/>
            <a:gd name="connsiteX2" fmla="*/ 19918 w 240898"/>
            <a:gd name="connsiteY2" fmla="*/ 281940 h 281940"/>
            <a:gd name="connsiteX3" fmla="*/ 240898 w 240898"/>
            <a:gd name="connsiteY3" fmla="*/ 0 h 281940"/>
            <a:gd name="connsiteX0" fmla="*/ 220980 w 220980"/>
            <a:gd name="connsiteY0" fmla="*/ 0 h 281940"/>
            <a:gd name="connsiteX1" fmla="*/ 10217 w 220980"/>
            <a:gd name="connsiteY1" fmla="*/ 60151 h 281940"/>
            <a:gd name="connsiteX2" fmla="*/ 0 w 220980"/>
            <a:gd name="connsiteY2" fmla="*/ 281940 h 281940"/>
            <a:gd name="connsiteX3" fmla="*/ 220980 w 220980"/>
            <a:gd name="connsiteY3" fmla="*/ 0 h 281940"/>
            <a:gd name="connsiteX0" fmla="*/ 225830 w 225830"/>
            <a:gd name="connsiteY0" fmla="*/ 0 h 281940"/>
            <a:gd name="connsiteX1" fmla="*/ 0 w 225830"/>
            <a:gd name="connsiteY1" fmla="*/ 80111 h 281940"/>
            <a:gd name="connsiteX2" fmla="*/ 4850 w 225830"/>
            <a:gd name="connsiteY2" fmla="*/ 281940 h 281940"/>
            <a:gd name="connsiteX3" fmla="*/ 225830 w 225830"/>
            <a:gd name="connsiteY3" fmla="*/ 0 h 281940"/>
          </a:gdLst>
          <a:ahLst/>
          <a:cxnLst>
            <a:cxn ang="0">
              <a:pos x="connsiteX0" y="connsiteY0"/>
            </a:cxn>
            <a:cxn ang="0">
              <a:pos x="connsiteX1" y="connsiteY1"/>
            </a:cxn>
            <a:cxn ang="0">
              <a:pos x="connsiteX2" y="connsiteY2"/>
            </a:cxn>
            <a:cxn ang="0">
              <a:pos x="connsiteX3" y="connsiteY3"/>
            </a:cxn>
          </a:cxnLst>
          <a:rect l="l" t="t" r="r" b="b"/>
          <a:pathLst>
            <a:path w="225830" h="281940">
              <a:moveTo>
                <a:pt x="225830" y="0"/>
              </a:moveTo>
              <a:cubicBezTo>
                <a:pt x="157250" y="5080"/>
                <a:pt x="36830" y="33121"/>
                <a:pt x="0" y="80111"/>
              </a:cubicBezTo>
              <a:lnTo>
                <a:pt x="4850" y="281940"/>
              </a:lnTo>
              <a:lnTo>
                <a:pt x="225830" y="0"/>
              </a:lnTo>
              <a:close/>
            </a:path>
          </a:pathLst>
        </a:custGeom>
        <a:solidFill>
          <a:srgbClr val="F0CD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295852</xdr:colOff>
      <xdr:row>58</xdr:row>
      <xdr:rowOff>151851</xdr:rowOff>
    </xdr:from>
    <xdr:to>
      <xdr:col>8</xdr:col>
      <xdr:colOff>27809</xdr:colOff>
      <xdr:row>60</xdr:row>
      <xdr:rowOff>54693</xdr:rowOff>
    </xdr:to>
    <xdr:sp macro="" textlink="">
      <xdr:nvSpPr>
        <xdr:cNvPr id="324" name="Freeform: Shape 323">
          <a:extLst>
            <a:ext uri="{FF2B5EF4-FFF2-40B4-BE49-F238E27FC236}">
              <a16:creationId xmlns:a16="http://schemas.microsoft.com/office/drawing/2014/main" id="{C40810AD-15A5-4E1A-9639-FD2547552F36}"/>
            </a:ext>
          </a:extLst>
        </xdr:cNvPr>
        <xdr:cNvSpPr/>
      </xdr:nvSpPr>
      <xdr:spPr>
        <a:xfrm flipH="1">
          <a:off x="3496252" y="11848551"/>
          <a:ext cx="246307" cy="283842"/>
        </a:xfrm>
        <a:custGeom>
          <a:avLst/>
          <a:gdLst>
            <a:gd name="connsiteX0" fmla="*/ 16057 w 221797"/>
            <a:gd name="connsiteY0" fmla="*/ 15240 h 281940"/>
            <a:gd name="connsiteX1" fmla="*/ 16057 w 221797"/>
            <a:gd name="connsiteY1" fmla="*/ 15240 h 281940"/>
            <a:gd name="connsiteX2" fmla="*/ 8437 w 221797"/>
            <a:gd name="connsiteY2" fmla="*/ 198120 h 281940"/>
            <a:gd name="connsiteX3" fmla="*/ 817 w 221797"/>
            <a:gd name="connsiteY3" fmla="*/ 220980 h 281940"/>
            <a:gd name="connsiteX4" fmla="*/ 817 w 221797"/>
            <a:gd name="connsiteY4" fmla="*/ 281940 h 281940"/>
            <a:gd name="connsiteX5" fmla="*/ 221797 w 221797"/>
            <a:gd name="connsiteY5" fmla="*/ 0 h 281940"/>
            <a:gd name="connsiteX6" fmla="*/ 16057 w 221797"/>
            <a:gd name="connsiteY6" fmla="*/ 15240 h 281940"/>
            <a:gd name="connsiteX0" fmla="*/ 0 w 225830"/>
            <a:gd name="connsiteY0" fmla="*/ 45181 h 281940"/>
            <a:gd name="connsiteX1" fmla="*/ 20090 w 225830"/>
            <a:gd name="connsiteY1" fmla="*/ 15240 h 281940"/>
            <a:gd name="connsiteX2" fmla="*/ 12470 w 225830"/>
            <a:gd name="connsiteY2" fmla="*/ 198120 h 281940"/>
            <a:gd name="connsiteX3" fmla="*/ 4850 w 225830"/>
            <a:gd name="connsiteY3" fmla="*/ 220980 h 281940"/>
            <a:gd name="connsiteX4" fmla="*/ 4850 w 225830"/>
            <a:gd name="connsiteY4" fmla="*/ 281940 h 281940"/>
            <a:gd name="connsiteX5" fmla="*/ 225830 w 225830"/>
            <a:gd name="connsiteY5" fmla="*/ 0 h 281940"/>
            <a:gd name="connsiteX6" fmla="*/ 0 w 225830"/>
            <a:gd name="connsiteY6" fmla="*/ 45181 h 281940"/>
            <a:gd name="connsiteX0" fmla="*/ 221798 w 221798"/>
            <a:gd name="connsiteY0" fmla="*/ 0 h 281940"/>
            <a:gd name="connsiteX1" fmla="*/ 16058 w 221798"/>
            <a:gd name="connsiteY1" fmla="*/ 15240 h 281940"/>
            <a:gd name="connsiteX2" fmla="*/ 8438 w 221798"/>
            <a:gd name="connsiteY2" fmla="*/ 198120 h 281940"/>
            <a:gd name="connsiteX3" fmla="*/ 818 w 221798"/>
            <a:gd name="connsiteY3" fmla="*/ 220980 h 281940"/>
            <a:gd name="connsiteX4" fmla="*/ 818 w 221798"/>
            <a:gd name="connsiteY4" fmla="*/ 281940 h 281940"/>
            <a:gd name="connsiteX5" fmla="*/ 221798 w 221798"/>
            <a:gd name="connsiteY5" fmla="*/ 0 h 281940"/>
            <a:gd name="connsiteX0" fmla="*/ 235496 w 235496"/>
            <a:gd name="connsiteY0" fmla="*/ 0 h 290306"/>
            <a:gd name="connsiteX1" fmla="*/ 29756 w 235496"/>
            <a:gd name="connsiteY1" fmla="*/ 15240 h 290306"/>
            <a:gd name="connsiteX2" fmla="*/ 22136 w 235496"/>
            <a:gd name="connsiteY2" fmla="*/ 198120 h 290306"/>
            <a:gd name="connsiteX3" fmla="*/ 14516 w 235496"/>
            <a:gd name="connsiteY3" fmla="*/ 281940 h 290306"/>
            <a:gd name="connsiteX4" fmla="*/ 235496 w 235496"/>
            <a:gd name="connsiteY4" fmla="*/ 0 h 290306"/>
            <a:gd name="connsiteX0" fmla="*/ 241038 w 241038"/>
            <a:gd name="connsiteY0" fmla="*/ 8961 h 290922"/>
            <a:gd name="connsiteX1" fmla="*/ 35298 w 241038"/>
            <a:gd name="connsiteY1" fmla="*/ 24201 h 290922"/>
            <a:gd name="connsiteX2" fmla="*/ 20058 w 241038"/>
            <a:gd name="connsiteY2" fmla="*/ 290901 h 290922"/>
            <a:gd name="connsiteX3" fmla="*/ 241038 w 241038"/>
            <a:gd name="connsiteY3" fmla="*/ 8961 h 290922"/>
            <a:gd name="connsiteX0" fmla="*/ 220980 w 220980"/>
            <a:gd name="connsiteY0" fmla="*/ 8961 h 290901"/>
            <a:gd name="connsiteX1" fmla="*/ 15240 w 220980"/>
            <a:gd name="connsiteY1" fmla="*/ 24201 h 290901"/>
            <a:gd name="connsiteX2" fmla="*/ 0 w 220980"/>
            <a:gd name="connsiteY2" fmla="*/ 290901 h 290901"/>
            <a:gd name="connsiteX3" fmla="*/ 220980 w 220980"/>
            <a:gd name="connsiteY3" fmla="*/ 8961 h 290901"/>
            <a:gd name="connsiteX0" fmla="*/ 240898 w 240898"/>
            <a:gd name="connsiteY0" fmla="*/ 0 h 281940"/>
            <a:gd name="connsiteX1" fmla="*/ 0 w 240898"/>
            <a:gd name="connsiteY1" fmla="*/ 60151 h 281940"/>
            <a:gd name="connsiteX2" fmla="*/ 19918 w 240898"/>
            <a:gd name="connsiteY2" fmla="*/ 281940 h 281940"/>
            <a:gd name="connsiteX3" fmla="*/ 240898 w 240898"/>
            <a:gd name="connsiteY3" fmla="*/ 0 h 281940"/>
            <a:gd name="connsiteX0" fmla="*/ 220980 w 220980"/>
            <a:gd name="connsiteY0" fmla="*/ 0 h 281940"/>
            <a:gd name="connsiteX1" fmla="*/ 10217 w 220980"/>
            <a:gd name="connsiteY1" fmla="*/ 60151 h 281940"/>
            <a:gd name="connsiteX2" fmla="*/ 0 w 220980"/>
            <a:gd name="connsiteY2" fmla="*/ 281940 h 281940"/>
            <a:gd name="connsiteX3" fmla="*/ 220980 w 220980"/>
            <a:gd name="connsiteY3" fmla="*/ 0 h 281940"/>
            <a:gd name="connsiteX0" fmla="*/ 225830 w 225830"/>
            <a:gd name="connsiteY0" fmla="*/ 0 h 281940"/>
            <a:gd name="connsiteX1" fmla="*/ 0 w 225830"/>
            <a:gd name="connsiteY1" fmla="*/ 80111 h 281940"/>
            <a:gd name="connsiteX2" fmla="*/ 4850 w 225830"/>
            <a:gd name="connsiteY2" fmla="*/ 281940 h 281940"/>
            <a:gd name="connsiteX3" fmla="*/ 225830 w 225830"/>
            <a:gd name="connsiteY3" fmla="*/ 0 h 281940"/>
          </a:gdLst>
          <a:ahLst/>
          <a:cxnLst>
            <a:cxn ang="0">
              <a:pos x="connsiteX0" y="connsiteY0"/>
            </a:cxn>
            <a:cxn ang="0">
              <a:pos x="connsiteX1" y="connsiteY1"/>
            </a:cxn>
            <a:cxn ang="0">
              <a:pos x="connsiteX2" y="connsiteY2"/>
            </a:cxn>
            <a:cxn ang="0">
              <a:pos x="connsiteX3" y="connsiteY3"/>
            </a:cxn>
          </a:cxnLst>
          <a:rect l="l" t="t" r="r" b="b"/>
          <a:pathLst>
            <a:path w="225830" h="281940">
              <a:moveTo>
                <a:pt x="225830" y="0"/>
              </a:moveTo>
              <a:cubicBezTo>
                <a:pt x="157250" y="5080"/>
                <a:pt x="36830" y="33121"/>
                <a:pt x="0" y="80111"/>
              </a:cubicBezTo>
              <a:lnTo>
                <a:pt x="4850" y="281940"/>
              </a:lnTo>
              <a:lnTo>
                <a:pt x="225830" y="0"/>
              </a:lnTo>
              <a:close/>
            </a:path>
          </a:pathLst>
        </a:custGeom>
        <a:solidFill>
          <a:srgbClr val="D2FFE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94615</xdr:colOff>
      <xdr:row>54</xdr:row>
      <xdr:rowOff>108400</xdr:rowOff>
    </xdr:from>
    <xdr:to>
      <xdr:col>13</xdr:col>
      <xdr:colOff>7239</xdr:colOff>
      <xdr:row>61</xdr:row>
      <xdr:rowOff>46084</xdr:rowOff>
    </xdr:to>
    <xdr:grpSp>
      <xdr:nvGrpSpPr>
        <xdr:cNvPr id="325" name="Group 324">
          <a:extLst>
            <a:ext uri="{FF2B5EF4-FFF2-40B4-BE49-F238E27FC236}">
              <a16:creationId xmlns:a16="http://schemas.microsoft.com/office/drawing/2014/main" id="{36C291C7-1195-440E-AE55-F67951537B62}"/>
            </a:ext>
          </a:extLst>
        </xdr:cNvPr>
        <xdr:cNvGrpSpPr/>
      </xdr:nvGrpSpPr>
      <xdr:grpSpPr>
        <a:xfrm>
          <a:off x="94615" y="11106600"/>
          <a:ext cx="6199124" cy="1144184"/>
          <a:chOff x="104140" y="2857315"/>
          <a:chExt cx="5978144" cy="1134024"/>
        </a:xfrm>
      </xdr:grpSpPr>
      <xdr:sp macro="" textlink="">
        <xdr:nvSpPr>
          <xdr:cNvPr id="326" name="Rectangle 325">
            <a:extLst>
              <a:ext uri="{FF2B5EF4-FFF2-40B4-BE49-F238E27FC236}">
                <a16:creationId xmlns:a16="http://schemas.microsoft.com/office/drawing/2014/main" id="{E1DBCF2B-C9A0-CEB2-0A6D-F8C4391397C5}"/>
              </a:ext>
            </a:extLst>
          </xdr:cNvPr>
          <xdr:cNvSpPr/>
        </xdr:nvSpPr>
        <xdr:spPr>
          <a:xfrm>
            <a:off x="2655558" y="2857315"/>
            <a:ext cx="931916" cy="1134024"/>
          </a:xfrm>
          <a:prstGeom prst="rect">
            <a:avLst/>
          </a:prstGeom>
          <a:noFill/>
        </xdr:spPr>
        <xdr:txBody>
          <a:bodyPr wrap="none" lIns="91440" tIns="45720" rIns="91440" bIns="45720">
            <a:noAutofit/>
          </a:bodyPr>
          <a:lstStyle/>
          <a:p>
            <a:pPr algn="ctr">
              <a:lnSpc>
                <a:spcPts val="9600"/>
              </a:lnSpc>
            </a:pPr>
            <a:r>
              <a:rPr lang="en-US" sz="9600" b="1" cap="none" spc="0">
                <a:ln w="10160">
                  <a:solidFill>
                    <a:schemeClr val="accent5"/>
                  </a:solidFill>
                  <a:prstDash val="solid"/>
                </a:ln>
                <a:noFill/>
                <a:effectLst>
                  <a:outerShdw blurRad="38100" dist="22860" dir="5400000" algn="tl" rotWithShape="0">
                    <a:srgbClr val="000000">
                      <a:alpha val="30000"/>
                    </a:srgbClr>
                  </a:outerShdw>
                </a:effectLst>
                <a:latin typeface="Arial Black" panose="020B0A04020102020204" pitchFamily="34" charset="0"/>
              </a:rPr>
              <a:t>?</a:t>
            </a:r>
          </a:p>
        </xdr:txBody>
      </xdr:sp>
      <xdr:sp macro="" textlink="">
        <xdr:nvSpPr>
          <xdr:cNvPr id="327" name="Speech Bubble: Rectangle with Corners Rounded 326">
            <a:extLst>
              <a:ext uri="{FF2B5EF4-FFF2-40B4-BE49-F238E27FC236}">
                <a16:creationId xmlns:a16="http://schemas.microsoft.com/office/drawing/2014/main" id="{EAC64604-900E-BB17-0FBE-607ABF2D440C}"/>
              </a:ext>
            </a:extLst>
          </xdr:cNvPr>
          <xdr:cNvSpPr/>
        </xdr:nvSpPr>
        <xdr:spPr>
          <a:xfrm flipH="1">
            <a:off x="3556180" y="3106362"/>
            <a:ext cx="2526104" cy="868102"/>
          </a:xfrm>
          <a:prstGeom prst="wedgeRoundRectCallout">
            <a:avLst>
              <a:gd name="adj1" fmla="val 57738"/>
              <a:gd name="adj2" fmla="val 2500"/>
              <a:gd name="adj3" fmla="val 16667"/>
            </a:avLst>
          </a:prstGeom>
          <a:noFill/>
          <a:ln w="57150">
            <a:solidFill>
              <a:srgbClr val="96FFC8">
                <a:alpha val="80000"/>
              </a:srgb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28" name="Speech Bubble: Rectangle with Corners Rounded 327">
            <a:extLst>
              <a:ext uri="{FF2B5EF4-FFF2-40B4-BE49-F238E27FC236}">
                <a16:creationId xmlns:a16="http://schemas.microsoft.com/office/drawing/2014/main" id="{38102EE6-0204-623B-2C21-7CF8165D8032}"/>
              </a:ext>
            </a:extLst>
          </xdr:cNvPr>
          <xdr:cNvSpPr/>
        </xdr:nvSpPr>
        <xdr:spPr>
          <a:xfrm>
            <a:off x="104140" y="3106362"/>
            <a:ext cx="2522061" cy="868102"/>
          </a:xfrm>
          <a:prstGeom prst="wedgeRoundRectCallout">
            <a:avLst>
              <a:gd name="adj1" fmla="val 57738"/>
              <a:gd name="adj2" fmla="val 2500"/>
              <a:gd name="adj3" fmla="val 16667"/>
            </a:avLst>
          </a:prstGeom>
          <a:noFill/>
          <a:ln w="57150">
            <a:solidFill>
              <a:srgbClr val="D7B9FF">
                <a:alpha val="85098"/>
              </a:srgbClr>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xdr:from>
      <xdr:col>0</xdr:col>
      <xdr:colOff>48195</xdr:colOff>
      <xdr:row>281</xdr:row>
      <xdr:rowOff>50978</xdr:rowOff>
    </xdr:from>
    <xdr:to>
      <xdr:col>8</xdr:col>
      <xdr:colOff>434340</xdr:colOff>
      <xdr:row>286</xdr:row>
      <xdr:rowOff>155753</xdr:rowOff>
    </xdr:to>
    <xdr:sp macro="" textlink="">
      <xdr:nvSpPr>
        <xdr:cNvPr id="329" name="TextBox 328">
          <a:extLst>
            <a:ext uri="{FF2B5EF4-FFF2-40B4-BE49-F238E27FC236}">
              <a16:creationId xmlns:a16="http://schemas.microsoft.com/office/drawing/2014/main" id="{B4B0FEA0-9C8D-41EE-853E-D8BB254BF6E6}"/>
            </a:ext>
          </a:extLst>
        </xdr:cNvPr>
        <xdr:cNvSpPr txBox="1"/>
      </xdr:nvSpPr>
      <xdr:spPr>
        <a:xfrm>
          <a:off x="48195" y="60712528"/>
          <a:ext cx="4100895" cy="930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050">
              <a:latin typeface="Tahoma" panose="020B0604030504040204" pitchFamily="34" charset="0"/>
              <a:ea typeface="Tahoma" panose="020B0604030504040204" pitchFamily="34" charset="0"/>
              <a:cs typeface="Tahoma" panose="020B0604030504040204" pitchFamily="34" charset="0"/>
            </a:rPr>
            <a:t>To paraprhase JFK, ask not how others can agree with you politically; ask how you can better respect their needs. The </a:t>
          </a:r>
          <a:r>
            <a:rPr lang="en-US" sz="1050" spc="-20" baseline="0">
              <a:latin typeface="Tahoma" panose="020B0604030504040204" pitchFamily="34" charset="0"/>
              <a:ea typeface="Tahoma" panose="020B0604030504040204" pitchFamily="34" charset="0"/>
              <a:cs typeface="Tahoma" panose="020B0604030504040204" pitchFamily="34" charset="0"/>
            </a:rPr>
            <a:t>more you respect their needs, the more you earn their respect </a:t>
          </a:r>
          <a:r>
            <a:rPr lang="en-US" sz="1050">
              <a:latin typeface="Tahoma" panose="020B0604030504040204" pitchFamily="34" charset="0"/>
              <a:ea typeface="Tahoma" panose="020B0604030504040204" pitchFamily="34" charset="0"/>
              <a:cs typeface="Tahoma" panose="020B0604030504040204" pitchFamily="34" charset="0"/>
            </a:rPr>
            <a:t>for yours. The standard applied sets the standard replied.</a:t>
          </a:r>
          <a:endParaRPr lang="en-US" sz="1050" baseline="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0</xdr:col>
      <xdr:colOff>45720</xdr:colOff>
      <xdr:row>286</xdr:row>
      <xdr:rowOff>38101</xdr:rowOff>
    </xdr:from>
    <xdr:to>
      <xdr:col>14</xdr:col>
      <xdr:colOff>0</xdr:colOff>
      <xdr:row>288</xdr:row>
      <xdr:rowOff>152400</xdr:rowOff>
    </xdr:to>
    <xdr:sp macro="" textlink="">
      <xdr:nvSpPr>
        <xdr:cNvPr id="330" name="TextBox 329">
          <a:extLst>
            <a:ext uri="{FF2B5EF4-FFF2-40B4-BE49-F238E27FC236}">
              <a16:creationId xmlns:a16="http://schemas.microsoft.com/office/drawing/2014/main" id="{F67BD1B8-62F4-4F3A-988F-BFD12DCA920F}"/>
            </a:ext>
          </a:extLst>
        </xdr:cNvPr>
        <xdr:cNvSpPr txBox="1"/>
      </xdr:nvSpPr>
      <xdr:spPr>
        <a:xfrm>
          <a:off x="45720" y="61525151"/>
          <a:ext cx="6355080" cy="4444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400" b="1" spc="-20" baseline="0">
              <a:latin typeface="Tahoma" panose="020B0604030504040204" pitchFamily="34" charset="0"/>
              <a:ea typeface="Tahoma" panose="020B0604030504040204" pitchFamily="34" charset="0"/>
              <a:cs typeface="Tahoma" panose="020B0604030504040204" pitchFamily="34" charset="0"/>
            </a:rPr>
            <a:t>Let's stop hating on each other for what neither can easily change</a:t>
          </a:r>
          <a:r>
            <a:rPr lang="en-US" sz="1400" b="1">
              <a:latin typeface="Tahoma" panose="020B0604030504040204" pitchFamily="34" charset="0"/>
              <a:ea typeface="Tahoma" panose="020B0604030504040204" pitchFamily="34" charset="0"/>
              <a:cs typeface="Tahoma" panose="020B0604030504040204" pitchFamily="34" charset="0"/>
            </a:rPr>
            <a:t>. </a:t>
          </a:r>
          <a:endParaRPr lang="en-US" sz="1200" b="1" baseline="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0</xdr:col>
      <xdr:colOff>81249</xdr:colOff>
      <xdr:row>276</xdr:row>
      <xdr:rowOff>4007</xdr:rowOff>
    </xdr:from>
    <xdr:to>
      <xdr:col>8</xdr:col>
      <xdr:colOff>41244</xdr:colOff>
      <xdr:row>281</xdr:row>
      <xdr:rowOff>108782</xdr:rowOff>
    </xdr:to>
    <xdr:sp macro="" textlink="">
      <xdr:nvSpPr>
        <xdr:cNvPr id="331" name="TextBox 330">
          <a:extLst>
            <a:ext uri="{FF2B5EF4-FFF2-40B4-BE49-F238E27FC236}">
              <a16:creationId xmlns:a16="http://schemas.microsoft.com/office/drawing/2014/main" id="{8570BACD-4CFC-416A-9BF9-1537CD689763}"/>
            </a:ext>
          </a:extLst>
        </xdr:cNvPr>
        <xdr:cNvSpPr txBox="1"/>
      </xdr:nvSpPr>
      <xdr:spPr>
        <a:xfrm>
          <a:off x="81249" y="59840057"/>
          <a:ext cx="3674745" cy="930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050">
              <a:latin typeface="Tahoma" panose="020B0604030504040204" pitchFamily="34" charset="0"/>
              <a:ea typeface="Tahoma" panose="020B0604030504040204" pitchFamily="34" charset="0"/>
              <a:cs typeface="Tahoma" panose="020B0604030504040204" pitchFamily="34" charset="0"/>
            </a:rPr>
            <a:t>Can you change your priority of pressing needs to fit the expectations of another's persuasive political arguments? If not, why try to change their priority of pressing needs to fit your expectations? Why set yourself up to hate them for not agreeing with you?</a:t>
          </a:r>
          <a:endParaRPr lang="en-US" sz="1050" baseline="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0</xdr:col>
      <xdr:colOff>99060</xdr:colOff>
      <xdr:row>272</xdr:row>
      <xdr:rowOff>114300</xdr:rowOff>
    </xdr:from>
    <xdr:to>
      <xdr:col>8</xdr:col>
      <xdr:colOff>449580</xdr:colOff>
      <xdr:row>275</xdr:row>
      <xdr:rowOff>121920</xdr:rowOff>
    </xdr:to>
    <xdr:sp macro="" textlink="">
      <xdr:nvSpPr>
        <xdr:cNvPr id="332" name="TextBox 331">
          <a:extLst>
            <a:ext uri="{FF2B5EF4-FFF2-40B4-BE49-F238E27FC236}">
              <a16:creationId xmlns:a16="http://schemas.microsoft.com/office/drawing/2014/main" id="{2EBA5F61-A353-4D4B-B2C1-2BCDA7C4E213}"/>
            </a:ext>
          </a:extLst>
        </xdr:cNvPr>
        <xdr:cNvSpPr txBox="1"/>
      </xdr:nvSpPr>
      <xdr:spPr>
        <a:xfrm>
          <a:off x="99060" y="59289950"/>
          <a:ext cx="4065270" cy="5029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100" b="1" kern="12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Your guarded political views outwardly express your inwardly vulnerable psychosocial orientation</a:t>
          </a:r>
          <a:r>
            <a:rPr lang="en-US" sz="1100" b="0" kern="12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a:t>
          </a:r>
        </a:p>
      </xdr:txBody>
    </xdr:sp>
    <xdr:clientData/>
  </xdr:twoCellAnchor>
  <xdr:twoCellAnchor>
    <xdr:from>
      <xdr:col>1</xdr:col>
      <xdr:colOff>132079</xdr:colOff>
      <xdr:row>236</xdr:row>
      <xdr:rowOff>78738</xdr:rowOff>
    </xdr:from>
    <xdr:to>
      <xdr:col>12</xdr:col>
      <xdr:colOff>411480</xdr:colOff>
      <xdr:row>240</xdr:row>
      <xdr:rowOff>101598</xdr:rowOff>
    </xdr:to>
    <xdr:sp macro="" textlink="">
      <xdr:nvSpPr>
        <xdr:cNvPr id="333" name="TextBox: Politics defined">
          <a:extLst>
            <a:ext uri="{FF2B5EF4-FFF2-40B4-BE49-F238E27FC236}">
              <a16:creationId xmlns:a16="http://schemas.microsoft.com/office/drawing/2014/main" id="{2D69A75C-053D-4774-A9F7-A286301B4A6F}"/>
            </a:ext>
          </a:extLst>
        </xdr:cNvPr>
        <xdr:cNvSpPr txBox="1"/>
      </xdr:nvSpPr>
      <xdr:spPr>
        <a:xfrm>
          <a:off x="246379" y="50700938"/>
          <a:ext cx="5937251" cy="695960"/>
        </a:xfrm>
        <a:prstGeom prst="rect">
          <a:avLst/>
        </a:prstGeom>
        <a:no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2200"/>
            </a:lnSpc>
          </a:pPr>
          <a:r>
            <a:rPr lang="en-US" sz="2000" b="1">
              <a:solidFill>
                <a:schemeClr val="bg1"/>
              </a:solidFill>
              <a:effectLst>
                <a:glow rad="76200">
                  <a:schemeClr val="tx1"/>
                </a:glow>
              </a:effectLst>
              <a:latin typeface="Tahoma" panose="020B0604030504040204" pitchFamily="34" charset="0"/>
              <a:ea typeface="Tahoma" panose="020B0604030504040204" pitchFamily="34" charset="0"/>
              <a:cs typeface="Tahoma" panose="020B0604030504040204" pitchFamily="34" charset="0"/>
            </a:rPr>
            <a:t>Your</a:t>
          </a:r>
          <a:r>
            <a:rPr lang="en-US" sz="2000" b="1" baseline="0">
              <a:solidFill>
                <a:schemeClr val="bg1"/>
              </a:solidFill>
              <a:effectLst>
                <a:glow rad="76200">
                  <a:schemeClr val="tx1"/>
                </a:glow>
              </a:effectLst>
              <a:latin typeface="Tahoma" panose="020B0604030504040204" pitchFamily="34" charset="0"/>
              <a:ea typeface="Tahoma" panose="020B0604030504040204" pitchFamily="34" charset="0"/>
              <a:cs typeface="Tahoma" panose="020B0604030504040204" pitchFamily="34" charset="0"/>
            </a:rPr>
            <a:t> political outlook outwardly expresses your inward psychosocial orientation</a:t>
          </a:r>
          <a:r>
            <a:rPr lang="en-US" sz="2000" b="1">
              <a:solidFill>
                <a:schemeClr val="bg1"/>
              </a:solidFill>
              <a:effectLst>
                <a:glow rad="76200">
                  <a:schemeClr val="tx1"/>
                </a:glow>
              </a:effectLst>
              <a:latin typeface="Tahoma" panose="020B0604030504040204" pitchFamily="34" charset="0"/>
              <a:ea typeface="Tahoma" panose="020B0604030504040204" pitchFamily="34" charset="0"/>
              <a:cs typeface="Tahoma" panose="020B0604030504040204" pitchFamily="34" charset="0"/>
            </a:rPr>
            <a:t>. </a:t>
          </a:r>
        </a:p>
      </xdr:txBody>
    </xdr:sp>
    <xdr:clientData/>
  </xdr:twoCellAnchor>
  <xdr:twoCellAnchor>
    <xdr:from>
      <xdr:col>1</xdr:col>
      <xdr:colOff>0</xdr:colOff>
      <xdr:row>183</xdr:row>
      <xdr:rowOff>160020</xdr:rowOff>
    </xdr:from>
    <xdr:to>
      <xdr:col>6</xdr:col>
      <xdr:colOff>266700</xdr:colOff>
      <xdr:row>191</xdr:row>
      <xdr:rowOff>99060</xdr:rowOff>
    </xdr:to>
    <xdr:sp macro="" textlink="">
      <xdr:nvSpPr>
        <xdr:cNvPr id="334" name="WIDE oriented">
          <a:extLst>
            <a:ext uri="{FF2B5EF4-FFF2-40B4-BE49-F238E27FC236}">
              <a16:creationId xmlns:a16="http://schemas.microsoft.com/office/drawing/2014/main" id="{8C7076DC-DC09-43D4-AB09-4FA73CA6E890}"/>
            </a:ext>
          </a:extLst>
        </xdr:cNvPr>
        <xdr:cNvSpPr/>
      </xdr:nvSpPr>
      <xdr:spPr>
        <a:xfrm>
          <a:off x="114300" y="39784020"/>
          <a:ext cx="2838450" cy="1272540"/>
        </a:xfrm>
        <a:prstGeom prst="rect">
          <a:avLst/>
        </a:prstGeom>
        <a:noFill/>
      </xdr:spPr>
      <xdr:txBody>
        <a:bodyPr spcFirstLastPara="1" wrap="square" lIns="91440" tIns="45720" rIns="91440" bIns="45720" numCol="1">
          <a:prstTxWarp prst="textButton">
            <a:avLst/>
          </a:prstTxWarp>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lnSpc>
              <a:spcPts val="7200"/>
            </a:lnSpc>
            <a:buFont typeface="Wingdings 3" panose="05040102010807070707" pitchFamily="18" charset="2"/>
            <a:buNone/>
          </a:pPr>
          <a:r>
            <a:rPr lang="en-US" sz="6600" b="1">
              <a:ln w="18415" cmpd="sng">
                <a:solidFill>
                  <a:srgbClr val="FFFFFF"/>
                </a:solidFill>
                <a:prstDash val="solid"/>
              </a:ln>
              <a:gradFill flip="none" rotWithShape="1">
                <a:gsLst>
                  <a:gs pos="0">
                    <a:srgbClr val="00B0F0">
                      <a:tint val="66000"/>
                      <a:satMod val="160000"/>
                    </a:srgbClr>
                  </a:gs>
                  <a:gs pos="50000">
                    <a:srgbClr val="00B0F0">
                      <a:tint val="44500"/>
                      <a:satMod val="160000"/>
                    </a:srgbClr>
                  </a:gs>
                  <a:gs pos="100000">
                    <a:srgbClr val="00B0F0">
                      <a:tint val="23500"/>
                      <a:satMod val="160000"/>
                    </a:srgbClr>
                  </a:gs>
                </a:gsLst>
                <a:lin ang="16200000" scaled="1"/>
                <a:tileRect/>
              </a:gradFill>
              <a:effectLst>
                <a:glow rad="63500">
                  <a:schemeClr val="accent1">
                    <a:satMod val="175000"/>
                    <a:alpha val="40000"/>
                  </a:schemeClr>
                </a:glow>
                <a:outerShdw blurRad="63500" dir="3600000" algn="tl" rotWithShape="0">
                  <a:srgbClr val="000000">
                    <a:alpha val="70000"/>
                  </a:srgbClr>
                </a:outerShdw>
              </a:effectLst>
              <a:latin typeface="Tahoma" panose="020B0604030504040204" pitchFamily="34" charset="0"/>
              <a:ea typeface="Tahoma" panose="020B0604030504040204" pitchFamily="34" charset="0"/>
              <a:cs typeface="Tahoma" panose="020B0604030504040204" pitchFamily="34" charset="0"/>
            </a:rPr>
            <a:t>WIDE</a:t>
          </a:r>
          <a:endParaRPr lang="en-US" sz="5400" b="1">
            <a:ln w="18415" cmpd="sng">
              <a:solidFill>
                <a:srgbClr val="FFFFFF"/>
              </a:solidFill>
              <a:prstDash val="solid"/>
            </a:ln>
            <a:gradFill flip="none" rotWithShape="1">
              <a:gsLst>
                <a:gs pos="0">
                  <a:srgbClr val="00B0F0">
                    <a:tint val="66000"/>
                    <a:satMod val="160000"/>
                  </a:srgbClr>
                </a:gs>
                <a:gs pos="50000">
                  <a:srgbClr val="00B0F0">
                    <a:tint val="44500"/>
                    <a:satMod val="160000"/>
                  </a:srgbClr>
                </a:gs>
                <a:gs pos="100000">
                  <a:srgbClr val="00B0F0">
                    <a:tint val="23500"/>
                    <a:satMod val="160000"/>
                  </a:srgbClr>
                </a:gs>
              </a:gsLst>
              <a:lin ang="16200000" scaled="1"/>
              <a:tileRect/>
            </a:gradFill>
            <a:effectLst>
              <a:glow rad="63500">
                <a:schemeClr val="accent1">
                  <a:satMod val="175000"/>
                  <a:alpha val="40000"/>
                </a:schemeClr>
              </a:glow>
              <a:outerShdw blurRad="63500" dir="3600000" algn="tl" rotWithShape="0">
                <a:srgbClr val="000000">
                  <a:alpha val="70000"/>
                </a:srgbClr>
              </a:outerShdw>
            </a:effectLst>
            <a:latin typeface="Tahoma" panose="020B0604030504040204" pitchFamily="34" charset="0"/>
            <a:ea typeface="Tahoma" panose="020B0604030504040204" pitchFamily="34" charset="0"/>
            <a:cs typeface="Tahoma" panose="020B0604030504040204" pitchFamily="34" charset="0"/>
          </a:endParaRPr>
        </a:p>
        <a:p>
          <a:pPr algn="ctr">
            <a:lnSpc>
              <a:spcPts val="3600"/>
            </a:lnSpc>
            <a:buFont typeface="Wingdings 3" panose="05040102010807070707" pitchFamily="18" charset="2"/>
            <a:buNone/>
          </a:pPr>
          <a:r>
            <a:rPr lang="en-US" sz="4800" b="1" spc="-150">
              <a:ln w="18415" cmpd="sng">
                <a:solidFill>
                  <a:srgbClr val="FFFFFF"/>
                </a:solidFill>
                <a:prstDash val="solid"/>
              </a:ln>
              <a:gradFill flip="none" rotWithShape="1">
                <a:gsLst>
                  <a:gs pos="0">
                    <a:srgbClr val="00B0F0">
                      <a:tint val="66000"/>
                      <a:satMod val="160000"/>
                    </a:srgbClr>
                  </a:gs>
                  <a:gs pos="50000">
                    <a:srgbClr val="00B0F0">
                      <a:tint val="44500"/>
                      <a:satMod val="160000"/>
                    </a:srgbClr>
                  </a:gs>
                  <a:gs pos="100000">
                    <a:srgbClr val="00B0F0">
                      <a:tint val="23500"/>
                      <a:satMod val="160000"/>
                    </a:srgbClr>
                  </a:gs>
                </a:gsLst>
                <a:lin ang="16200000" scaled="1"/>
                <a:tileRect/>
              </a:gradFill>
              <a:effectLst>
                <a:glow rad="63500">
                  <a:schemeClr val="accent1">
                    <a:satMod val="175000"/>
                    <a:alpha val="40000"/>
                  </a:schemeClr>
                </a:glow>
                <a:outerShdw blurRad="63500" dir="3600000" algn="tl" rotWithShape="0">
                  <a:srgbClr val="000000">
                    <a:alpha val="70000"/>
                  </a:srgbClr>
                </a:outerShdw>
              </a:effectLst>
              <a:latin typeface="Tahoma" panose="020B0604030504040204" pitchFamily="34" charset="0"/>
              <a:ea typeface="Tahoma" panose="020B0604030504040204" pitchFamily="34" charset="0"/>
              <a:cs typeface="Tahoma" panose="020B0604030504040204" pitchFamily="34" charset="0"/>
            </a:rPr>
            <a:t>focus</a:t>
          </a:r>
          <a:endParaRPr lang="en-US" sz="5400" b="1" spc="-150">
            <a:ln w="18415" cmpd="sng">
              <a:solidFill>
                <a:srgbClr val="FFFFFF"/>
              </a:solidFill>
              <a:prstDash val="solid"/>
            </a:ln>
            <a:gradFill flip="none" rotWithShape="1">
              <a:gsLst>
                <a:gs pos="0">
                  <a:srgbClr val="00B0F0">
                    <a:tint val="66000"/>
                    <a:satMod val="160000"/>
                  </a:srgbClr>
                </a:gs>
                <a:gs pos="50000">
                  <a:srgbClr val="00B0F0">
                    <a:tint val="44500"/>
                    <a:satMod val="160000"/>
                  </a:srgbClr>
                </a:gs>
                <a:gs pos="100000">
                  <a:srgbClr val="00B0F0">
                    <a:tint val="23500"/>
                    <a:satMod val="160000"/>
                  </a:srgbClr>
                </a:gs>
              </a:gsLst>
              <a:lin ang="16200000" scaled="1"/>
              <a:tileRect/>
            </a:gradFill>
            <a:effectLst>
              <a:glow rad="63500">
                <a:schemeClr val="accent1">
                  <a:satMod val="175000"/>
                  <a:alpha val="40000"/>
                </a:schemeClr>
              </a:glow>
              <a:outerShdw blurRad="63500" dir="3600000" algn="tl" rotWithShape="0">
                <a:srgbClr val="000000">
                  <a:alpha val="70000"/>
                </a:srgbClr>
              </a:outerShdw>
            </a:effectLst>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7</xdr:col>
      <xdr:colOff>100257</xdr:colOff>
      <xdr:row>183</xdr:row>
      <xdr:rowOff>187499</xdr:rowOff>
    </xdr:from>
    <xdr:to>
      <xdr:col>12</xdr:col>
      <xdr:colOff>366957</xdr:colOff>
      <xdr:row>191</xdr:row>
      <xdr:rowOff>126539</xdr:rowOff>
    </xdr:to>
    <xdr:sp macro="" textlink="">
      <xdr:nvSpPr>
        <xdr:cNvPr id="335" name="DEEP oriented">
          <a:extLst>
            <a:ext uri="{FF2B5EF4-FFF2-40B4-BE49-F238E27FC236}">
              <a16:creationId xmlns:a16="http://schemas.microsoft.com/office/drawing/2014/main" id="{DE1DD60C-CA91-4B09-8DB9-8DFDCE7C745A}"/>
            </a:ext>
          </a:extLst>
        </xdr:cNvPr>
        <xdr:cNvSpPr/>
      </xdr:nvSpPr>
      <xdr:spPr>
        <a:xfrm>
          <a:off x="3300657" y="39798799"/>
          <a:ext cx="2838450" cy="1285240"/>
        </a:xfrm>
        <a:prstGeom prst="rect">
          <a:avLst/>
        </a:prstGeom>
        <a:noFill/>
      </xdr:spPr>
      <xdr:txBody>
        <a:bodyPr spcFirstLastPara="1" wrap="square" lIns="91440" tIns="45720" rIns="91440" bIns="45720" numCol="1">
          <a:prstTxWarp prst="textButton">
            <a:avLst>
              <a:gd name="adj" fmla="val 10900490"/>
            </a:avLst>
          </a:prstTxWarp>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lnSpc>
              <a:spcPts val="7200"/>
            </a:lnSpc>
            <a:buFont typeface="Wingdings 3" panose="05040102010807070707" pitchFamily="18" charset="2"/>
            <a:buNone/>
          </a:pPr>
          <a:r>
            <a:rPr lang="en-US" sz="6600" b="1" spc="300">
              <a:ln w="18415" cmpd="sng">
                <a:solidFill>
                  <a:srgbClr val="FFFFFF"/>
                </a:solidFill>
                <a:prstDash val="solid"/>
              </a:ln>
              <a:gradFill flip="none" rotWithShape="1">
                <a:gsLst>
                  <a:gs pos="0">
                    <a:srgbClr val="FF5050">
                      <a:tint val="66000"/>
                      <a:satMod val="160000"/>
                    </a:srgbClr>
                  </a:gs>
                  <a:gs pos="50000">
                    <a:srgbClr val="FF5050">
                      <a:tint val="44500"/>
                      <a:satMod val="160000"/>
                    </a:srgbClr>
                  </a:gs>
                  <a:gs pos="100000">
                    <a:srgbClr val="FF5050">
                      <a:tint val="23500"/>
                      <a:satMod val="160000"/>
                    </a:srgbClr>
                  </a:gs>
                </a:gsLst>
                <a:lin ang="16200000" scaled="1"/>
                <a:tileRect/>
              </a:gradFill>
              <a:effectLst>
                <a:glow rad="63500">
                  <a:srgbClr val="FF3C3C">
                    <a:alpha val="40000"/>
                  </a:srgbClr>
                </a:glow>
                <a:outerShdw blurRad="63500" dir="3600000" algn="tl" rotWithShape="0">
                  <a:srgbClr val="000000">
                    <a:alpha val="70000"/>
                  </a:srgbClr>
                </a:outerShdw>
              </a:effectLst>
              <a:latin typeface="Tahoma" panose="020B0604030504040204" pitchFamily="34" charset="0"/>
              <a:ea typeface="Tahoma" panose="020B0604030504040204" pitchFamily="34" charset="0"/>
              <a:cs typeface="Tahoma" panose="020B0604030504040204" pitchFamily="34" charset="0"/>
            </a:rPr>
            <a:t> DEEP</a:t>
          </a:r>
          <a:r>
            <a:rPr lang="en-US" sz="5400" b="1">
              <a:ln w="18415" cmpd="sng">
                <a:solidFill>
                  <a:srgbClr val="FFFFFF"/>
                </a:solidFill>
                <a:prstDash val="solid"/>
              </a:ln>
              <a:gradFill flip="none" rotWithShape="1">
                <a:gsLst>
                  <a:gs pos="0">
                    <a:srgbClr val="FF5050">
                      <a:tint val="66000"/>
                      <a:satMod val="160000"/>
                    </a:srgbClr>
                  </a:gs>
                  <a:gs pos="50000">
                    <a:srgbClr val="FF5050">
                      <a:tint val="44500"/>
                      <a:satMod val="160000"/>
                    </a:srgbClr>
                  </a:gs>
                  <a:gs pos="100000">
                    <a:srgbClr val="FF5050">
                      <a:tint val="23500"/>
                      <a:satMod val="160000"/>
                    </a:srgbClr>
                  </a:gs>
                </a:gsLst>
                <a:lin ang="16200000" scaled="1"/>
                <a:tileRect/>
              </a:gradFill>
              <a:effectLst>
                <a:glow rad="63500">
                  <a:srgbClr val="FF3C3C">
                    <a:alpha val="40000"/>
                  </a:srgbClr>
                </a:glow>
                <a:outerShdw blurRad="63500" dir="3600000" algn="tl" rotWithShape="0">
                  <a:srgbClr val="000000">
                    <a:alpha val="70000"/>
                  </a:srgbClr>
                </a:outerShdw>
              </a:effectLst>
              <a:latin typeface="Tahoma" panose="020B0604030504040204" pitchFamily="34" charset="0"/>
              <a:ea typeface="Tahoma" panose="020B0604030504040204" pitchFamily="34" charset="0"/>
              <a:cs typeface="Tahoma" panose="020B0604030504040204" pitchFamily="34" charset="0"/>
            </a:rPr>
            <a:t> </a:t>
          </a:r>
        </a:p>
        <a:p>
          <a:pPr algn="ctr">
            <a:lnSpc>
              <a:spcPts val="3600"/>
            </a:lnSpc>
            <a:buFont typeface="Wingdings 3" panose="05040102010807070707" pitchFamily="18" charset="2"/>
            <a:buNone/>
          </a:pPr>
          <a:r>
            <a:rPr lang="en-US" sz="4800" b="1" spc="-150">
              <a:ln w="18415" cmpd="sng">
                <a:solidFill>
                  <a:srgbClr val="FFFFFF"/>
                </a:solidFill>
                <a:prstDash val="solid"/>
              </a:ln>
              <a:gradFill flip="none" rotWithShape="1">
                <a:gsLst>
                  <a:gs pos="0">
                    <a:srgbClr val="FF5050">
                      <a:tint val="66000"/>
                      <a:satMod val="160000"/>
                    </a:srgbClr>
                  </a:gs>
                  <a:gs pos="50000">
                    <a:srgbClr val="FF5050">
                      <a:tint val="44500"/>
                      <a:satMod val="160000"/>
                    </a:srgbClr>
                  </a:gs>
                  <a:gs pos="100000">
                    <a:srgbClr val="FF5050">
                      <a:tint val="23500"/>
                      <a:satMod val="160000"/>
                    </a:srgbClr>
                  </a:gs>
                </a:gsLst>
                <a:lin ang="16200000" scaled="1"/>
                <a:tileRect/>
              </a:gradFill>
              <a:effectLst>
                <a:glow rad="63500">
                  <a:srgbClr val="FF3C3C">
                    <a:alpha val="40000"/>
                  </a:srgbClr>
                </a:glow>
                <a:outerShdw blurRad="63500" dir="3600000" algn="tl" rotWithShape="0">
                  <a:srgbClr val="000000">
                    <a:alpha val="70000"/>
                  </a:srgbClr>
                </a:outerShdw>
              </a:effectLst>
              <a:latin typeface="Tahoma" panose="020B0604030504040204" pitchFamily="34" charset="0"/>
              <a:ea typeface="Tahoma" panose="020B0604030504040204" pitchFamily="34" charset="0"/>
              <a:cs typeface="Tahoma" panose="020B0604030504040204" pitchFamily="34" charset="0"/>
            </a:rPr>
            <a:t>focus</a:t>
          </a:r>
        </a:p>
      </xdr:txBody>
    </xdr:sp>
    <xdr:clientData/>
  </xdr:twoCellAnchor>
  <xdr:twoCellAnchor>
    <xdr:from>
      <xdr:col>1</xdr:col>
      <xdr:colOff>7620</xdr:colOff>
      <xdr:row>148</xdr:row>
      <xdr:rowOff>22860</xdr:rowOff>
    </xdr:from>
    <xdr:to>
      <xdr:col>13</xdr:col>
      <xdr:colOff>7620</xdr:colOff>
      <xdr:row>155</xdr:row>
      <xdr:rowOff>167640</xdr:rowOff>
    </xdr:to>
    <xdr:sp macro="" textlink="">
      <xdr:nvSpPr>
        <xdr:cNvPr id="336" name="You believe whatever serves your needs.">
          <a:extLst>
            <a:ext uri="{FF2B5EF4-FFF2-40B4-BE49-F238E27FC236}">
              <a16:creationId xmlns:a16="http://schemas.microsoft.com/office/drawing/2014/main" id="{99E5333F-5F93-4567-BB9C-B1909D7A24F2}"/>
            </a:ext>
          </a:extLst>
        </xdr:cNvPr>
        <xdr:cNvSpPr txBox="1">
          <a:spLocks/>
        </xdr:cNvSpPr>
      </xdr:nvSpPr>
      <xdr:spPr>
        <a:xfrm>
          <a:off x="121920" y="32122110"/>
          <a:ext cx="6172200" cy="1389380"/>
        </a:xfrm>
        <a:prstGeom prst="rect">
          <a:avLst/>
        </a:prstGeom>
      </xdr:spPr>
      <xdr:txBody>
        <a:bodyPr vert="horz" wrap="square" lIns="0" tIns="45720" rIns="0" bIns="45720" rtlCol="0" anchor="t">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indent="0" algn="l">
            <a:lnSpc>
              <a:spcPct val="100000"/>
            </a:lnSpc>
            <a:buNone/>
          </a:pPr>
          <a:r>
            <a:rPr lang="en-US" sz="1200" b="0">
              <a:solidFill>
                <a:sysClr val="windowText" lastClr="000000"/>
              </a:solidFill>
              <a:latin typeface="Tahoma" panose="020B0604030504040204" pitchFamily="34" charset="0"/>
              <a:ea typeface="Tahoma" panose="020B0604030504040204" pitchFamily="34" charset="0"/>
              <a:cs typeface="Tahoma" panose="020B0604030504040204" pitchFamily="34" charset="0"/>
            </a:rPr>
            <a:t>In anankelogy, this is called the </a:t>
          </a:r>
          <a:r>
            <a:rPr lang="en-US" sz="1200" b="0" i="1">
              <a:solidFill>
                <a:sysClr val="windowText" lastClr="000000"/>
              </a:solidFill>
              <a:latin typeface="Tahoma" panose="020B0604030504040204" pitchFamily="34" charset="0"/>
              <a:ea typeface="Tahoma" panose="020B0604030504040204" pitchFamily="34" charset="0"/>
              <a:cs typeface="Tahoma" panose="020B0604030504040204" pitchFamily="34" charset="0"/>
            </a:rPr>
            <a:t>need-experience funnel</a:t>
          </a:r>
          <a:r>
            <a:rPr lang="en-US" sz="1200" b="0">
              <a:solidFill>
                <a:sysClr val="windowText" lastClr="000000"/>
              </a:solidFill>
              <a:latin typeface="Tahoma" panose="020B0604030504040204" pitchFamily="34" charset="0"/>
              <a:ea typeface="Tahoma" panose="020B0604030504040204" pitchFamily="34" charset="0"/>
              <a:cs typeface="Tahoma" panose="020B0604030504040204" pitchFamily="34" charset="0"/>
            </a:rPr>
            <a:t>. It sees a </a:t>
          </a:r>
          <a:r>
            <a:rPr lang="en-US" sz="1200" b="1">
              <a:solidFill>
                <a:sysClr val="windowText" lastClr="000000"/>
              </a:solidFill>
              <a:latin typeface="Tahoma" panose="020B0604030504040204" pitchFamily="34" charset="0"/>
              <a:ea typeface="Tahoma" panose="020B0604030504040204" pitchFamily="34" charset="0"/>
              <a:cs typeface="Tahoma" panose="020B0604030504040204" pitchFamily="34" charset="0"/>
            </a:rPr>
            <a:t>false comparison </a:t>
          </a:r>
          <a:r>
            <a:rPr lang="en-US" sz="1200" b="0">
              <a:solidFill>
                <a:sysClr val="windowText" lastClr="000000"/>
              </a:solidFill>
              <a:latin typeface="Tahoma" panose="020B0604030504040204" pitchFamily="34" charset="0"/>
              <a:ea typeface="Tahoma" panose="020B0604030504040204" pitchFamily="34" charset="0"/>
              <a:cs typeface="Tahoma" panose="020B0604030504040204" pitchFamily="34" charset="0"/>
            </a:rPr>
            <a:t>when trying to contrast the</a:t>
          </a:r>
          <a:r>
            <a:rPr lang="en-US" sz="1200" b="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more common needs shared by liberals and conservatives alike. It sees a </a:t>
          </a:r>
          <a:r>
            <a:rPr lang="en-US" sz="12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false equivalency </a:t>
          </a:r>
          <a:r>
            <a:rPr lang="en-US" sz="1200" b="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when conflating liberal and conservative outlooks to serve these more common needs. </a:t>
          </a:r>
          <a:endParaRPr lang="en-US" sz="1200" b="0">
            <a:solidFill>
              <a:sysClr val="windowText" lastClr="000000"/>
            </a:solidFill>
            <a:latin typeface="Tahoma" panose="020B0604030504040204" pitchFamily="34" charset="0"/>
            <a:ea typeface="Tahoma" panose="020B0604030504040204" pitchFamily="34" charset="0"/>
            <a:cs typeface="Tahoma" panose="020B0604030504040204" pitchFamily="34" charset="0"/>
          </a:endParaRPr>
        </a:p>
        <a:p>
          <a:pPr marL="0" indent="0" algn="l">
            <a:lnSpc>
              <a:spcPct val="100000"/>
            </a:lnSpc>
            <a:buNone/>
          </a:pPr>
          <a:endParaRPr lang="en-US" sz="1200" b="0">
            <a:solidFill>
              <a:sysClr val="windowText" lastClr="000000"/>
            </a:solidFill>
            <a:latin typeface="Tahoma" panose="020B0604030504040204" pitchFamily="34" charset="0"/>
            <a:ea typeface="Tahoma" panose="020B0604030504040204" pitchFamily="34" charset="0"/>
            <a:cs typeface="Tahoma" panose="020B0604030504040204" pitchFamily="34" charset="0"/>
          </a:endParaRPr>
        </a:p>
        <a:p>
          <a:pPr marL="0" indent="0" algn="l">
            <a:lnSpc>
              <a:spcPct val="100000"/>
            </a:lnSpc>
            <a:buNone/>
          </a:pPr>
          <a:r>
            <a:rPr lang="en-US" sz="1200" b="0">
              <a:solidFill>
                <a:sysClr val="windowText" lastClr="000000"/>
              </a:solidFill>
              <a:latin typeface="Tahoma" panose="020B0604030504040204" pitchFamily="34" charset="0"/>
              <a:ea typeface="Tahoma" panose="020B0604030504040204" pitchFamily="34" charset="0"/>
              <a:cs typeface="Tahoma" panose="020B0604030504040204" pitchFamily="34" charset="0"/>
            </a:rPr>
            <a:t>You</a:t>
          </a:r>
          <a:r>
            <a:rPr lang="en-US" sz="1200" b="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can remember this need-experience funnel by its accidental acroynm. Can we now all agree that politics is full of CRAP?</a:t>
          </a:r>
          <a:endParaRPr lang="en-US" sz="1200" b="0">
            <a:solidFill>
              <a:sysClr val="windowText" lastClr="000000"/>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0</xdr:col>
      <xdr:colOff>45720</xdr:colOff>
      <xdr:row>99</xdr:row>
      <xdr:rowOff>60963</xdr:rowOff>
    </xdr:from>
    <xdr:to>
      <xdr:col>14</xdr:col>
      <xdr:colOff>0</xdr:colOff>
      <xdr:row>105</xdr:row>
      <xdr:rowOff>4575</xdr:rowOff>
    </xdr:to>
    <xdr:grpSp>
      <xdr:nvGrpSpPr>
        <xdr:cNvPr id="337" name="Group 336">
          <a:extLst>
            <a:ext uri="{FF2B5EF4-FFF2-40B4-BE49-F238E27FC236}">
              <a16:creationId xmlns:a16="http://schemas.microsoft.com/office/drawing/2014/main" id="{989B2206-8752-48F5-B49E-04EE3C6F46D9}"/>
            </a:ext>
          </a:extLst>
        </xdr:cNvPr>
        <xdr:cNvGrpSpPr/>
      </xdr:nvGrpSpPr>
      <xdr:grpSpPr>
        <a:xfrm>
          <a:off x="45720" y="20012663"/>
          <a:ext cx="6355080" cy="1416812"/>
          <a:chOff x="91440" y="12268201"/>
          <a:chExt cx="6134100" cy="1464644"/>
        </a:xfrm>
      </xdr:grpSpPr>
      <xdr:sp macro="" textlink="">
        <xdr:nvSpPr>
          <xdr:cNvPr id="338" name="TextBox 337">
            <a:extLst>
              <a:ext uri="{FF2B5EF4-FFF2-40B4-BE49-F238E27FC236}">
                <a16:creationId xmlns:a16="http://schemas.microsoft.com/office/drawing/2014/main" id="{4E6F12D5-EBAE-CFCF-52E2-8AEA12C1E127}"/>
              </a:ext>
            </a:extLst>
          </xdr:cNvPr>
          <xdr:cNvSpPr txBox="1"/>
        </xdr:nvSpPr>
        <xdr:spPr>
          <a:xfrm>
            <a:off x="91440" y="12481561"/>
            <a:ext cx="350520" cy="11887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200" baseline="0">
                <a:latin typeface="Tahoma" panose="020B0604030504040204" pitchFamily="34" charset="0"/>
                <a:ea typeface="Tahoma" panose="020B0604030504040204" pitchFamily="34" charset="0"/>
                <a:cs typeface="Tahoma" panose="020B0604030504040204" pitchFamily="34" charset="0"/>
              </a:rPr>
              <a:t>1.</a:t>
            </a:r>
          </a:p>
          <a:p>
            <a:pPr algn="l"/>
            <a:endParaRPr lang="en-US" sz="1200" baseline="0">
              <a:solidFill>
                <a:schemeClr val="dk1"/>
              </a:solidFill>
              <a:latin typeface="Tahoma" panose="020B0604030504040204" pitchFamily="34" charset="0"/>
              <a:ea typeface="Tahoma" panose="020B0604030504040204" pitchFamily="34" charset="0"/>
              <a:cs typeface="Tahoma" panose="020B0604030504040204" pitchFamily="34" charset="0"/>
            </a:endParaRPr>
          </a:p>
          <a:p>
            <a:pPr algn="l"/>
            <a:r>
              <a:rPr lang="en-US" sz="1200" baseline="0">
                <a:solidFill>
                  <a:schemeClr val="dk1"/>
                </a:solidFill>
                <a:latin typeface="Tahoma" panose="020B0604030504040204" pitchFamily="34" charset="0"/>
                <a:ea typeface="Tahoma" panose="020B0604030504040204" pitchFamily="34" charset="0"/>
                <a:cs typeface="Tahoma" panose="020B0604030504040204" pitchFamily="34" charset="0"/>
              </a:rPr>
              <a:t>2.</a:t>
            </a:r>
          </a:p>
          <a:p>
            <a:pPr algn="l"/>
            <a:endParaRPr lang="en-US" sz="1200" baseline="0">
              <a:solidFill>
                <a:schemeClr val="dk1"/>
              </a:solidFill>
              <a:latin typeface="Tahoma" panose="020B0604030504040204" pitchFamily="34" charset="0"/>
              <a:ea typeface="Tahoma" panose="020B0604030504040204" pitchFamily="34" charset="0"/>
              <a:cs typeface="Tahoma" panose="020B0604030504040204" pitchFamily="34" charset="0"/>
            </a:endParaRPr>
          </a:p>
          <a:p>
            <a:pPr algn="l"/>
            <a:r>
              <a:rPr lang="en-US" sz="1200" baseline="0">
                <a:solidFill>
                  <a:schemeClr val="dk1"/>
                </a:solidFill>
                <a:latin typeface="Tahoma" panose="020B0604030504040204" pitchFamily="34" charset="0"/>
                <a:ea typeface="Tahoma" panose="020B0604030504040204" pitchFamily="34" charset="0"/>
                <a:cs typeface="Tahoma" panose="020B0604030504040204" pitchFamily="34" charset="0"/>
              </a:rPr>
              <a:t>3.</a:t>
            </a:r>
          </a:p>
          <a:p>
            <a:pPr algn="l"/>
            <a:endParaRPr lang="en-US" sz="1100" baseline="0">
              <a:latin typeface="Tahoma" panose="020B0604030504040204" pitchFamily="34" charset="0"/>
              <a:ea typeface="Tahoma" panose="020B0604030504040204" pitchFamily="34" charset="0"/>
              <a:cs typeface="Tahoma" panose="020B0604030504040204" pitchFamily="34" charset="0"/>
            </a:endParaRPr>
          </a:p>
        </xdr:txBody>
      </xdr:sp>
      <xdr:sp macro="" textlink="">
        <xdr:nvSpPr>
          <xdr:cNvPr id="339" name="TextBox 338">
            <a:extLst>
              <a:ext uri="{FF2B5EF4-FFF2-40B4-BE49-F238E27FC236}">
                <a16:creationId xmlns:a16="http://schemas.microsoft.com/office/drawing/2014/main" id="{17B5D4DE-5D27-D2E0-6A31-4894CA087FFB}"/>
              </a:ext>
            </a:extLst>
          </xdr:cNvPr>
          <xdr:cNvSpPr txBox="1"/>
        </xdr:nvSpPr>
        <xdr:spPr>
          <a:xfrm>
            <a:off x="281940" y="12481561"/>
            <a:ext cx="5943600" cy="12512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50" baseline="0">
                <a:ln>
                  <a:solidFill>
                    <a:schemeClr val="tx1"/>
                  </a:solidFill>
                </a:ln>
                <a:latin typeface="Tahoma" panose="020B0604030504040204" pitchFamily="34" charset="0"/>
                <a:ea typeface="Tahoma" panose="020B0604030504040204" pitchFamily="34" charset="0"/>
                <a:cs typeface="Tahoma" panose="020B0604030504040204" pitchFamily="34" charset="0"/>
              </a:rPr>
              <a:t>Politics favors broad generalizations over your specific needs</a:t>
            </a:r>
            <a:r>
              <a:rPr lang="en-US" sz="1150" baseline="0">
                <a:latin typeface="Tahoma" panose="020B0604030504040204" pitchFamily="34" charset="0"/>
                <a:ea typeface="Tahoma" panose="020B0604030504040204" pitchFamily="34" charset="0"/>
                <a:cs typeface="Tahoma" panose="020B0604030504040204" pitchFamily="34" charset="0"/>
              </a:rPr>
              <a:t>. We become easily polarized over generalizations that poorly fit our specific needs.</a:t>
            </a:r>
          </a:p>
          <a:p>
            <a:pPr marL="0" marR="0" lvl="0" indent="0" algn="l" defTabSz="914400" eaLnBrk="1" fontAlgn="auto" latinLnBrk="0" hangingPunct="1">
              <a:lnSpc>
                <a:spcPct val="100000"/>
              </a:lnSpc>
              <a:spcBef>
                <a:spcPts val="0"/>
              </a:spcBef>
              <a:spcAft>
                <a:spcPts val="0"/>
              </a:spcAft>
              <a:buClrTx/>
              <a:buSzTx/>
              <a:buFontTx/>
              <a:buNone/>
              <a:tabLst/>
              <a:defRPr/>
            </a:pPr>
            <a:r>
              <a:rPr lang="en-US" sz="1150" baseline="0">
                <a:ln>
                  <a:solidFill>
                    <a:schemeClr val="tx1"/>
                  </a:solidFill>
                </a:ln>
                <a:latin typeface="Tahoma" panose="020B0604030504040204" pitchFamily="34" charset="0"/>
                <a:ea typeface="Tahoma" panose="020B0604030504040204" pitchFamily="34" charset="0"/>
                <a:cs typeface="Tahoma" panose="020B0604030504040204" pitchFamily="34" charset="0"/>
              </a:rPr>
              <a:t>Politics shapes legal agreements to address public-facing </a:t>
            </a:r>
            <a:r>
              <a:rPr lang="en-US" sz="1150" baseline="0">
                <a:ln>
                  <a:solidFill>
                    <a:schemeClr val="tx1"/>
                  </a:solidFill>
                </a:ln>
                <a:solidFill>
                  <a:schemeClr val="dk1"/>
                </a:solidFill>
                <a:latin typeface="Tahoma" panose="020B0604030504040204" pitchFamily="34" charset="0"/>
                <a:ea typeface="Tahoma" panose="020B0604030504040204" pitchFamily="34" charset="0"/>
                <a:cs typeface="Tahoma" panose="020B0604030504040204" pitchFamily="34" charset="0"/>
              </a:rPr>
              <a:t>needs</a:t>
            </a:r>
            <a:r>
              <a:rPr lang="en-US" sz="1150" baseline="0">
                <a:solidFill>
                  <a:schemeClr val="dk1"/>
                </a:solidFill>
                <a:latin typeface="Tahoma" panose="020B0604030504040204" pitchFamily="34" charset="0"/>
                <a:ea typeface="Tahoma" panose="020B0604030504040204" pitchFamily="34" charset="0"/>
                <a:cs typeface="Tahoma" panose="020B0604030504040204" pitchFamily="34" charset="0"/>
              </a:rPr>
              <a:t>. We become easily polarized by alienating laws, as they coerce compliance against our priority of needs.</a:t>
            </a:r>
          </a:p>
          <a:p>
            <a:pPr marL="0" marR="0" lvl="0" indent="0" algn="l" defTabSz="914400" eaLnBrk="1" fontAlgn="auto" latinLnBrk="0" hangingPunct="1">
              <a:lnSpc>
                <a:spcPct val="100000"/>
              </a:lnSpc>
              <a:spcBef>
                <a:spcPts val="0"/>
              </a:spcBef>
              <a:spcAft>
                <a:spcPts val="0"/>
              </a:spcAft>
              <a:buClrTx/>
              <a:buSzTx/>
              <a:buFontTx/>
              <a:buNone/>
              <a:tabLst/>
              <a:defRPr/>
            </a:pPr>
            <a:r>
              <a:rPr lang="en-US" sz="1150" baseline="0">
                <a:ln>
                  <a:solidFill>
                    <a:schemeClr val="tx1"/>
                  </a:solidFill>
                </a:ln>
                <a:solidFill>
                  <a:schemeClr val="dk1"/>
                </a:solidFill>
                <a:latin typeface="Tahoma" panose="020B0604030504040204" pitchFamily="34" charset="0"/>
                <a:ea typeface="Tahoma" panose="020B0604030504040204" pitchFamily="34" charset="0"/>
                <a:cs typeface="Tahoma" panose="020B0604030504040204" pitchFamily="34" charset="0"/>
              </a:rPr>
              <a:t>Politics mitigates between contrasting situationally-prioritized needs</a:t>
            </a:r>
            <a:r>
              <a:rPr lang="en-US" sz="1150" baseline="0">
                <a:solidFill>
                  <a:schemeClr val="dk1"/>
                </a:solidFill>
                <a:latin typeface="Tahoma" panose="020B0604030504040204" pitchFamily="34" charset="0"/>
                <a:ea typeface="Tahoma" panose="020B0604030504040204" pitchFamily="34" charset="0"/>
                <a:cs typeface="Tahoma" panose="020B0604030504040204" pitchFamily="34" charset="0"/>
              </a:rPr>
              <a:t>. We become easily polarized by mutual defensiveness toward each other's situational needs.</a:t>
            </a:r>
          </a:p>
          <a:p>
            <a:pPr algn="l"/>
            <a:endParaRPr lang="en-US" sz="1150" baseline="0">
              <a:latin typeface="Tahoma" panose="020B0604030504040204" pitchFamily="34" charset="0"/>
              <a:ea typeface="Tahoma" panose="020B0604030504040204" pitchFamily="34" charset="0"/>
              <a:cs typeface="Tahoma" panose="020B0604030504040204" pitchFamily="34" charset="0"/>
            </a:endParaRPr>
          </a:p>
        </xdr:txBody>
      </xdr:sp>
      <xdr:sp macro="" textlink="">
        <xdr:nvSpPr>
          <xdr:cNvPr id="340" name="TextBox 339">
            <a:extLst>
              <a:ext uri="{FF2B5EF4-FFF2-40B4-BE49-F238E27FC236}">
                <a16:creationId xmlns:a16="http://schemas.microsoft.com/office/drawing/2014/main" id="{52ABB7CC-5697-5165-663F-0C6A860E1B51}"/>
              </a:ext>
            </a:extLst>
          </xdr:cNvPr>
          <xdr:cNvSpPr txBox="1"/>
        </xdr:nvSpPr>
        <xdr:spPr>
          <a:xfrm>
            <a:off x="99060" y="12268201"/>
            <a:ext cx="6035040" cy="297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200">
                <a:solidFill>
                  <a:schemeClr val="dk1"/>
                </a:solidFill>
                <a:latin typeface="Tahoma" panose="020B0604030504040204" pitchFamily="34" charset="0"/>
                <a:ea typeface="Tahoma" panose="020B0604030504040204" pitchFamily="34" charset="0"/>
                <a:cs typeface="Tahoma" panose="020B0604030504040204" pitchFamily="34" charset="0"/>
              </a:rPr>
              <a:t>This</a:t>
            </a:r>
            <a:r>
              <a:rPr lang="en-US" sz="1200" baseline="0">
                <a:solidFill>
                  <a:schemeClr val="dk1"/>
                </a:solidFill>
                <a:latin typeface="Tahoma" panose="020B0604030504040204" pitchFamily="34" charset="0"/>
                <a:ea typeface="Tahoma" panose="020B0604030504040204" pitchFamily="34" charset="0"/>
                <a:cs typeface="Tahoma" panose="020B0604030504040204" pitchFamily="34" charset="0"/>
              </a:rPr>
              <a:t> packs three dynamics fueling polarized politics.</a:t>
            </a:r>
            <a:endParaRPr lang="en-US" sz="1200">
              <a:solidFill>
                <a:schemeClr val="dk1"/>
              </a:solidFill>
              <a:latin typeface="Tahoma" panose="020B0604030504040204" pitchFamily="34" charset="0"/>
              <a:ea typeface="Tahoma" panose="020B0604030504040204" pitchFamily="34" charset="0"/>
              <a:cs typeface="Tahoma" panose="020B0604030504040204" pitchFamily="34" charset="0"/>
            </a:endParaRPr>
          </a:p>
        </xdr:txBody>
      </xdr:sp>
    </xdr:grpSp>
    <xdr:clientData/>
  </xdr:twoCellAnchor>
  <xdr:twoCellAnchor>
    <xdr:from>
      <xdr:col>1</xdr:col>
      <xdr:colOff>7620</xdr:colOff>
      <xdr:row>188</xdr:row>
      <xdr:rowOff>68580</xdr:rowOff>
    </xdr:from>
    <xdr:to>
      <xdr:col>6</xdr:col>
      <xdr:colOff>365760</xdr:colOff>
      <xdr:row>194</xdr:row>
      <xdr:rowOff>114300</xdr:rowOff>
    </xdr:to>
    <xdr:sp macro="" textlink="">
      <xdr:nvSpPr>
        <xdr:cNvPr id="341" name="You believe whatever serves your needs.">
          <a:extLst>
            <a:ext uri="{FF2B5EF4-FFF2-40B4-BE49-F238E27FC236}">
              <a16:creationId xmlns:a16="http://schemas.microsoft.com/office/drawing/2014/main" id="{C1FF9E4F-EF21-46AE-B109-A45399F95604}"/>
            </a:ext>
          </a:extLst>
        </xdr:cNvPr>
        <xdr:cNvSpPr txBox="1">
          <a:spLocks/>
        </xdr:cNvSpPr>
      </xdr:nvSpPr>
      <xdr:spPr>
        <a:xfrm>
          <a:off x="121920" y="40530780"/>
          <a:ext cx="2929890" cy="1036320"/>
        </a:xfrm>
        <a:prstGeom prst="rect">
          <a:avLst/>
        </a:prstGeom>
      </xdr:spPr>
      <xdr:txBody>
        <a:bodyPr vert="horz" wrap="square" lIns="0" tIns="45720" rIns="0" bIns="45720" rtlCol="0" anchor="t">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indent="0" algn="l">
            <a:lnSpc>
              <a:spcPct val="100000"/>
            </a:lnSpc>
            <a:buNone/>
          </a:pPr>
          <a:r>
            <a:rPr lang="en-US" sz="1050" b="0">
              <a:solidFill>
                <a:sysClr val="windowText" lastClr="000000"/>
              </a:solidFill>
              <a:latin typeface="Tahoma" panose="020B0604030504040204" pitchFamily="34" charset="0"/>
              <a:ea typeface="Tahoma" panose="020B0604030504040204" pitchFamily="34" charset="0"/>
              <a:cs typeface="Tahoma" panose="020B0604030504040204" pitchFamily="34" charset="0"/>
            </a:rPr>
            <a:t>If your </a:t>
          </a:r>
          <a:r>
            <a:rPr lang="en-US" sz="1050" b="0" i="1">
              <a:ln>
                <a:solidFill>
                  <a:srgbClr val="004623"/>
                </a:solidFill>
              </a:ln>
              <a:solidFill>
                <a:srgbClr val="004623"/>
              </a:solidFill>
              <a:latin typeface="Tahoma" panose="020B0604030504040204" pitchFamily="34" charset="0"/>
              <a:ea typeface="Tahoma" panose="020B0604030504040204" pitchFamily="34" charset="0"/>
              <a:cs typeface="Tahoma" panose="020B0604030504040204" pitchFamily="34" charset="0"/>
            </a:rPr>
            <a:t>self-needs</a:t>
          </a:r>
          <a:r>
            <a:rPr lang="en-US" sz="1050" b="0">
              <a:solidFill>
                <a:sysClr val="windowText" lastClr="000000"/>
              </a:solidFill>
              <a:latin typeface="Tahoma" panose="020B0604030504040204" pitchFamily="34" charset="0"/>
              <a:ea typeface="Tahoma" panose="020B0604030504040204" pitchFamily="34" charset="0"/>
              <a:cs typeface="Tahoma" panose="020B0604030504040204" pitchFamily="34" charset="0"/>
            </a:rPr>
            <a:t> resolve</a:t>
          </a:r>
          <a:r>
            <a:rPr lang="en-US" sz="1050" b="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more than your </a:t>
          </a:r>
          <a:r>
            <a:rPr lang="en-US" sz="1050" b="0" i="1" baseline="0">
              <a:ln>
                <a:solidFill>
                  <a:srgbClr val="2D143C"/>
                </a:solidFill>
              </a:ln>
              <a:solidFill>
                <a:srgbClr val="2D143C"/>
              </a:solidFill>
              <a:latin typeface="Tahoma" panose="020B0604030504040204" pitchFamily="34" charset="0"/>
              <a:ea typeface="Tahoma" panose="020B0604030504040204" pitchFamily="34" charset="0"/>
              <a:cs typeface="Tahoma" panose="020B0604030504040204" pitchFamily="34" charset="0"/>
            </a:rPr>
            <a:t>social-needs</a:t>
          </a:r>
          <a:r>
            <a:rPr lang="en-US" sz="1050" b="0">
              <a:solidFill>
                <a:sysClr val="windowText" lastClr="000000"/>
              </a:solidFill>
              <a:latin typeface="Tahoma" panose="020B0604030504040204" pitchFamily="34" charset="0"/>
              <a:ea typeface="Tahoma" panose="020B0604030504040204" pitchFamily="34" charset="0"/>
              <a:cs typeface="Tahoma" panose="020B0604030504040204" pitchFamily="34" charset="0"/>
            </a:rPr>
            <a:t>, you</a:t>
          </a:r>
          <a:r>
            <a:rPr lang="en-US" sz="1050" b="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tend to </a:t>
          </a:r>
          <a:r>
            <a:rPr lang="en-US" sz="105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focus wide</a:t>
          </a:r>
          <a:r>
            <a:rPr lang="en-US" sz="1050" b="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You naturally focus more toward the needs of the disadvantaged. You yearn for inclusiveness, for what we can do more for each other, and for social equality for better lives.</a:t>
          </a:r>
          <a:endParaRPr lang="en-US" sz="1050" b="0">
            <a:solidFill>
              <a:sysClr val="windowText" lastClr="000000"/>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7</xdr:col>
      <xdr:colOff>137160</xdr:colOff>
      <xdr:row>188</xdr:row>
      <xdr:rowOff>68580</xdr:rowOff>
    </xdr:from>
    <xdr:to>
      <xdr:col>13</xdr:col>
      <xdr:colOff>0</xdr:colOff>
      <xdr:row>194</xdr:row>
      <xdr:rowOff>114300</xdr:rowOff>
    </xdr:to>
    <xdr:sp macro="" textlink="">
      <xdr:nvSpPr>
        <xdr:cNvPr id="342" name="You believe whatever serves your needs.">
          <a:extLst>
            <a:ext uri="{FF2B5EF4-FFF2-40B4-BE49-F238E27FC236}">
              <a16:creationId xmlns:a16="http://schemas.microsoft.com/office/drawing/2014/main" id="{57FAC42B-273E-4212-9A58-6E5ABC97DDF3}"/>
            </a:ext>
          </a:extLst>
        </xdr:cNvPr>
        <xdr:cNvSpPr txBox="1">
          <a:spLocks/>
        </xdr:cNvSpPr>
      </xdr:nvSpPr>
      <xdr:spPr>
        <a:xfrm>
          <a:off x="3337560" y="40530780"/>
          <a:ext cx="2948940" cy="1036320"/>
        </a:xfrm>
        <a:prstGeom prst="rect">
          <a:avLst/>
        </a:prstGeom>
      </xdr:spPr>
      <xdr:txBody>
        <a:bodyPr vert="horz" wrap="square" lIns="0" tIns="45720" rIns="0" bIns="45720" rtlCol="0" anchor="t">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indent="0" algn="l">
            <a:lnSpc>
              <a:spcPct val="100000"/>
            </a:lnSpc>
            <a:buNone/>
          </a:pPr>
          <a:r>
            <a:rPr lang="en-US" sz="1050" b="0">
              <a:solidFill>
                <a:sysClr val="windowText" lastClr="000000"/>
              </a:solidFill>
              <a:latin typeface="Tahoma" panose="020B0604030504040204" pitchFamily="34" charset="0"/>
              <a:ea typeface="Tahoma" panose="020B0604030504040204" pitchFamily="34" charset="0"/>
              <a:cs typeface="Tahoma" panose="020B0604030504040204" pitchFamily="34" charset="0"/>
            </a:rPr>
            <a:t>If your </a:t>
          </a:r>
          <a:r>
            <a:rPr lang="en-US" sz="1050" b="0" i="1">
              <a:ln>
                <a:solidFill>
                  <a:srgbClr val="2D143C"/>
                </a:solidFill>
              </a:ln>
              <a:solidFill>
                <a:srgbClr val="7030A0"/>
              </a:solidFill>
              <a:latin typeface="Tahoma" panose="020B0604030504040204" pitchFamily="34" charset="0"/>
              <a:ea typeface="Tahoma" panose="020B0604030504040204" pitchFamily="34" charset="0"/>
              <a:cs typeface="Tahoma" panose="020B0604030504040204" pitchFamily="34" charset="0"/>
            </a:rPr>
            <a:t>social-needs</a:t>
          </a:r>
          <a:r>
            <a:rPr lang="en-US" sz="1050" b="0">
              <a:solidFill>
                <a:sysClr val="windowText" lastClr="000000"/>
              </a:solidFill>
              <a:latin typeface="Tahoma" panose="020B0604030504040204" pitchFamily="34" charset="0"/>
              <a:ea typeface="Tahoma" panose="020B0604030504040204" pitchFamily="34" charset="0"/>
              <a:cs typeface="Tahoma" panose="020B0604030504040204" pitchFamily="34" charset="0"/>
            </a:rPr>
            <a:t> resolve more than your </a:t>
          </a:r>
          <a:r>
            <a:rPr lang="en-US" sz="1050" b="0" i="1">
              <a:ln>
                <a:solidFill>
                  <a:srgbClr val="004623"/>
                </a:solidFill>
              </a:ln>
              <a:solidFill>
                <a:srgbClr val="004623"/>
              </a:solidFill>
              <a:latin typeface="Tahoma" panose="020B0604030504040204" pitchFamily="34" charset="0"/>
              <a:ea typeface="Tahoma" panose="020B0604030504040204" pitchFamily="34" charset="0"/>
              <a:cs typeface="Tahoma" panose="020B0604030504040204" pitchFamily="34" charset="0"/>
            </a:rPr>
            <a:t>self-needs</a:t>
          </a:r>
          <a:r>
            <a:rPr lang="en-US" sz="1050" b="0">
              <a:solidFill>
                <a:sysClr val="windowText" lastClr="000000"/>
              </a:solidFill>
              <a:latin typeface="Tahoma" panose="020B0604030504040204" pitchFamily="34" charset="0"/>
              <a:ea typeface="Tahoma" panose="020B0604030504040204" pitchFamily="34" charset="0"/>
              <a:cs typeface="Tahoma" panose="020B0604030504040204" pitchFamily="34" charset="0"/>
            </a:rPr>
            <a:t>, you</a:t>
          </a:r>
          <a:r>
            <a:rPr lang="en-US" sz="1050" b="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tend to </a:t>
          </a:r>
          <a:r>
            <a:rPr lang="en-US" sz="105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focus deep</a:t>
          </a:r>
          <a:r>
            <a:rPr lang="en-US" sz="1050" b="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You naturally focus more towards the needs of the resourceful. You yearn for cohesiveness, for what we can do more for ourselves, and for personal responsibility for better lives.</a:t>
          </a:r>
          <a:endParaRPr lang="en-US" sz="1050" b="0">
            <a:solidFill>
              <a:sysClr val="windowText" lastClr="000000"/>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1</xdr:col>
      <xdr:colOff>22860</xdr:colOff>
      <xdr:row>194</xdr:row>
      <xdr:rowOff>152400</xdr:rowOff>
    </xdr:from>
    <xdr:to>
      <xdr:col>12</xdr:col>
      <xdr:colOff>441960</xdr:colOff>
      <xdr:row>196</xdr:row>
      <xdr:rowOff>76200</xdr:rowOff>
    </xdr:to>
    <xdr:sp macro="" textlink="">
      <xdr:nvSpPr>
        <xdr:cNvPr id="343" name="You believe whatever serves your needs.">
          <a:extLst>
            <a:ext uri="{FF2B5EF4-FFF2-40B4-BE49-F238E27FC236}">
              <a16:creationId xmlns:a16="http://schemas.microsoft.com/office/drawing/2014/main" id="{3CFBEC3D-47AE-46C5-ABB3-7613D26E4858}"/>
            </a:ext>
          </a:extLst>
        </xdr:cNvPr>
        <xdr:cNvSpPr txBox="1">
          <a:spLocks/>
        </xdr:cNvSpPr>
      </xdr:nvSpPr>
      <xdr:spPr>
        <a:xfrm>
          <a:off x="137160" y="41605200"/>
          <a:ext cx="6076950" cy="254000"/>
        </a:xfrm>
        <a:prstGeom prst="rect">
          <a:avLst/>
        </a:prstGeom>
      </xdr:spPr>
      <xdr:txBody>
        <a:bodyPr vert="horz" wrap="square" lIns="0" tIns="45720" rIns="0" bIns="45720" rtlCol="0" anchor="t">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indent="0" algn="l">
            <a:lnSpc>
              <a:spcPct val="100000"/>
            </a:lnSpc>
            <a:buNone/>
          </a:pPr>
          <a:r>
            <a:rPr lang="en-US" sz="1050" b="0" spc="-10">
              <a:solidFill>
                <a:sysClr val="windowText" lastClr="000000"/>
              </a:solidFill>
              <a:latin typeface="Tahoma" panose="020B0604030504040204" pitchFamily="34" charset="0"/>
              <a:ea typeface="Tahoma" panose="020B0604030504040204" pitchFamily="34" charset="0"/>
              <a:cs typeface="Tahoma" panose="020B0604030504040204" pitchFamily="34" charset="0"/>
            </a:rPr>
            <a:t>Your situation first focuses your needs. Your</a:t>
          </a:r>
          <a:r>
            <a:rPr lang="en-US" sz="1050" b="0" spc="-1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politics arrive after, to give them shared expression.</a:t>
          </a:r>
          <a:endParaRPr lang="en-US" sz="1050" b="0" spc="-10">
            <a:solidFill>
              <a:sysClr val="windowText" lastClr="000000"/>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8</xdr:col>
      <xdr:colOff>228600</xdr:colOff>
      <xdr:row>273</xdr:row>
      <xdr:rowOff>15240</xdr:rowOff>
    </xdr:from>
    <xdr:to>
      <xdr:col>12</xdr:col>
      <xdr:colOff>487680</xdr:colOff>
      <xdr:row>285</xdr:row>
      <xdr:rowOff>152400</xdr:rowOff>
    </xdr:to>
    <xdr:grpSp>
      <xdr:nvGrpSpPr>
        <xdr:cNvPr id="344" name="Group 343">
          <a:extLst>
            <a:ext uri="{FF2B5EF4-FFF2-40B4-BE49-F238E27FC236}">
              <a16:creationId xmlns:a16="http://schemas.microsoft.com/office/drawing/2014/main" id="{11BCB6C1-DBE2-487C-929D-1383C90B348A}"/>
            </a:ext>
          </a:extLst>
        </xdr:cNvPr>
        <xdr:cNvGrpSpPr/>
      </xdr:nvGrpSpPr>
      <xdr:grpSpPr>
        <a:xfrm>
          <a:off x="3943350" y="58987690"/>
          <a:ext cx="2316480" cy="2118360"/>
          <a:chOff x="7452360" y="100683060"/>
          <a:chExt cx="2240280" cy="2240280"/>
        </a:xfrm>
      </xdr:grpSpPr>
      <xdr:sp macro="" textlink="">
        <xdr:nvSpPr>
          <xdr:cNvPr id="345" name="Oval 344">
            <a:extLst>
              <a:ext uri="{FF2B5EF4-FFF2-40B4-BE49-F238E27FC236}">
                <a16:creationId xmlns:a16="http://schemas.microsoft.com/office/drawing/2014/main" id="{A1CB420D-077F-87B0-BB6C-11E582184FB9}"/>
              </a:ext>
            </a:extLst>
          </xdr:cNvPr>
          <xdr:cNvSpPr>
            <a:spLocks noChangeAspect="1"/>
          </xdr:cNvSpPr>
        </xdr:nvSpPr>
        <xdr:spPr>
          <a:xfrm>
            <a:off x="7452360" y="100683060"/>
            <a:ext cx="2240280" cy="2240280"/>
          </a:xfrm>
          <a:prstGeom prst="ellipse">
            <a:avLst/>
          </a:prstGeom>
          <a:gradFill flip="none" rotWithShape="1">
            <a:gsLst>
              <a:gs pos="79000">
                <a:srgbClr val="4B1E64">
                  <a:shade val="30000"/>
                  <a:satMod val="115000"/>
                </a:srgbClr>
              </a:gs>
              <a:gs pos="0">
                <a:srgbClr val="F0CDFF"/>
              </a:gs>
              <a:gs pos="100000">
                <a:srgbClr val="7030A0"/>
              </a:gs>
            </a:gsLst>
            <a:path path="circle">
              <a:fillToRect l="50000" t="50000" r="50000" b="50000"/>
            </a:path>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46" name="Oval 345">
            <a:extLst>
              <a:ext uri="{FF2B5EF4-FFF2-40B4-BE49-F238E27FC236}">
                <a16:creationId xmlns:a16="http://schemas.microsoft.com/office/drawing/2014/main" id="{91CA34B7-F694-4567-327C-C05E33FCE848}"/>
              </a:ext>
            </a:extLst>
          </xdr:cNvPr>
          <xdr:cNvSpPr>
            <a:spLocks noChangeAspect="1"/>
          </xdr:cNvSpPr>
        </xdr:nvSpPr>
        <xdr:spPr>
          <a:xfrm rot="328935">
            <a:off x="7744972" y="100985088"/>
            <a:ext cx="1645920" cy="1645920"/>
          </a:xfrm>
          <a:prstGeom prst="ellipse">
            <a:avLst/>
          </a:prstGeom>
          <a:gradFill>
            <a:gsLst>
              <a:gs pos="0">
                <a:srgbClr val="D2FFE6"/>
              </a:gs>
              <a:gs pos="100000">
                <a:srgbClr val="96FFC8"/>
              </a:gs>
            </a:gsLst>
            <a:path path="circle">
              <a:fillToRect l="50000" t="50000" r="50000" b="50000"/>
            </a:path>
          </a:gra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sp macro="" textlink="">
        <xdr:nvSpPr>
          <xdr:cNvPr id="347" name="Rectangle 346">
            <a:extLst>
              <a:ext uri="{FF2B5EF4-FFF2-40B4-BE49-F238E27FC236}">
                <a16:creationId xmlns:a16="http://schemas.microsoft.com/office/drawing/2014/main" id="{403DB32B-D8CE-65A4-C5BF-3135FCA6DF9F}"/>
              </a:ext>
            </a:extLst>
          </xdr:cNvPr>
          <xdr:cNvSpPr>
            <a:spLocks noChangeAspect="1"/>
          </xdr:cNvSpPr>
        </xdr:nvSpPr>
        <xdr:spPr>
          <a:xfrm rot="16200000">
            <a:off x="7907694" y="101139770"/>
            <a:ext cx="1325880" cy="1325880"/>
          </a:xfrm>
          <a:prstGeom prst="rect">
            <a:avLst/>
          </a:prstGeom>
          <a:noFill/>
        </xdr:spPr>
        <xdr:txBody>
          <a:bodyPr wrap="none" lIns="91440" tIns="45720" rIns="91440" bIns="45720">
            <a:prstTxWarp prst="textCircle">
              <a:avLst>
                <a:gd name="adj" fmla="val 12144837"/>
              </a:avLst>
            </a:prstTxWarp>
            <a:noAutofit/>
            <a:scene3d>
              <a:camera prst="orthographicFront"/>
              <a:lightRig rig="threePt" dir="t"/>
            </a:scene3d>
            <a:sp3d extrusionH="57150">
              <a:bevelT w="50800" h="38100" prst="riblet"/>
            </a:sp3d>
          </a:bodyPr>
          <a:lstStyle/>
          <a:p>
            <a:pPr algn="ctr"/>
            <a:r>
              <a:rPr lang="en-US" sz="1800" b="1" cap="none" spc="0">
                <a:ln w="0">
                  <a:solidFill>
                    <a:srgbClr val="C00000"/>
                  </a:solidFill>
                </a:ln>
                <a:solidFill>
                  <a:srgbClr val="C80000"/>
                </a:solidFill>
                <a:effectLst>
                  <a:glow rad="12700">
                    <a:schemeClr val="bg1">
                      <a:alpha val="65000"/>
                    </a:schemeClr>
                  </a:glow>
                  <a:outerShdw blurRad="25400" dir="5400000" sx="102000" sy="102000" algn="ctr" rotWithShape="0">
                    <a:prstClr val="black"/>
                  </a:outerShdw>
                </a:effectLst>
                <a:latin typeface="Arial Black" panose="020B0A04020102020204" pitchFamily="34" charset="0"/>
              </a:rPr>
              <a:t>YOUR VULNERABLY FELT NEEDS</a:t>
            </a:r>
          </a:p>
        </xdr:txBody>
      </xdr:sp>
      <xdr:sp macro="" textlink="">
        <xdr:nvSpPr>
          <xdr:cNvPr id="348" name="Rectangle 347">
            <a:extLst>
              <a:ext uri="{FF2B5EF4-FFF2-40B4-BE49-F238E27FC236}">
                <a16:creationId xmlns:a16="http://schemas.microsoft.com/office/drawing/2014/main" id="{56BD94BA-4154-87AE-4D42-959EB207629F}"/>
              </a:ext>
            </a:extLst>
          </xdr:cNvPr>
          <xdr:cNvSpPr>
            <a:spLocks noChangeAspect="1"/>
          </xdr:cNvSpPr>
        </xdr:nvSpPr>
        <xdr:spPr>
          <a:xfrm rot="16200000">
            <a:off x="7649649" y="100882915"/>
            <a:ext cx="1828800" cy="1828800"/>
          </a:xfrm>
          <a:prstGeom prst="rect">
            <a:avLst/>
          </a:prstGeom>
          <a:noFill/>
        </xdr:spPr>
        <xdr:txBody>
          <a:bodyPr wrap="none" lIns="91440" tIns="45720" rIns="91440" bIns="45720">
            <a:prstTxWarp prst="textCircle">
              <a:avLst>
                <a:gd name="adj" fmla="val 11057429"/>
              </a:avLst>
            </a:prstTxWarp>
            <a:noAutofit/>
          </a:bodyPr>
          <a:lstStyle/>
          <a:p>
            <a:pPr algn="ctr"/>
            <a:r>
              <a:rPr lang="en-US" sz="1800" b="0" cap="none" spc="0">
                <a:ln w="0">
                  <a:solidFill>
                    <a:schemeClr val="bg1"/>
                  </a:solidFill>
                </a:ln>
                <a:solidFill>
                  <a:schemeClr val="bg1"/>
                </a:solidFill>
                <a:effectLst>
                  <a:glow rad="25400">
                    <a:srgbClr val="7030A0"/>
                  </a:glow>
                  <a:outerShdw blurRad="25400" dist="12700" dir="5400000" algn="tl" rotWithShape="0">
                    <a:schemeClr val="dk1"/>
                  </a:outerShdw>
                </a:effectLst>
                <a:latin typeface="Arial Black" panose="020B0A04020102020204" pitchFamily="34" charset="0"/>
              </a:rPr>
              <a:t>YOUR GUARDED POLITICAL OPINIONS</a:t>
            </a:r>
          </a:p>
        </xdr:txBody>
      </xdr:sp>
    </xdr:grpSp>
    <xdr:clientData/>
  </xdr:twoCellAnchor>
  <xdr:twoCellAnchor>
    <xdr:from>
      <xdr:col>0</xdr:col>
      <xdr:colOff>43148</xdr:colOff>
      <xdr:row>288</xdr:row>
      <xdr:rowOff>1</xdr:rowOff>
    </xdr:from>
    <xdr:to>
      <xdr:col>12</xdr:col>
      <xdr:colOff>346043</xdr:colOff>
      <xdr:row>289</xdr:row>
      <xdr:rowOff>160020</xdr:rowOff>
    </xdr:to>
    <xdr:sp macro="" textlink="">
      <xdr:nvSpPr>
        <xdr:cNvPr id="349" name="TextBox 348">
          <a:extLst>
            <a:ext uri="{FF2B5EF4-FFF2-40B4-BE49-F238E27FC236}">
              <a16:creationId xmlns:a16="http://schemas.microsoft.com/office/drawing/2014/main" id="{2BC064B7-3C6C-437B-8CE9-55CE6EA9EF3C}"/>
            </a:ext>
          </a:extLst>
        </xdr:cNvPr>
        <xdr:cNvSpPr txBox="1"/>
      </xdr:nvSpPr>
      <xdr:spPr>
        <a:xfrm>
          <a:off x="43148" y="61817251"/>
          <a:ext cx="6075045" cy="3251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400" b="1">
              <a:latin typeface="Tahoma" panose="020B0604030504040204" pitchFamily="34" charset="0"/>
              <a:ea typeface="Tahoma" panose="020B0604030504040204" pitchFamily="34" charset="0"/>
              <a:cs typeface="Tahoma" panose="020B0604030504040204" pitchFamily="34" charset="0"/>
            </a:rPr>
            <a:t>Let's understand others as</a:t>
          </a:r>
          <a:r>
            <a:rPr lang="en-US" sz="1400" b="1" baseline="0">
              <a:latin typeface="Tahoma" panose="020B0604030504040204" pitchFamily="34" charset="0"/>
              <a:ea typeface="Tahoma" panose="020B0604030504040204" pitchFamily="34" charset="0"/>
              <a:cs typeface="Tahoma" panose="020B0604030504040204" pitchFamily="34" charset="0"/>
            </a:rPr>
            <a:t> we expect others to understand us</a:t>
          </a:r>
          <a:r>
            <a:rPr lang="en-US" sz="1400" b="1">
              <a:latin typeface="Tahoma" panose="020B0604030504040204" pitchFamily="34" charset="0"/>
              <a:ea typeface="Tahoma" panose="020B0604030504040204" pitchFamily="34" charset="0"/>
              <a:cs typeface="Tahoma" panose="020B0604030504040204" pitchFamily="34" charset="0"/>
            </a:rPr>
            <a:t>. </a:t>
          </a:r>
          <a:endParaRPr lang="en-US" sz="1200" b="1" baseline="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1</xdr:col>
      <xdr:colOff>15240</xdr:colOff>
      <xdr:row>372</xdr:row>
      <xdr:rowOff>129540</xdr:rowOff>
    </xdr:from>
    <xdr:to>
      <xdr:col>12</xdr:col>
      <xdr:colOff>438150</xdr:colOff>
      <xdr:row>388</xdr:row>
      <xdr:rowOff>60969</xdr:rowOff>
    </xdr:to>
    <xdr:grpSp>
      <xdr:nvGrpSpPr>
        <xdr:cNvPr id="350" name="Group 349">
          <a:extLst>
            <a:ext uri="{FF2B5EF4-FFF2-40B4-BE49-F238E27FC236}">
              <a16:creationId xmlns:a16="http://schemas.microsoft.com/office/drawing/2014/main" id="{88DB4243-4CFF-4D34-88D3-F3A7485BA9A3}"/>
            </a:ext>
          </a:extLst>
        </xdr:cNvPr>
        <xdr:cNvGrpSpPr/>
      </xdr:nvGrpSpPr>
      <xdr:grpSpPr>
        <a:xfrm>
          <a:off x="129540" y="76475590"/>
          <a:ext cx="6080760" cy="2661929"/>
          <a:chOff x="137160" y="69364860"/>
          <a:chExt cx="5871210" cy="2727969"/>
        </a:xfrm>
      </xdr:grpSpPr>
      <xdr:sp macro="" textlink="">
        <xdr:nvSpPr>
          <xdr:cNvPr id="351" name="WIDE oriented">
            <a:extLst>
              <a:ext uri="{FF2B5EF4-FFF2-40B4-BE49-F238E27FC236}">
                <a16:creationId xmlns:a16="http://schemas.microsoft.com/office/drawing/2014/main" id="{E03B3262-8FFD-1483-5099-34FEAAB12D95}"/>
              </a:ext>
            </a:extLst>
          </xdr:cNvPr>
          <xdr:cNvSpPr/>
        </xdr:nvSpPr>
        <xdr:spPr>
          <a:xfrm>
            <a:off x="144780" y="69364860"/>
            <a:ext cx="2743200" cy="1371600"/>
          </a:xfrm>
          <a:prstGeom prst="rect">
            <a:avLst/>
          </a:prstGeom>
          <a:noFill/>
        </xdr:spPr>
        <xdr:txBody>
          <a:bodyPr spcFirstLastPara="1" wrap="square" lIns="91440" tIns="45720" rIns="91440" bIns="45720" numCol="1">
            <a:prstTxWarp prst="textButton">
              <a:avLst/>
            </a:prstTxWarp>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lnSpc>
                <a:spcPts val="7200"/>
              </a:lnSpc>
              <a:buFont typeface="Wingdings 3" panose="05040102010807070707" pitchFamily="18" charset="2"/>
              <a:buNone/>
            </a:pPr>
            <a:r>
              <a:rPr lang="en-US" sz="6600" b="1">
                <a:ln w="18415" cmpd="sng">
                  <a:solidFill>
                    <a:srgbClr val="FFFFFF"/>
                  </a:solidFill>
                  <a:prstDash val="solid"/>
                </a:ln>
                <a:gradFill flip="none" rotWithShape="1">
                  <a:gsLst>
                    <a:gs pos="0">
                      <a:srgbClr val="00B0F0">
                        <a:tint val="66000"/>
                        <a:satMod val="160000"/>
                      </a:srgbClr>
                    </a:gs>
                    <a:gs pos="50000">
                      <a:srgbClr val="00B0F0">
                        <a:tint val="44500"/>
                        <a:satMod val="160000"/>
                      </a:srgbClr>
                    </a:gs>
                    <a:gs pos="100000">
                      <a:srgbClr val="00B0F0">
                        <a:tint val="23500"/>
                        <a:satMod val="160000"/>
                      </a:srgbClr>
                    </a:gs>
                  </a:gsLst>
                  <a:lin ang="16200000" scaled="1"/>
                  <a:tileRect/>
                </a:gradFill>
                <a:effectLst>
                  <a:glow rad="63500">
                    <a:schemeClr val="accent1">
                      <a:satMod val="175000"/>
                      <a:alpha val="40000"/>
                    </a:schemeClr>
                  </a:glow>
                  <a:outerShdw blurRad="63500" dir="3600000" algn="tl" rotWithShape="0">
                    <a:srgbClr val="000000">
                      <a:alpha val="70000"/>
                    </a:srgbClr>
                  </a:outerShdw>
                </a:effectLst>
                <a:latin typeface="Tahoma" panose="020B0604030504040204" pitchFamily="34" charset="0"/>
                <a:ea typeface="Tahoma" panose="020B0604030504040204" pitchFamily="34" charset="0"/>
                <a:cs typeface="Tahoma" panose="020B0604030504040204" pitchFamily="34" charset="0"/>
              </a:rPr>
              <a:t>WIDE</a:t>
            </a:r>
            <a:endParaRPr lang="en-US" sz="5400" b="1">
              <a:ln w="18415" cmpd="sng">
                <a:solidFill>
                  <a:srgbClr val="FFFFFF"/>
                </a:solidFill>
                <a:prstDash val="solid"/>
              </a:ln>
              <a:gradFill flip="none" rotWithShape="1">
                <a:gsLst>
                  <a:gs pos="0">
                    <a:srgbClr val="00B0F0">
                      <a:tint val="66000"/>
                      <a:satMod val="160000"/>
                    </a:srgbClr>
                  </a:gs>
                  <a:gs pos="50000">
                    <a:srgbClr val="00B0F0">
                      <a:tint val="44500"/>
                      <a:satMod val="160000"/>
                    </a:srgbClr>
                  </a:gs>
                  <a:gs pos="100000">
                    <a:srgbClr val="00B0F0">
                      <a:tint val="23500"/>
                      <a:satMod val="160000"/>
                    </a:srgbClr>
                  </a:gs>
                </a:gsLst>
                <a:lin ang="16200000" scaled="1"/>
                <a:tileRect/>
              </a:gradFill>
              <a:effectLst>
                <a:glow rad="63500">
                  <a:schemeClr val="accent1">
                    <a:satMod val="175000"/>
                    <a:alpha val="40000"/>
                  </a:schemeClr>
                </a:glow>
                <a:outerShdw blurRad="63500" dir="3600000" algn="tl" rotWithShape="0">
                  <a:srgbClr val="000000">
                    <a:alpha val="70000"/>
                  </a:srgbClr>
                </a:outerShdw>
              </a:effectLst>
              <a:latin typeface="Tahoma" panose="020B0604030504040204" pitchFamily="34" charset="0"/>
              <a:ea typeface="Tahoma" panose="020B0604030504040204" pitchFamily="34" charset="0"/>
              <a:cs typeface="Tahoma" panose="020B0604030504040204" pitchFamily="34" charset="0"/>
            </a:endParaRPr>
          </a:p>
          <a:p>
            <a:pPr algn="ctr">
              <a:lnSpc>
                <a:spcPts val="3600"/>
              </a:lnSpc>
              <a:buFont typeface="Wingdings 3" panose="05040102010807070707" pitchFamily="18" charset="2"/>
              <a:buNone/>
            </a:pPr>
            <a:r>
              <a:rPr lang="en-US" sz="4800" b="1" spc="-150">
                <a:ln w="18415" cmpd="sng">
                  <a:solidFill>
                    <a:srgbClr val="FFFFFF"/>
                  </a:solidFill>
                  <a:prstDash val="solid"/>
                </a:ln>
                <a:gradFill flip="none" rotWithShape="1">
                  <a:gsLst>
                    <a:gs pos="0">
                      <a:srgbClr val="00B0F0">
                        <a:tint val="66000"/>
                        <a:satMod val="160000"/>
                      </a:srgbClr>
                    </a:gs>
                    <a:gs pos="50000">
                      <a:srgbClr val="00B0F0">
                        <a:tint val="44500"/>
                        <a:satMod val="160000"/>
                      </a:srgbClr>
                    </a:gs>
                    <a:gs pos="100000">
                      <a:srgbClr val="00B0F0">
                        <a:tint val="23500"/>
                        <a:satMod val="160000"/>
                      </a:srgbClr>
                    </a:gs>
                  </a:gsLst>
                  <a:lin ang="16200000" scaled="1"/>
                  <a:tileRect/>
                </a:gradFill>
                <a:effectLst>
                  <a:glow rad="63500">
                    <a:schemeClr val="accent1">
                      <a:satMod val="175000"/>
                      <a:alpha val="40000"/>
                    </a:schemeClr>
                  </a:glow>
                  <a:outerShdw blurRad="63500" dir="3600000" algn="tl" rotWithShape="0">
                    <a:srgbClr val="000000">
                      <a:alpha val="70000"/>
                    </a:srgbClr>
                  </a:outerShdw>
                </a:effectLst>
                <a:latin typeface="Tahoma" panose="020B0604030504040204" pitchFamily="34" charset="0"/>
                <a:ea typeface="Tahoma" panose="020B0604030504040204" pitchFamily="34" charset="0"/>
                <a:cs typeface="Tahoma" panose="020B0604030504040204" pitchFamily="34" charset="0"/>
              </a:rPr>
              <a:t>oriented</a:t>
            </a:r>
            <a:endParaRPr lang="en-US" sz="5400" b="1" spc="-150">
              <a:ln w="18415" cmpd="sng">
                <a:solidFill>
                  <a:srgbClr val="FFFFFF"/>
                </a:solidFill>
                <a:prstDash val="solid"/>
              </a:ln>
              <a:gradFill flip="none" rotWithShape="1">
                <a:gsLst>
                  <a:gs pos="0">
                    <a:srgbClr val="00B0F0">
                      <a:tint val="66000"/>
                      <a:satMod val="160000"/>
                    </a:srgbClr>
                  </a:gs>
                  <a:gs pos="50000">
                    <a:srgbClr val="00B0F0">
                      <a:tint val="44500"/>
                      <a:satMod val="160000"/>
                    </a:srgbClr>
                  </a:gs>
                  <a:gs pos="100000">
                    <a:srgbClr val="00B0F0">
                      <a:tint val="23500"/>
                      <a:satMod val="160000"/>
                    </a:srgbClr>
                  </a:gs>
                </a:gsLst>
                <a:lin ang="16200000" scaled="1"/>
                <a:tileRect/>
              </a:gradFill>
              <a:effectLst>
                <a:glow rad="63500">
                  <a:schemeClr val="accent1">
                    <a:satMod val="175000"/>
                    <a:alpha val="40000"/>
                  </a:schemeClr>
                </a:glow>
                <a:outerShdw blurRad="63500" dir="3600000" algn="tl" rotWithShape="0">
                  <a:srgbClr val="000000">
                    <a:alpha val="70000"/>
                  </a:srgbClr>
                </a:outerShdw>
              </a:effectLst>
              <a:latin typeface="Tahoma" panose="020B0604030504040204" pitchFamily="34" charset="0"/>
              <a:ea typeface="Tahoma" panose="020B0604030504040204" pitchFamily="34" charset="0"/>
              <a:cs typeface="Tahoma" panose="020B0604030504040204" pitchFamily="34" charset="0"/>
            </a:endParaRPr>
          </a:p>
        </xdr:txBody>
      </xdr:sp>
      <xdr:sp macro="" textlink="">
        <xdr:nvSpPr>
          <xdr:cNvPr id="352" name="DEEP oriented">
            <a:extLst>
              <a:ext uri="{FF2B5EF4-FFF2-40B4-BE49-F238E27FC236}">
                <a16:creationId xmlns:a16="http://schemas.microsoft.com/office/drawing/2014/main" id="{11A0080E-BAD4-1E12-89AC-B9AA0FD461B5}"/>
              </a:ext>
            </a:extLst>
          </xdr:cNvPr>
          <xdr:cNvSpPr/>
        </xdr:nvSpPr>
        <xdr:spPr>
          <a:xfrm>
            <a:off x="3262557" y="69369479"/>
            <a:ext cx="2743200" cy="1371600"/>
          </a:xfrm>
          <a:prstGeom prst="rect">
            <a:avLst/>
          </a:prstGeom>
          <a:noFill/>
        </xdr:spPr>
        <xdr:txBody>
          <a:bodyPr spcFirstLastPara="1" wrap="square" lIns="91440" tIns="45720" rIns="91440" bIns="45720" numCol="1">
            <a:prstTxWarp prst="textButton">
              <a:avLst/>
            </a:prstTxWarp>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lnSpc>
                <a:spcPts val="7200"/>
              </a:lnSpc>
              <a:buFont typeface="Wingdings 3" panose="05040102010807070707" pitchFamily="18" charset="2"/>
              <a:buNone/>
            </a:pPr>
            <a:r>
              <a:rPr lang="en-US" sz="6600" b="1" spc="300">
                <a:ln w="18415" cmpd="sng">
                  <a:solidFill>
                    <a:srgbClr val="FFFFFF"/>
                  </a:solidFill>
                  <a:prstDash val="solid"/>
                </a:ln>
                <a:gradFill flip="none" rotWithShape="1">
                  <a:gsLst>
                    <a:gs pos="0">
                      <a:srgbClr val="FF5050">
                        <a:tint val="66000"/>
                        <a:satMod val="160000"/>
                      </a:srgbClr>
                    </a:gs>
                    <a:gs pos="50000">
                      <a:srgbClr val="FF5050">
                        <a:tint val="44500"/>
                        <a:satMod val="160000"/>
                      </a:srgbClr>
                    </a:gs>
                    <a:gs pos="100000">
                      <a:srgbClr val="FF5050">
                        <a:tint val="23500"/>
                        <a:satMod val="160000"/>
                      </a:srgbClr>
                    </a:gs>
                  </a:gsLst>
                  <a:lin ang="16200000" scaled="1"/>
                  <a:tileRect/>
                </a:gradFill>
                <a:effectLst>
                  <a:glow rad="63500">
                    <a:srgbClr val="FF3C3C">
                      <a:alpha val="40000"/>
                    </a:srgbClr>
                  </a:glow>
                  <a:outerShdw blurRad="63500" dir="3600000" algn="tl" rotWithShape="0">
                    <a:srgbClr val="000000">
                      <a:alpha val="70000"/>
                    </a:srgbClr>
                  </a:outerShdw>
                </a:effectLst>
                <a:latin typeface="Tahoma" panose="020B0604030504040204" pitchFamily="34" charset="0"/>
                <a:ea typeface="Tahoma" panose="020B0604030504040204" pitchFamily="34" charset="0"/>
                <a:cs typeface="Tahoma" panose="020B0604030504040204" pitchFamily="34" charset="0"/>
              </a:rPr>
              <a:t>DEEP</a:t>
            </a:r>
            <a:r>
              <a:rPr lang="en-US" sz="5400" b="1">
                <a:ln w="18415" cmpd="sng">
                  <a:solidFill>
                    <a:srgbClr val="FFFFFF"/>
                  </a:solidFill>
                  <a:prstDash val="solid"/>
                </a:ln>
                <a:gradFill flip="none" rotWithShape="1">
                  <a:gsLst>
                    <a:gs pos="0">
                      <a:srgbClr val="FF5050">
                        <a:tint val="66000"/>
                        <a:satMod val="160000"/>
                      </a:srgbClr>
                    </a:gs>
                    <a:gs pos="50000">
                      <a:srgbClr val="FF5050">
                        <a:tint val="44500"/>
                        <a:satMod val="160000"/>
                      </a:srgbClr>
                    </a:gs>
                    <a:gs pos="100000">
                      <a:srgbClr val="FF5050">
                        <a:tint val="23500"/>
                        <a:satMod val="160000"/>
                      </a:srgbClr>
                    </a:gs>
                  </a:gsLst>
                  <a:lin ang="16200000" scaled="1"/>
                  <a:tileRect/>
                </a:gradFill>
                <a:effectLst>
                  <a:glow rad="63500">
                    <a:srgbClr val="FF3C3C">
                      <a:alpha val="40000"/>
                    </a:srgbClr>
                  </a:glow>
                  <a:outerShdw blurRad="63500" dir="3600000" algn="tl" rotWithShape="0">
                    <a:srgbClr val="000000">
                      <a:alpha val="70000"/>
                    </a:srgbClr>
                  </a:outerShdw>
                </a:effectLst>
                <a:latin typeface="Tahoma" panose="020B0604030504040204" pitchFamily="34" charset="0"/>
                <a:ea typeface="Tahoma" panose="020B0604030504040204" pitchFamily="34" charset="0"/>
                <a:cs typeface="Tahoma" panose="020B0604030504040204" pitchFamily="34" charset="0"/>
              </a:rPr>
              <a:t> </a:t>
            </a:r>
          </a:p>
          <a:p>
            <a:pPr algn="ctr">
              <a:lnSpc>
                <a:spcPts val="3600"/>
              </a:lnSpc>
              <a:buFont typeface="Wingdings 3" panose="05040102010807070707" pitchFamily="18" charset="2"/>
              <a:buNone/>
            </a:pPr>
            <a:r>
              <a:rPr lang="en-US" sz="4800" b="1" spc="-150">
                <a:ln w="18415" cmpd="sng">
                  <a:solidFill>
                    <a:srgbClr val="FFFFFF"/>
                  </a:solidFill>
                  <a:prstDash val="solid"/>
                </a:ln>
                <a:gradFill flip="none" rotWithShape="1">
                  <a:gsLst>
                    <a:gs pos="0">
                      <a:srgbClr val="FF5050">
                        <a:tint val="66000"/>
                        <a:satMod val="160000"/>
                      </a:srgbClr>
                    </a:gs>
                    <a:gs pos="50000">
                      <a:srgbClr val="FF5050">
                        <a:tint val="44500"/>
                        <a:satMod val="160000"/>
                      </a:srgbClr>
                    </a:gs>
                    <a:gs pos="100000">
                      <a:srgbClr val="FF5050">
                        <a:tint val="23500"/>
                        <a:satMod val="160000"/>
                      </a:srgbClr>
                    </a:gs>
                  </a:gsLst>
                  <a:lin ang="16200000" scaled="1"/>
                  <a:tileRect/>
                </a:gradFill>
                <a:effectLst>
                  <a:glow rad="63500">
                    <a:srgbClr val="FF3C3C">
                      <a:alpha val="40000"/>
                    </a:srgbClr>
                  </a:glow>
                  <a:outerShdw blurRad="63500" dir="3600000" algn="tl" rotWithShape="0">
                    <a:srgbClr val="000000">
                      <a:alpha val="70000"/>
                    </a:srgbClr>
                  </a:outerShdw>
                </a:effectLst>
                <a:latin typeface="Tahoma" panose="020B0604030504040204" pitchFamily="34" charset="0"/>
                <a:ea typeface="Tahoma" panose="020B0604030504040204" pitchFamily="34" charset="0"/>
                <a:cs typeface="Tahoma" panose="020B0604030504040204" pitchFamily="34" charset="0"/>
              </a:rPr>
              <a:t>oriented</a:t>
            </a:r>
          </a:p>
        </xdr:txBody>
      </xdr:sp>
      <xdr:grpSp>
        <xdr:nvGrpSpPr>
          <xdr:cNvPr id="353" name="Group 352">
            <a:extLst>
              <a:ext uri="{FF2B5EF4-FFF2-40B4-BE49-F238E27FC236}">
                <a16:creationId xmlns:a16="http://schemas.microsoft.com/office/drawing/2014/main" id="{F99E3433-CDA8-B304-B94C-3FAA4CFA41F0}"/>
              </a:ext>
            </a:extLst>
          </xdr:cNvPr>
          <xdr:cNvGrpSpPr/>
        </xdr:nvGrpSpPr>
        <xdr:grpSpPr>
          <a:xfrm>
            <a:off x="137160" y="70264029"/>
            <a:ext cx="2743200" cy="1828800"/>
            <a:chOff x="167640" y="48415786"/>
            <a:chExt cx="2743200" cy="1977081"/>
          </a:xfrm>
        </xdr:grpSpPr>
        <xdr:grpSp>
          <xdr:nvGrpSpPr>
            <xdr:cNvPr id="366" name="Group 365">
              <a:extLst>
                <a:ext uri="{FF2B5EF4-FFF2-40B4-BE49-F238E27FC236}">
                  <a16:creationId xmlns:a16="http://schemas.microsoft.com/office/drawing/2014/main" id="{05E945A9-EC5F-6251-9CE4-3D9C3CE6B2BC}"/>
                </a:ext>
              </a:extLst>
            </xdr:cNvPr>
            <xdr:cNvGrpSpPr>
              <a:grpSpLocks noChangeAspect="1"/>
            </xdr:cNvGrpSpPr>
          </xdr:nvGrpSpPr>
          <xdr:grpSpPr>
            <a:xfrm>
              <a:off x="167640" y="48415786"/>
              <a:ext cx="2743200" cy="1977081"/>
              <a:chOff x="0" y="-1"/>
              <a:chExt cx="3200400" cy="2240695"/>
            </a:xfrm>
          </xdr:grpSpPr>
          <xdr:sp macro="" textlink="">
            <xdr:nvSpPr>
              <xdr:cNvPr id="372" name="Rectangle 371">
                <a:extLst>
                  <a:ext uri="{FF2B5EF4-FFF2-40B4-BE49-F238E27FC236}">
                    <a16:creationId xmlns:a16="http://schemas.microsoft.com/office/drawing/2014/main" id="{FB660B5A-8B73-E5AF-D4A9-CBB719FFC708}"/>
                  </a:ext>
                </a:extLst>
              </xdr:cNvPr>
              <xdr:cNvSpPr/>
            </xdr:nvSpPr>
            <xdr:spPr>
              <a:xfrm>
                <a:off x="0" y="-1"/>
                <a:ext cx="3200400" cy="2240695"/>
              </a:xfrm>
              <a:prstGeom prst="rect">
                <a:avLst/>
              </a:prstGeom>
              <a:solidFill>
                <a:srgbClr val="C2DAF0">
                  <a:alpha val="84706"/>
                </a:srgbClr>
              </a:solidFill>
              <a:ln w="28575">
                <a:solidFill>
                  <a:srgbClr val="0070C0"/>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grpSp>
            <xdr:nvGrpSpPr>
              <xdr:cNvPr id="373" name="Group 372">
                <a:extLst>
                  <a:ext uri="{FF2B5EF4-FFF2-40B4-BE49-F238E27FC236}">
                    <a16:creationId xmlns:a16="http://schemas.microsoft.com/office/drawing/2014/main" id="{223D425B-A7CB-ECD3-28D8-DBE05DA15C16}"/>
                  </a:ext>
                </a:extLst>
              </xdr:cNvPr>
              <xdr:cNvGrpSpPr/>
            </xdr:nvGrpSpPr>
            <xdr:grpSpPr>
              <a:xfrm>
                <a:off x="88900" y="99060"/>
                <a:ext cx="1112520" cy="1371600"/>
                <a:chOff x="-124460" y="0"/>
                <a:chExt cx="1112520" cy="1371600"/>
              </a:xfrm>
            </xdr:grpSpPr>
            <xdr:sp macro="" textlink="">
              <xdr:nvSpPr>
                <xdr:cNvPr id="374" name="Rectangle 373">
                  <a:extLst>
                    <a:ext uri="{FF2B5EF4-FFF2-40B4-BE49-F238E27FC236}">
                      <a16:creationId xmlns:a16="http://schemas.microsoft.com/office/drawing/2014/main" id="{73E135CA-231B-5C72-823A-BA5A0F7D092F}"/>
                    </a:ext>
                  </a:extLst>
                </xdr:cNvPr>
                <xdr:cNvSpPr/>
              </xdr:nvSpPr>
              <xdr:spPr>
                <a:xfrm>
                  <a:off x="-124460" y="0"/>
                  <a:ext cx="457200" cy="1371600"/>
                </a:xfrm>
                <a:prstGeom prst="rect">
                  <a:avLst/>
                </a:prstGeom>
                <a:gradFill>
                  <a:gsLst>
                    <a:gs pos="0">
                      <a:schemeClr val="accent4">
                        <a:lumMod val="20000"/>
                        <a:lumOff val="80000"/>
                      </a:schemeClr>
                    </a:gs>
                    <a:gs pos="69000">
                      <a:schemeClr val="accent4">
                        <a:lumMod val="20000"/>
                        <a:lumOff val="80000"/>
                      </a:schemeClr>
                    </a:gs>
                    <a:gs pos="70000">
                      <a:schemeClr val="accent6">
                        <a:lumMod val="40000"/>
                        <a:lumOff val="60000"/>
                      </a:schemeClr>
                    </a:gs>
                    <a:gs pos="100000">
                      <a:schemeClr val="accent6">
                        <a:lumMod val="60000"/>
                        <a:lumOff val="40000"/>
                      </a:schemeClr>
                    </a:gs>
                  </a:gsLst>
                  <a:lin ang="5400000" scaled="1"/>
                </a:gradFill>
                <a:ln>
                  <a:solidFill>
                    <a:srgbClr val="00B050"/>
                  </a:solidFill>
                </a:ln>
                <a:effectLst>
                  <a:glow rad="63500">
                    <a:schemeClr val="accent5">
                      <a:satMod val="175000"/>
                      <a:alpha val="40000"/>
                    </a:schemeClr>
                  </a:glow>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375" name="Rectangle 374">
                  <a:extLst>
                    <a:ext uri="{FF2B5EF4-FFF2-40B4-BE49-F238E27FC236}">
                      <a16:creationId xmlns:a16="http://schemas.microsoft.com/office/drawing/2014/main" id="{A8687DA1-A270-FFEA-6C68-7B925D96A956}"/>
                    </a:ext>
                  </a:extLst>
                </xdr:cNvPr>
                <xdr:cNvSpPr/>
              </xdr:nvSpPr>
              <xdr:spPr>
                <a:xfrm>
                  <a:off x="530860" y="0"/>
                  <a:ext cx="457200" cy="1371600"/>
                </a:xfrm>
                <a:prstGeom prst="rect">
                  <a:avLst/>
                </a:prstGeom>
                <a:gradFill>
                  <a:gsLst>
                    <a:gs pos="0">
                      <a:schemeClr val="accent4">
                        <a:lumMod val="20000"/>
                        <a:lumOff val="80000"/>
                      </a:schemeClr>
                    </a:gs>
                    <a:gs pos="79000">
                      <a:schemeClr val="accent4">
                        <a:lumMod val="20000"/>
                        <a:lumOff val="80000"/>
                      </a:schemeClr>
                    </a:gs>
                    <a:gs pos="80000">
                      <a:srgbClr val="F0CDFF"/>
                    </a:gs>
                    <a:gs pos="100000">
                      <a:srgbClr val="D7B9FF"/>
                    </a:gs>
                  </a:gsLst>
                  <a:lin ang="5400000" scaled="1"/>
                </a:gradFill>
                <a:ln>
                  <a:solidFill>
                    <a:srgbClr val="7030A0"/>
                  </a:solidFill>
                </a:ln>
                <a:effectLst>
                  <a:glow rad="63500">
                    <a:schemeClr val="accent5">
                      <a:satMod val="175000"/>
                      <a:alpha val="40000"/>
                    </a:schemeClr>
                  </a:glow>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cxnSp macro="">
              <xdr:nvCxnSpPr>
                <xdr:cNvPr id="376" name="Straight Connector 375">
                  <a:extLst>
                    <a:ext uri="{FF2B5EF4-FFF2-40B4-BE49-F238E27FC236}">
                      <a16:creationId xmlns:a16="http://schemas.microsoft.com/office/drawing/2014/main" id="{D0B176B7-A018-3DA5-15F7-DE6819E32EA3}"/>
                    </a:ext>
                  </a:extLst>
                </xdr:cNvPr>
                <xdr:cNvCxnSpPr/>
              </xdr:nvCxnSpPr>
              <xdr:spPr>
                <a:xfrm flipH="1" flipV="1">
                  <a:off x="332740" y="968564"/>
                  <a:ext cx="198120" cy="129740"/>
                </a:xfrm>
                <a:prstGeom prst="line">
                  <a:avLst/>
                </a:prstGeom>
                <a:ln w="12700">
                  <a:solidFill>
                    <a:schemeClr val="tx1">
                      <a:lumMod val="50000"/>
                      <a:lumOff val="50000"/>
                    </a:schemeClr>
                  </a:solidFill>
                </a:ln>
              </xdr:spPr>
              <xdr:style>
                <a:lnRef idx="1">
                  <a:schemeClr val="accent1"/>
                </a:lnRef>
                <a:fillRef idx="0">
                  <a:schemeClr val="accent1"/>
                </a:fillRef>
                <a:effectRef idx="0">
                  <a:schemeClr val="accent1"/>
                </a:effectRef>
                <a:fontRef idx="minor">
                  <a:schemeClr val="tx1"/>
                </a:fontRef>
              </xdr:style>
            </xdr:cxnSp>
          </xdr:grpSp>
        </xdr:grpSp>
        <xdr:sp macro="" textlink="">
          <xdr:nvSpPr>
            <xdr:cNvPr id="367" name="TextBox 366">
              <a:extLst>
                <a:ext uri="{FF2B5EF4-FFF2-40B4-BE49-F238E27FC236}">
                  <a16:creationId xmlns:a16="http://schemas.microsoft.com/office/drawing/2014/main" id="{276FD15D-1703-A779-9015-6A3F87ABAB7C}"/>
                </a:ext>
              </a:extLst>
            </xdr:cNvPr>
            <xdr:cNvSpPr txBox="1"/>
          </xdr:nvSpPr>
          <xdr:spPr>
            <a:xfrm>
              <a:off x="228600" y="48626516"/>
              <a:ext cx="411480"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US" sz="800" b="1" i="1">
                  <a:latin typeface="Agency FB" panose="020B0503020202020204" pitchFamily="34" charset="0"/>
                </a:rPr>
                <a:t>your</a:t>
              </a:r>
              <a:r>
                <a:rPr lang="en-US" sz="800" baseline="0">
                  <a:latin typeface="Agency FB" panose="020B0503020202020204" pitchFamily="34" charset="0"/>
                </a:rPr>
                <a:t> level </a:t>
              </a:r>
            </a:p>
            <a:p>
              <a:pPr algn="ctr"/>
              <a:r>
                <a:rPr lang="en-US" sz="800" baseline="0">
                  <a:latin typeface="Agency FB" panose="020B0503020202020204" pitchFamily="34" charset="0"/>
                </a:rPr>
                <a:t>of</a:t>
              </a:r>
              <a:r>
                <a:rPr lang="en-US" sz="800">
                  <a:latin typeface="Agency FB" panose="020B0503020202020204" pitchFamily="34" charset="0"/>
                </a:rPr>
                <a:t> resolved self-needs</a:t>
              </a:r>
            </a:p>
          </xdr:txBody>
        </xdr:sp>
        <xdr:sp macro="" textlink="">
          <xdr:nvSpPr>
            <xdr:cNvPr id="368" name="TextBox 367">
              <a:extLst>
                <a:ext uri="{FF2B5EF4-FFF2-40B4-BE49-F238E27FC236}">
                  <a16:creationId xmlns:a16="http://schemas.microsoft.com/office/drawing/2014/main" id="{13264BE0-BCD1-1DFD-44D1-322E38793AA9}"/>
                </a:ext>
              </a:extLst>
            </xdr:cNvPr>
            <xdr:cNvSpPr txBox="1"/>
          </xdr:nvSpPr>
          <xdr:spPr>
            <a:xfrm>
              <a:off x="792480" y="48626516"/>
              <a:ext cx="411480"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US" sz="800" b="1" i="1">
                  <a:latin typeface="Agency FB" panose="020B0503020202020204" pitchFamily="34" charset="0"/>
                </a:rPr>
                <a:t>your</a:t>
              </a:r>
              <a:r>
                <a:rPr lang="en-US" sz="800" baseline="0">
                  <a:latin typeface="Agency FB" panose="020B0503020202020204" pitchFamily="34" charset="0"/>
                </a:rPr>
                <a:t> level </a:t>
              </a:r>
            </a:p>
            <a:p>
              <a:pPr algn="ctr"/>
              <a:r>
                <a:rPr lang="en-US" sz="800" baseline="0">
                  <a:latin typeface="Agency FB" panose="020B0503020202020204" pitchFamily="34" charset="0"/>
                </a:rPr>
                <a:t>of</a:t>
              </a:r>
              <a:r>
                <a:rPr lang="en-US" sz="800">
                  <a:latin typeface="Agency FB" panose="020B0503020202020204" pitchFamily="34" charset="0"/>
                </a:rPr>
                <a:t> resolved </a:t>
              </a:r>
              <a:r>
                <a:rPr lang="en-US" sz="800" spc="-30" baseline="0">
                  <a:latin typeface="Agency FB" panose="020B0503020202020204" pitchFamily="34" charset="0"/>
                </a:rPr>
                <a:t>social-needs</a:t>
              </a:r>
            </a:p>
          </xdr:txBody>
        </xdr:sp>
        <xdr:sp macro="" textlink="">
          <xdr:nvSpPr>
            <xdr:cNvPr id="369" name="TextBox 368">
              <a:extLst>
                <a:ext uri="{FF2B5EF4-FFF2-40B4-BE49-F238E27FC236}">
                  <a16:creationId xmlns:a16="http://schemas.microsoft.com/office/drawing/2014/main" id="{801730A7-1F33-460F-0D04-D10E6CD859AD}"/>
                </a:ext>
              </a:extLst>
            </xdr:cNvPr>
            <xdr:cNvSpPr txBox="1"/>
          </xdr:nvSpPr>
          <xdr:spPr>
            <a:xfrm>
              <a:off x="1333500" y="49096072"/>
              <a:ext cx="1417320" cy="5931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US" sz="1000" b="0" i="0">
                  <a:latin typeface="Arial Narrow" panose="020B0606020202030204" pitchFamily="34" charset="0"/>
                </a:rPr>
                <a:t>Your</a:t>
              </a:r>
              <a:r>
                <a:rPr lang="en-US" sz="1000" baseline="0">
                  <a:latin typeface="Arial Narrow" panose="020B0606020202030204" pitchFamily="34" charset="0"/>
                </a:rPr>
                <a:t> relatively more </a:t>
              </a:r>
              <a:r>
                <a:rPr lang="en-US" sz="1000">
                  <a:latin typeface="Arial Narrow" panose="020B0606020202030204" pitchFamily="34" charset="0"/>
                </a:rPr>
                <a:t>resolved </a:t>
              </a:r>
              <a:r>
                <a:rPr lang="en-US" sz="1000" b="1" i="1">
                  <a:latin typeface="Arial Narrow" panose="020B0606020202030204" pitchFamily="34" charset="0"/>
                </a:rPr>
                <a:t>self-needs</a:t>
              </a:r>
              <a:r>
                <a:rPr lang="en-US" sz="1000">
                  <a:latin typeface="Arial Narrow" panose="020B0606020202030204" pitchFamily="34" charset="0"/>
                </a:rPr>
                <a:t> </a:t>
              </a:r>
              <a:r>
                <a:rPr lang="en-US" sz="1000" b="1">
                  <a:latin typeface="Arial Narrow" panose="020B0606020202030204" pitchFamily="34" charset="0"/>
                </a:rPr>
                <a:t>prioritize</a:t>
              </a:r>
              <a:r>
                <a:rPr lang="en-US" sz="1000">
                  <a:latin typeface="Arial Narrow" panose="020B0606020202030204" pitchFamily="34" charset="0"/>
                </a:rPr>
                <a:t> your defenses to remain painless.</a:t>
              </a:r>
            </a:p>
          </xdr:txBody>
        </xdr:sp>
        <xdr:sp macro="" textlink="">
          <xdr:nvSpPr>
            <xdr:cNvPr id="370" name="TextBox 369">
              <a:extLst>
                <a:ext uri="{FF2B5EF4-FFF2-40B4-BE49-F238E27FC236}">
                  <a16:creationId xmlns:a16="http://schemas.microsoft.com/office/drawing/2014/main" id="{66527101-15C6-E444-F713-AA6161679055}"/>
                </a:ext>
              </a:extLst>
            </xdr:cNvPr>
            <xdr:cNvSpPr txBox="1"/>
          </xdr:nvSpPr>
          <xdr:spPr>
            <a:xfrm>
              <a:off x="1318260" y="48494710"/>
              <a:ext cx="1417320" cy="5931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US" sz="1100" b="0" i="0">
                  <a:latin typeface="Arial Narrow" panose="020B0606020202030204" pitchFamily="34" charset="0"/>
                </a:rPr>
                <a:t>Your</a:t>
              </a:r>
              <a:r>
                <a:rPr lang="en-US" sz="1100" baseline="0">
                  <a:latin typeface="Arial Narrow" panose="020B0606020202030204" pitchFamily="34" charset="0"/>
                </a:rPr>
                <a:t> less</a:t>
              </a:r>
              <a:r>
                <a:rPr lang="en-US" sz="1100">
                  <a:latin typeface="Arial Narrow" panose="020B0606020202030204" pitchFamily="34" charset="0"/>
                </a:rPr>
                <a:t> resolved </a:t>
              </a:r>
              <a:r>
                <a:rPr lang="en-US" sz="1100" b="1" i="1" spc="-30" baseline="0">
                  <a:latin typeface="Arial Narrow" panose="020B0606020202030204" pitchFamily="34" charset="0"/>
                </a:rPr>
                <a:t>social-needs</a:t>
              </a:r>
              <a:r>
                <a:rPr lang="en-US" sz="1100" spc="-30" baseline="0">
                  <a:latin typeface="Arial Narrow" panose="020B0606020202030204" pitchFamily="34" charset="0"/>
                </a:rPr>
                <a:t> </a:t>
              </a:r>
              <a:r>
                <a:rPr lang="en-US" sz="1100" b="1" spc="-30" baseline="0">
                  <a:latin typeface="Arial Narrow" panose="020B0606020202030204" pitchFamily="34" charset="0"/>
                </a:rPr>
                <a:t>prioritize</a:t>
              </a:r>
              <a:r>
                <a:rPr lang="en-US" sz="1100" spc="-30" baseline="0">
                  <a:latin typeface="Arial Narrow" panose="020B0606020202030204" pitchFamily="34" charset="0"/>
                </a:rPr>
                <a:t> your beliefs and actions for their relief.</a:t>
              </a:r>
            </a:p>
          </xdr:txBody>
        </xdr:sp>
        <xdr:sp macro="" textlink="">
          <xdr:nvSpPr>
            <xdr:cNvPr id="371" name="TextBox 370">
              <a:extLst>
                <a:ext uri="{FF2B5EF4-FFF2-40B4-BE49-F238E27FC236}">
                  <a16:creationId xmlns:a16="http://schemas.microsoft.com/office/drawing/2014/main" id="{DB72C36A-F60A-5D34-76ED-2C6872701844}"/>
                </a:ext>
              </a:extLst>
            </xdr:cNvPr>
            <xdr:cNvSpPr txBox="1"/>
          </xdr:nvSpPr>
          <xdr:spPr>
            <a:xfrm>
              <a:off x="213360" y="49766784"/>
              <a:ext cx="2606040" cy="5931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US" sz="1050" b="0" i="0">
                  <a:latin typeface="Arial" panose="020B0604020202020204" pitchFamily="34" charset="0"/>
                  <a:cs typeface="Arial" panose="020B0604020202020204" pitchFamily="34" charset="0"/>
                </a:rPr>
                <a:t>These priorities </a:t>
              </a:r>
              <a:r>
                <a:rPr lang="en-US" sz="1050" b="1" i="1">
                  <a:latin typeface="Arial" panose="020B0604020202020204" pitchFamily="34" charset="0"/>
                  <a:cs typeface="Arial" panose="020B0604020202020204" pitchFamily="34" charset="0"/>
                </a:rPr>
                <a:t>orient</a:t>
              </a:r>
              <a:r>
                <a:rPr lang="en-US" sz="1050" b="0" i="0">
                  <a:latin typeface="Arial" panose="020B0604020202020204" pitchFamily="34" charset="0"/>
                  <a:cs typeface="Arial" panose="020B0604020202020204" pitchFamily="34" charset="0"/>
                </a:rPr>
                <a:t> you toward </a:t>
              </a:r>
              <a:r>
                <a:rPr lang="en-US" sz="1050" b="1" i="0">
                  <a:latin typeface="Arial" panose="020B0604020202020204" pitchFamily="34" charset="0"/>
                  <a:cs typeface="Arial" panose="020B0604020202020204" pitchFamily="34" charset="0"/>
                </a:rPr>
                <a:t>wider</a:t>
              </a:r>
              <a:r>
                <a:rPr lang="en-US" sz="1050" b="0" i="0">
                  <a:latin typeface="Arial" panose="020B0604020202020204" pitchFamily="34" charset="0"/>
                  <a:cs typeface="Arial" panose="020B0604020202020204" pitchFamily="34" charset="0"/>
                </a:rPr>
                <a:t> relating to ease your psychosocial needs. </a:t>
              </a:r>
              <a:r>
                <a:rPr lang="en-US" sz="1050" b="1" i="0">
                  <a:solidFill>
                    <a:schemeClr val="accent5">
                      <a:lumMod val="50000"/>
                    </a:schemeClr>
                  </a:solidFill>
                  <a:effectLst>
                    <a:glow rad="63500">
                      <a:schemeClr val="accent5">
                        <a:lumMod val="20000"/>
                        <a:lumOff val="80000"/>
                      </a:schemeClr>
                    </a:glow>
                  </a:effectLst>
                  <a:latin typeface="Verdana" panose="020B0604030504040204" pitchFamily="34" charset="0"/>
                  <a:ea typeface="Verdana" panose="020B0604030504040204" pitchFamily="34" charset="0"/>
                  <a:cs typeface="Arial" panose="020B0604020202020204" pitchFamily="34" charset="0"/>
                </a:rPr>
                <a:t>Liberalism</a:t>
              </a:r>
              <a:r>
                <a:rPr lang="en-US" sz="1050" b="0" i="0" baseline="0">
                  <a:latin typeface="Arial" panose="020B0604020202020204" pitchFamily="34" charset="0"/>
                  <a:cs typeface="Arial" panose="020B0604020202020204" pitchFamily="34" charset="0"/>
                </a:rPr>
                <a:t> emerged to express it.</a:t>
              </a:r>
              <a:r>
                <a:rPr lang="en-US" sz="1050" b="0" i="0">
                  <a:latin typeface="Arial" panose="020B0604020202020204" pitchFamily="34" charset="0"/>
                  <a:cs typeface="Arial" panose="020B0604020202020204" pitchFamily="34" charset="0"/>
                </a:rPr>
                <a:t> </a:t>
              </a:r>
              <a:endParaRPr lang="en-US" sz="1050">
                <a:latin typeface="Arial" panose="020B0604020202020204" pitchFamily="34" charset="0"/>
                <a:cs typeface="Arial" panose="020B0604020202020204" pitchFamily="34" charset="0"/>
              </a:endParaRPr>
            </a:p>
          </xdr:txBody>
        </xdr:sp>
      </xdr:grpSp>
      <xdr:grpSp>
        <xdr:nvGrpSpPr>
          <xdr:cNvPr id="354" name="Group 353">
            <a:extLst>
              <a:ext uri="{FF2B5EF4-FFF2-40B4-BE49-F238E27FC236}">
                <a16:creationId xmlns:a16="http://schemas.microsoft.com/office/drawing/2014/main" id="{6428DC7F-2A72-1651-57CB-9C1E85C136FE}"/>
              </a:ext>
            </a:extLst>
          </xdr:cNvPr>
          <xdr:cNvGrpSpPr/>
        </xdr:nvGrpSpPr>
        <xdr:grpSpPr>
          <a:xfrm>
            <a:off x="3268980" y="70264029"/>
            <a:ext cx="2739390" cy="1828800"/>
            <a:chOff x="3299460" y="48415786"/>
            <a:chExt cx="2743200" cy="1977081"/>
          </a:xfrm>
        </xdr:grpSpPr>
        <xdr:grpSp>
          <xdr:nvGrpSpPr>
            <xdr:cNvPr id="355" name="Group 354">
              <a:extLst>
                <a:ext uri="{FF2B5EF4-FFF2-40B4-BE49-F238E27FC236}">
                  <a16:creationId xmlns:a16="http://schemas.microsoft.com/office/drawing/2014/main" id="{9D192429-826C-4129-9150-A9B6EBA13B74}"/>
                </a:ext>
              </a:extLst>
            </xdr:cNvPr>
            <xdr:cNvGrpSpPr>
              <a:grpSpLocks noChangeAspect="1"/>
            </xdr:cNvGrpSpPr>
          </xdr:nvGrpSpPr>
          <xdr:grpSpPr>
            <a:xfrm>
              <a:off x="3299460" y="48415786"/>
              <a:ext cx="2743200" cy="1977081"/>
              <a:chOff x="0" y="-1"/>
              <a:chExt cx="3200400" cy="2240695"/>
            </a:xfrm>
          </xdr:grpSpPr>
          <xdr:sp macro="" textlink="">
            <xdr:nvSpPr>
              <xdr:cNvPr id="361" name="Rectangle 360">
                <a:extLst>
                  <a:ext uri="{FF2B5EF4-FFF2-40B4-BE49-F238E27FC236}">
                    <a16:creationId xmlns:a16="http://schemas.microsoft.com/office/drawing/2014/main" id="{9747AD7E-9F97-93A0-BD6A-DFF3E93939B8}"/>
                  </a:ext>
                </a:extLst>
              </xdr:cNvPr>
              <xdr:cNvSpPr/>
            </xdr:nvSpPr>
            <xdr:spPr>
              <a:xfrm>
                <a:off x="0" y="-1"/>
                <a:ext cx="3200400" cy="2240695"/>
              </a:xfrm>
              <a:prstGeom prst="rect">
                <a:avLst/>
              </a:prstGeom>
              <a:solidFill>
                <a:srgbClr val="FFC1C1">
                  <a:alpha val="80000"/>
                </a:srgbClr>
              </a:solidFill>
              <a:ln w="28575">
                <a:solidFill>
                  <a:srgbClr val="C0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grpSp>
            <xdr:nvGrpSpPr>
              <xdr:cNvPr id="362" name="Group 361">
                <a:extLst>
                  <a:ext uri="{FF2B5EF4-FFF2-40B4-BE49-F238E27FC236}">
                    <a16:creationId xmlns:a16="http://schemas.microsoft.com/office/drawing/2014/main" id="{FAA0172B-3772-C349-565B-07DFB675CB31}"/>
                  </a:ext>
                </a:extLst>
              </xdr:cNvPr>
              <xdr:cNvGrpSpPr/>
            </xdr:nvGrpSpPr>
            <xdr:grpSpPr>
              <a:xfrm>
                <a:off x="1993832" y="99060"/>
                <a:ext cx="1112521" cy="1371600"/>
                <a:chOff x="1780472" y="0"/>
                <a:chExt cx="1112521" cy="1371600"/>
              </a:xfrm>
            </xdr:grpSpPr>
            <xdr:sp macro="" textlink="">
              <xdr:nvSpPr>
                <xdr:cNvPr id="363" name="Rectangle 362">
                  <a:extLst>
                    <a:ext uri="{FF2B5EF4-FFF2-40B4-BE49-F238E27FC236}">
                      <a16:creationId xmlns:a16="http://schemas.microsoft.com/office/drawing/2014/main" id="{A479AFEF-482A-0D8A-F622-E7438E869E39}"/>
                    </a:ext>
                  </a:extLst>
                </xdr:cNvPr>
                <xdr:cNvSpPr/>
              </xdr:nvSpPr>
              <xdr:spPr>
                <a:xfrm>
                  <a:off x="1780472" y="0"/>
                  <a:ext cx="457201" cy="1371600"/>
                </a:xfrm>
                <a:prstGeom prst="rect">
                  <a:avLst/>
                </a:prstGeom>
                <a:gradFill>
                  <a:gsLst>
                    <a:gs pos="0">
                      <a:schemeClr val="accent4">
                        <a:lumMod val="20000"/>
                        <a:lumOff val="80000"/>
                      </a:schemeClr>
                    </a:gs>
                    <a:gs pos="79000">
                      <a:schemeClr val="accent4">
                        <a:lumMod val="20000"/>
                        <a:lumOff val="80000"/>
                      </a:schemeClr>
                    </a:gs>
                    <a:gs pos="80000">
                      <a:schemeClr val="accent6">
                        <a:lumMod val="40000"/>
                        <a:lumOff val="60000"/>
                      </a:schemeClr>
                    </a:gs>
                    <a:gs pos="100000">
                      <a:schemeClr val="accent6">
                        <a:lumMod val="60000"/>
                        <a:lumOff val="40000"/>
                      </a:schemeClr>
                    </a:gs>
                  </a:gsLst>
                  <a:lin ang="5400000" scaled="1"/>
                </a:gradFill>
                <a:ln>
                  <a:solidFill>
                    <a:srgbClr val="00B050"/>
                  </a:solidFill>
                </a:ln>
                <a:effectLst>
                  <a:glow rad="63500">
                    <a:srgbClr val="FF3C3C">
                      <a:alpha val="40000"/>
                    </a:srgbClr>
                  </a:glow>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364" name="Rectangle 363">
                  <a:extLst>
                    <a:ext uri="{FF2B5EF4-FFF2-40B4-BE49-F238E27FC236}">
                      <a16:creationId xmlns:a16="http://schemas.microsoft.com/office/drawing/2014/main" id="{C025907F-76B9-7447-6B2B-D413310BBDFF}"/>
                    </a:ext>
                  </a:extLst>
                </xdr:cNvPr>
                <xdr:cNvSpPr/>
              </xdr:nvSpPr>
              <xdr:spPr>
                <a:xfrm>
                  <a:off x="2435793" y="0"/>
                  <a:ext cx="457200" cy="1371600"/>
                </a:xfrm>
                <a:prstGeom prst="rect">
                  <a:avLst/>
                </a:prstGeom>
                <a:gradFill>
                  <a:gsLst>
                    <a:gs pos="0">
                      <a:schemeClr val="accent4">
                        <a:lumMod val="20000"/>
                        <a:lumOff val="80000"/>
                      </a:schemeClr>
                    </a:gs>
                    <a:gs pos="69000">
                      <a:schemeClr val="accent4">
                        <a:lumMod val="20000"/>
                        <a:lumOff val="80000"/>
                      </a:schemeClr>
                    </a:gs>
                    <a:gs pos="70000">
                      <a:srgbClr val="F0CDFF"/>
                    </a:gs>
                    <a:gs pos="100000">
                      <a:srgbClr val="D7B9FF"/>
                    </a:gs>
                  </a:gsLst>
                  <a:lin ang="5400000" scaled="1"/>
                </a:gradFill>
                <a:ln>
                  <a:solidFill>
                    <a:srgbClr val="7030A0"/>
                  </a:solidFill>
                </a:ln>
                <a:effectLst>
                  <a:glow rad="63500">
                    <a:srgbClr val="FF3C3C">
                      <a:alpha val="40000"/>
                    </a:srgbClr>
                  </a:glow>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cxnSp macro="">
              <xdr:nvCxnSpPr>
                <xdr:cNvPr id="365" name="Straight Connector 364">
                  <a:extLst>
                    <a:ext uri="{FF2B5EF4-FFF2-40B4-BE49-F238E27FC236}">
                      <a16:creationId xmlns:a16="http://schemas.microsoft.com/office/drawing/2014/main" id="{8CC456B7-B85A-634B-6182-6E77B138CA73}"/>
                    </a:ext>
                  </a:extLst>
                </xdr:cNvPr>
                <xdr:cNvCxnSpPr/>
              </xdr:nvCxnSpPr>
              <xdr:spPr>
                <a:xfrm flipV="1">
                  <a:off x="2237673" y="967135"/>
                  <a:ext cx="198120" cy="129739"/>
                </a:xfrm>
                <a:prstGeom prst="line">
                  <a:avLst/>
                </a:prstGeom>
                <a:ln w="12700">
                  <a:solidFill>
                    <a:schemeClr val="tx1">
                      <a:lumMod val="50000"/>
                      <a:lumOff val="50000"/>
                    </a:schemeClr>
                  </a:solidFill>
                </a:ln>
              </xdr:spPr>
              <xdr:style>
                <a:lnRef idx="1">
                  <a:schemeClr val="accent1"/>
                </a:lnRef>
                <a:fillRef idx="0">
                  <a:schemeClr val="accent1"/>
                </a:fillRef>
                <a:effectRef idx="0">
                  <a:schemeClr val="accent1"/>
                </a:effectRef>
                <a:fontRef idx="minor">
                  <a:schemeClr val="tx1"/>
                </a:fontRef>
              </xdr:style>
            </xdr:cxnSp>
          </xdr:grpSp>
        </xdr:grpSp>
        <xdr:sp macro="" textlink="">
          <xdr:nvSpPr>
            <xdr:cNvPr id="356" name="TextBox 355">
              <a:extLst>
                <a:ext uri="{FF2B5EF4-FFF2-40B4-BE49-F238E27FC236}">
                  <a16:creationId xmlns:a16="http://schemas.microsoft.com/office/drawing/2014/main" id="{3E92BA34-E1EF-895D-0672-87C981C1A658}"/>
                </a:ext>
              </a:extLst>
            </xdr:cNvPr>
            <xdr:cNvSpPr txBox="1"/>
          </xdr:nvSpPr>
          <xdr:spPr>
            <a:xfrm>
              <a:off x="5000840" y="48610040"/>
              <a:ext cx="411481"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US" sz="800" b="1" i="1">
                  <a:latin typeface="Agency FB" panose="020B0503020202020204" pitchFamily="34" charset="0"/>
                </a:rPr>
                <a:t>your</a:t>
              </a:r>
              <a:r>
                <a:rPr lang="en-US" sz="800" baseline="0">
                  <a:latin typeface="Agency FB" panose="020B0503020202020204" pitchFamily="34" charset="0"/>
                </a:rPr>
                <a:t> level </a:t>
              </a:r>
            </a:p>
            <a:p>
              <a:pPr algn="ctr"/>
              <a:r>
                <a:rPr lang="en-US" sz="800" baseline="0">
                  <a:latin typeface="Agency FB" panose="020B0503020202020204" pitchFamily="34" charset="0"/>
                </a:rPr>
                <a:t>of</a:t>
              </a:r>
              <a:r>
                <a:rPr lang="en-US" sz="800">
                  <a:latin typeface="Agency FB" panose="020B0503020202020204" pitchFamily="34" charset="0"/>
                </a:rPr>
                <a:t> resolved self-needs</a:t>
              </a:r>
            </a:p>
          </xdr:txBody>
        </xdr:sp>
        <xdr:sp macro="" textlink="">
          <xdr:nvSpPr>
            <xdr:cNvPr id="357" name="TextBox 356">
              <a:extLst>
                <a:ext uri="{FF2B5EF4-FFF2-40B4-BE49-F238E27FC236}">
                  <a16:creationId xmlns:a16="http://schemas.microsoft.com/office/drawing/2014/main" id="{E283ACCB-1D64-D672-02ED-01FF73752A7D}"/>
                </a:ext>
              </a:extLst>
            </xdr:cNvPr>
            <xdr:cNvSpPr txBox="1"/>
          </xdr:nvSpPr>
          <xdr:spPr>
            <a:xfrm>
              <a:off x="5564719" y="48610040"/>
              <a:ext cx="411481"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US" sz="800" b="1" i="1">
                  <a:latin typeface="Agency FB" panose="020B0503020202020204" pitchFamily="34" charset="0"/>
                </a:rPr>
                <a:t>your</a:t>
              </a:r>
              <a:r>
                <a:rPr lang="en-US" sz="800" baseline="0">
                  <a:latin typeface="Agency FB" panose="020B0503020202020204" pitchFamily="34" charset="0"/>
                </a:rPr>
                <a:t> level </a:t>
              </a:r>
            </a:p>
            <a:p>
              <a:pPr algn="ctr"/>
              <a:r>
                <a:rPr lang="en-US" sz="800" baseline="0">
                  <a:latin typeface="Agency FB" panose="020B0503020202020204" pitchFamily="34" charset="0"/>
                </a:rPr>
                <a:t>of</a:t>
              </a:r>
              <a:r>
                <a:rPr lang="en-US" sz="800">
                  <a:latin typeface="Agency FB" panose="020B0503020202020204" pitchFamily="34" charset="0"/>
                </a:rPr>
                <a:t> resolved </a:t>
              </a:r>
              <a:r>
                <a:rPr lang="en-US" sz="800" spc="-30" baseline="0">
                  <a:latin typeface="Agency FB" panose="020B0503020202020204" pitchFamily="34" charset="0"/>
                </a:rPr>
                <a:t>social-needs</a:t>
              </a:r>
            </a:p>
          </xdr:txBody>
        </xdr:sp>
        <xdr:sp macro="" textlink="">
          <xdr:nvSpPr>
            <xdr:cNvPr id="358" name="TextBox 357">
              <a:extLst>
                <a:ext uri="{FF2B5EF4-FFF2-40B4-BE49-F238E27FC236}">
                  <a16:creationId xmlns:a16="http://schemas.microsoft.com/office/drawing/2014/main" id="{03A492C8-230C-A633-C9B8-74071EBF2D98}"/>
                </a:ext>
              </a:extLst>
            </xdr:cNvPr>
            <xdr:cNvSpPr txBox="1"/>
          </xdr:nvSpPr>
          <xdr:spPr>
            <a:xfrm>
              <a:off x="3505242" y="48511186"/>
              <a:ext cx="1419291" cy="5931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US" sz="1050" b="0" i="0">
                  <a:latin typeface="Arial Narrow" panose="020B0606020202030204" pitchFamily="34" charset="0"/>
                </a:rPr>
                <a:t>Your</a:t>
              </a:r>
              <a:r>
                <a:rPr lang="en-US" sz="1050" baseline="0">
                  <a:latin typeface="Arial Narrow" panose="020B0606020202030204" pitchFamily="34" charset="0"/>
                </a:rPr>
                <a:t> less</a:t>
              </a:r>
              <a:r>
                <a:rPr lang="en-US" sz="1050">
                  <a:latin typeface="Arial Narrow" panose="020B0606020202030204" pitchFamily="34" charset="0"/>
                </a:rPr>
                <a:t> resolved </a:t>
              </a:r>
              <a:r>
                <a:rPr lang="en-US" sz="1050" b="1" i="1">
                  <a:latin typeface="Arial Narrow" panose="020B0606020202030204" pitchFamily="34" charset="0"/>
                </a:rPr>
                <a:t>self-needs</a:t>
              </a:r>
              <a:r>
                <a:rPr lang="en-US" sz="1050">
                  <a:latin typeface="Arial Narrow" panose="020B0606020202030204" pitchFamily="34" charset="0"/>
                </a:rPr>
                <a:t> </a:t>
              </a:r>
              <a:r>
                <a:rPr lang="en-US" sz="1050" b="1">
                  <a:latin typeface="Arial Narrow" panose="020B0606020202030204" pitchFamily="34" charset="0"/>
                </a:rPr>
                <a:t>priortize</a:t>
              </a:r>
              <a:r>
                <a:rPr lang="en-US" sz="1050" baseline="0">
                  <a:latin typeface="Arial Narrow" panose="020B0606020202030204" pitchFamily="34" charset="0"/>
                </a:rPr>
                <a:t> your beliefs and actions for their relief.</a:t>
              </a:r>
              <a:endParaRPr lang="en-US" sz="1050">
                <a:latin typeface="Arial Narrow" panose="020B0606020202030204" pitchFamily="34" charset="0"/>
              </a:endParaRPr>
            </a:p>
          </xdr:txBody>
        </xdr:sp>
        <xdr:sp macro="" textlink="">
          <xdr:nvSpPr>
            <xdr:cNvPr id="359" name="TextBox 358">
              <a:extLst>
                <a:ext uri="{FF2B5EF4-FFF2-40B4-BE49-F238E27FC236}">
                  <a16:creationId xmlns:a16="http://schemas.microsoft.com/office/drawing/2014/main" id="{33AA146F-46A8-FFA4-3F68-190562D19CC8}"/>
                </a:ext>
              </a:extLst>
            </xdr:cNvPr>
            <xdr:cNvSpPr txBox="1"/>
          </xdr:nvSpPr>
          <xdr:spPr>
            <a:xfrm>
              <a:off x="3496826" y="49104310"/>
              <a:ext cx="1419291" cy="5931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US" sz="1000" b="0" i="0">
                  <a:latin typeface="Arial Narrow" panose="020B0606020202030204" pitchFamily="34" charset="0"/>
                </a:rPr>
                <a:t>Your</a:t>
              </a:r>
              <a:r>
                <a:rPr lang="en-US" sz="1000" baseline="0">
                  <a:latin typeface="Arial Narrow" panose="020B0606020202030204" pitchFamily="34" charset="0"/>
                </a:rPr>
                <a:t> relatively more </a:t>
              </a:r>
              <a:r>
                <a:rPr lang="en-US" sz="1000">
                  <a:latin typeface="Arial Narrow" panose="020B0606020202030204" pitchFamily="34" charset="0"/>
                </a:rPr>
                <a:t>resolved </a:t>
              </a:r>
              <a:r>
                <a:rPr lang="en-US" sz="1000" b="1" i="1" spc="-30" baseline="0">
                  <a:latin typeface="Arial Narrow" panose="020B0606020202030204" pitchFamily="34" charset="0"/>
                </a:rPr>
                <a:t>social-needs</a:t>
              </a:r>
              <a:r>
                <a:rPr lang="en-US" sz="1000" spc="-30" baseline="0">
                  <a:latin typeface="Arial Narrow" panose="020B0606020202030204" pitchFamily="34" charset="0"/>
                </a:rPr>
                <a:t> </a:t>
              </a:r>
              <a:r>
                <a:rPr lang="en-US" sz="1000" b="1" spc="-30" baseline="0">
                  <a:latin typeface="Arial Narrow" panose="020B0606020202030204" pitchFamily="34" charset="0"/>
                </a:rPr>
                <a:t>prioritize</a:t>
              </a:r>
              <a:r>
                <a:rPr lang="en-US" sz="1000" spc="-30" baseline="0">
                  <a:latin typeface="Arial Narrow" panose="020B0606020202030204" pitchFamily="34" charset="0"/>
                </a:rPr>
                <a:t> your defenses to remain painless.</a:t>
              </a:r>
            </a:p>
          </xdr:txBody>
        </xdr:sp>
        <xdr:sp macro="" textlink="">
          <xdr:nvSpPr>
            <xdr:cNvPr id="360" name="TextBox 359">
              <a:extLst>
                <a:ext uri="{FF2B5EF4-FFF2-40B4-BE49-F238E27FC236}">
                  <a16:creationId xmlns:a16="http://schemas.microsoft.com/office/drawing/2014/main" id="{87878667-D384-EFB7-68E8-4307E3964671}"/>
                </a:ext>
              </a:extLst>
            </xdr:cNvPr>
            <xdr:cNvSpPr txBox="1"/>
          </xdr:nvSpPr>
          <xdr:spPr>
            <a:xfrm>
              <a:off x="3367106" y="49755101"/>
              <a:ext cx="2609665" cy="5931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US" sz="1100" b="0" i="0">
                  <a:solidFill>
                    <a:schemeClr val="dk1"/>
                  </a:solidFill>
                  <a:effectLst/>
                  <a:latin typeface="Arial" panose="020B0604020202020204" pitchFamily="34" charset="0"/>
                  <a:ea typeface="+mn-ea"/>
                  <a:cs typeface="Arial" panose="020B0604020202020204" pitchFamily="34" charset="0"/>
                </a:rPr>
                <a:t>These priorities </a:t>
              </a:r>
              <a:r>
                <a:rPr lang="en-US" sz="1100" b="1" i="1">
                  <a:solidFill>
                    <a:schemeClr val="dk1"/>
                  </a:solidFill>
                  <a:effectLst/>
                  <a:latin typeface="Arial" panose="020B0604020202020204" pitchFamily="34" charset="0"/>
                  <a:ea typeface="+mn-ea"/>
                  <a:cs typeface="Arial" panose="020B0604020202020204" pitchFamily="34" charset="0"/>
                </a:rPr>
                <a:t>orient</a:t>
              </a:r>
              <a:r>
                <a:rPr lang="en-US" sz="1100" b="0" i="0">
                  <a:solidFill>
                    <a:schemeClr val="dk1"/>
                  </a:solidFill>
                  <a:effectLst/>
                  <a:latin typeface="Arial" panose="020B0604020202020204" pitchFamily="34" charset="0"/>
                  <a:ea typeface="+mn-ea"/>
                  <a:cs typeface="Arial" panose="020B0604020202020204" pitchFamily="34" charset="0"/>
                </a:rPr>
                <a:t> you toward </a:t>
              </a:r>
              <a:r>
                <a:rPr lang="en-US" sz="1100" b="1" i="0">
                  <a:solidFill>
                    <a:schemeClr val="dk1"/>
                  </a:solidFill>
                  <a:effectLst/>
                  <a:latin typeface="Arial" panose="020B0604020202020204" pitchFamily="34" charset="0"/>
                  <a:ea typeface="+mn-ea"/>
                  <a:cs typeface="Arial" panose="020B0604020202020204" pitchFamily="34" charset="0"/>
                </a:rPr>
                <a:t>deeper</a:t>
              </a:r>
              <a:r>
                <a:rPr lang="en-US" sz="1100" b="0" i="0">
                  <a:solidFill>
                    <a:schemeClr val="dk1"/>
                  </a:solidFill>
                  <a:effectLst/>
                  <a:latin typeface="Arial" panose="020B0604020202020204" pitchFamily="34" charset="0"/>
                  <a:ea typeface="+mn-ea"/>
                  <a:cs typeface="Arial" panose="020B0604020202020204" pitchFamily="34" charset="0"/>
                </a:rPr>
                <a:t> relating to ease your psychosocial needs. </a:t>
              </a:r>
              <a:r>
                <a:rPr lang="en-US" sz="1100" b="1" i="0">
                  <a:solidFill>
                    <a:srgbClr val="7D0000"/>
                  </a:solidFill>
                  <a:effectLst>
                    <a:glow rad="63500">
                      <a:srgbClr val="FFCCCC"/>
                    </a:glow>
                  </a:effectLst>
                  <a:latin typeface="Verdana" panose="020B0604030504040204" pitchFamily="34" charset="0"/>
                  <a:ea typeface="Verdana" panose="020B0604030504040204" pitchFamily="34" charset="0"/>
                  <a:cs typeface="Arial" panose="020B0604020202020204" pitchFamily="34" charset="0"/>
                </a:rPr>
                <a:t>Conservatism</a:t>
              </a:r>
              <a:r>
                <a:rPr lang="en-US" sz="1100" b="0" i="0" baseline="0">
                  <a:solidFill>
                    <a:schemeClr val="dk1"/>
                  </a:solidFill>
                  <a:effectLst/>
                  <a:latin typeface="Arial" panose="020B0604020202020204" pitchFamily="34" charset="0"/>
                  <a:ea typeface="+mn-ea"/>
                  <a:cs typeface="Arial" panose="020B0604020202020204" pitchFamily="34" charset="0"/>
                </a:rPr>
                <a:t> best expresses it.</a:t>
              </a:r>
              <a:r>
                <a:rPr lang="en-US" sz="1100" b="0" i="0">
                  <a:solidFill>
                    <a:schemeClr val="dk1"/>
                  </a:solidFill>
                  <a:effectLst/>
                  <a:latin typeface="Arial" panose="020B0604020202020204" pitchFamily="34" charset="0"/>
                  <a:ea typeface="+mn-ea"/>
                  <a:cs typeface="Arial" panose="020B0604020202020204" pitchFamily="34" charset="0"/>
                </a:rPr>
                <a:t> </a:t>
              </a:r>
              <a:endParaRPr lang="en-US" sz="1050">
                <a:effectLst/>
                <a:latin typeface="Arial" panose="020B0604020202020204" pitchFamily="34" charset="0"/>
                <a:cs typeface="Arial" panose="020B0604020202020204" pitchFamily="34" charset="0"/>
              </a:endParaRPr>
            </a:p>
          </xdr:txBody>
        </xdr:sp>
      </xdr:grpSp>
    </xdr:grpSp>
    <xdr:clientData/>
  </xdr:twoCellAnchor>
  <xdr:twoCellAnchor>
    <xdr:from>
      <xdr:col>0</xdr:col>
      <xdr:colOff>0</xdr:colOff>
      <xdr:row>554</xdr:row>
      <xdr:rowOff>53340</xdr:rowOff>
    </xdr:from>
    <xdr:to>
      <xdr:col>13</xdr:col>
      <xdr:colOff>99058</xdr:colOff>
      <xdr:row>599</xdr:row>
      <xdr:rowOff>134620</xdr:rowOff>
    </xdr:to>
    <xdr:grpSp>
      <xdr:nvGrpSpPr>
        <xdr:cNvPr id="377" name="Group 376">
          <a:extLst>
            <a:ext uri="{FF2B5EF4-FFF2-40B4-BE49-F238E27FC236}">
              <a16:creationId xmlns:a16="http://schemas.microsoft.com/office/drawing/2014/main" id="{ED581BD7-8356-4389-A9B5-580F6C2B9786}"/>
            </a:ext>
          </a:extLst>
        </xdr:cNvPr>
        <xdr:cNvGrpSpPr/>
      </xdr:nvGrpSpPr>
      <xdr:grpSpPr>
        <a:xfrm>
          <a:off x="0" y="108339890"/>
          <a:ext cx="6385558" cy="7847330"/>
          <a:chOff x="15455900" y="60706000"/>
          <a:chExt cx="6375398" cy="7823200"/>
        </a:xfrm>
      </xdr:grpSpPr>
      <xdr:sp macro="" textlink="">
        <xdr:nvSpPr>
          <xdr:cNvPr id="378" name="Rectangle 377">
            <a:extLst>
              <a:ext uri="{FF2B5EF4-FFF2-40B4-BE49-F238E27FC236}">
                <a16:creationId xmlns:a16="http://schemas.microsoft.com/office/drawing/2014/main" id="{54FD4126-31BB-8875-AC8F-6D975385BD8C}"/>
              </a:ext>
            </a:extLst>
          </xdr:cNvPr>
          <xdr:cNvSpPr/>
        </xdr:nvSpPr>
        <xdr:spPr>
          <a:xfrm>
            <a:off x="20421599" y="60706000"/>
            <a:ext cx="1409699" cy="7818120"/>
          </a:xfrm>
          <a:prstGeom prst="rect">
            <a:avLst/>
          </a:prstGeom>
          <a:solidFill>
            <a:srgbClr val="9C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C8FFE1"/>
              </a:solidFill>
            </a:endParaRPr>
          </a:p>
        </xdr:txBody>
      </xdr:sp>
      <xdr:sp macro="" textlink="">
        <xdr:nvSpPr>
          <xdr:cNvPr id="379" name="Rectangle 378">
            <a:extLst>
              <a:ext uri="{FF2B5EF4-FFF2-40B4-BE49-F238E27FC236}">
                <a16:creationId xmlns:a16="http://schemas.microsoft.com/office/drawing/2014/main" id="{57504F02-AAE8-C74E-6A90-22AA22F8D279}"/>
              </a:ext>
            </a:extLst>
          </xdr:cNvPr>
          <xdr:cNvSpPr/>
        </xdr:nvSpPr>
        <xdr:spPr>
          <a:xfrm>
            <a:off x="15455900" y="60706000"/>
            <a:ext cx="1409700" cy="7818120"/>
          </a:xfrm>
          <a:prstGeom prst="rect">
            <a:avLst/>
          </a:prstGeom>
          <a:solidFill>
            <a:schemeClr val="accent5">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C8FFE1"/>
              </a:solidFill>
            </a:endParaRPr>
          </a:p>
        </xdr:txBody>
      </xdr:sp>
      <xdr:grpSp>
        <xdr:nvGrpSpPr>
          <xdr:cNvPr id="380" name="Group 379">
            <a:extLst>
              <a:ext uri="{FF2B5EF4-FFF2-40B4-BE49-F238E27FC236}">
                <a16:creationId xmlns:a16="http://schemas.microsoft.com/office/drawing/2014/main" id="{76C3E1A1-AF11-B657-A430-73D8CE1272D1}"/>
              </a:ext>
            </a:extLst>
          </xdr:cNvPr>
          <xdr:cNvGrpSpPr/>
        </xdr:nvGrpSpPr>
        <xdr:grpSpPr>
          <a:xfrm>
            <a:off x="16306800" y="60706000"/>
            <a:ext cx="2296879" cy="7823200"/>
            <a:chOff x="3796580" y="60718700"/>
            <a:chExt cx="2296879" cy="7823200"/>
          </a:xfrm>
        </xdr:grpSpPr>
        <xdr:sp macro="" textlink="">
          <xdr:nvSpPr>
            <xdr:cNvPr id="387" name="Freeform: Shape 386">
              <a:extLst>
                <a:ext uri="{FF2B5EF4-FFF2-40B4-BE49-F238E27FC236}">
                  <a16:creationId xmlns:a16="http://schemas.microsoft.com/office/drawing/2014/main" id="{BCFD1762-415A-3566-550B-EC6DFEC39D4F}"/>
                </a:ext>
              </a:extLst>
            </xdr:cNvPr>
            <xdr:cNvSpPr/>
          </xdr:nvSpPr>
          <xdr:spPr>
            <a:xfrm>
              <a:off x="4269020" y="60718700"/>
              <a:ext cx="1824439" cy="7823200"/>
            </a:xfrm>
            <a:custGeom>
              <a:avLst/>
              <a:gdLst>
                <a:gd name="connsiteX0" fmla="*/ 0 w 1828800"/>
                <a:gd name="connsiteY0" fmla="*/ 7823200 h 7823200"/>
                <a:gd name="connsiteX1" fmla="*/ 12700 w 1828800"/>
                <a:gd name="connsiteY1" fmla="*/ 0 h 7823200"/>
                <a:gd name="connsiteX2" fmla="*/ 228600 w 1828800"/>
                <a:gd name="connsiteY2" fmla="*/ 0 h 7823200"/>
                <a:gd name="connsiteX3" fmla="*/ 482600 w 1828800"/>
                <a:gd name="connsiteY3" fmla="*/ 25400 h 7823200"/>
                <a:gd name="connsiteX4" fmla="*/ 685800 w 1828800"/>
                <a:gd name="connsiteY4" fmla="*/ 114300 h 7823200"/>
                <a:gd name="connsiteX5" fmla="*/ 863600 w 1828800"/>
                <a:gd name="connsiteY5" fmla="*/ 241300 h 7823200"/>
                <a:gd name="connsiteX6" fmla="*/ 1041400 w 1828800"/>
                <a:gd name="connsiteY6" fmla="*/ 393700 h 7823200"/>
                <a:gd name="connsiteX7" fmla="*/ 1206500 w 1828800"/>
                <a:gd name="connsiteY7" fmla="*/ 673100 h 7823200"/>
                <a:gd name="connsiteX8" fmla="*/ 1295400 w 1828800"/>
                <a:gd name="connsiteY8" fmla="*/ 889000 h 7823200"/>
                <a:gd name="connsiteX9" fmla="*/ 1460500 w 1828800"/>
                <a:gd name="connsiteY9" fmla="*/ 1473200 h 7823200"/>
                <a:gd name="connsiteX10" fmla="*/ 1524000 w 1828800"/>
                <a:gd name="connsiteY10" fmla="*/ 1905000 h 7823200"/>
                <a:gd name="connsiteX11" fmla="*/ 1562100 w 1828800"/>
                <a:gd name="connsiteY11" fmla="*/ 2273300 h 7823200"/>
                <a:gd name="connsiteX12" fmla="*/ 1587500 w 1828800"/>
                <a:gd name="connsiteY12" fmla="*/ 2654300 h 7823200"/>
                <a:gd name="connsiteX13" fmla="*/ 1549400 w 1828800"/>
                <a:gd name="connsiteY13" fmla="*/ 2768600 h 7823200"/>
                <a:gd name="connsiteX14" fmla="*/ 1498600 w 1828800"/>
                <a:gd name="connsiteY14" fmla="*/ 2882900 h 7823200"/>
                <a:gd name="connsiteX15" fmla="*/ 1511300 w 1828800"/>
                <a:gd name="connsiteY15" fmla="*/ 3175000 h 7823200"/>
                <a:gd name="connsiteX16" fmla="*/ 1778000 w 1828800"/>
                <a:gd name="connsiteY16" fmla="*/ 3886200 h 7823200"/>
                <a:gd name="connsiteX17" fmla="*/ 1816100 w 1828800"/>
                <a:gd name="connsiteY17" fmla="*/ 4000500 h 7823200"/>
                <a:gd name="connsiteX18" fmla="*/ 1828800 w 1828800"/>
                <a:gd name="connsiteY18" fmla="*/ 4102100 h 7823200"/>
                <a:gd name="connsiteX19" fmla="*/ 1765300 w 1828800"/>
                <a:gd name="connsiteY19" fmla="*/ 4241800 h 7823200"/>
                <a:gd name="connsiteX20" fmla="*/ 1651000 w 1828800"/>
                <a:gd name="connsiteY20" fmla="*/ 4356100 h 7823200"/>
                <a:gd name="connsiteX21" fmla="*/ 1600200 w 1828800"/>
                <a:gd name="connsiteY21" fmla="*/ 4521200 h 7823200"/>
                <a:gd name="connsiteX22" fmla="*/ 1612900 w 1828800"/>
                <a:gd name="connsiteY22" fmla="*/ 4724400 h 7823200"/>
                <a:gd name="connsiteX23" fmla="*/ 1612900 w 1828800"/>
                <a:gd name="connsiteY23" fmla="*/ 4876800 h 7823200"/>
                <a:gd name="connsiteX24" fmla="*/ 1587500 w 1828800"/>
                <a:gd name="connsiteY24" fmla="*/ 4889500 h 7823200"/>
                <a:gd name="connsiteX25" fmla="*/ 1524000 w 1828800"/>
                <a:gd name="connsiteY25" fmla="*/ 4914900 h 7823200"/>
                <a:gd name="connsiteX26" fmla="*/ 1435100 w 1828800"/>
                <a:gd name="connsiteY26" fmla="*/ 4927600 h 7823200"/>
                <a:gd name="connsiteX27" fmla="*/ 1536700 w 1828800"/>
                <a:gd name="connsiteY27" fmla="*/ 4965700 h 7823200"/>
                <a:gd name="connsiteX28" fmla="*/ 1600200 w 1828800"/>
                <a:gd name="connsiteY28" fmla="*/ 5041900 h 7823200"/>
                <a:gd name="connsiteX29" fmla="*/ 1625600 w 1828800"/>
                <a:gd name="connsiteY29" fmla="*/ 5118100 h 7823200"/>
                <a:gd name="connsiteX30" fmla="*/ 1587500 w 1828800"/>
                <a:gd name="connsiteY30" fmla="*/ 5194300 h 7823200"/>
                <a:gd name="connsiteX31" fmla="*/ 1511300 w 1828800"/>
                <a:gd name="connsiteY31" fmla="*/ 5283200 h 7823200"/>
                <a:gd name="connsiteX32" fmla="*/ 1485900 w 1828800"/>
                <a:gd name="connsiteY32" fmla="*/ 5384800 h 7823200"/>
                <a:gd name="connsiteX33" fmla="*/ 1485900 w 1828800"/>
                <a:gd name="connsiteY33" fmla="*/ 5473700 h 7823200"/>
                <a:gd name="connsiteX34" fmla="*/ 1498600 w 1828800"/>
                <a:gd name="connsiteY34" fmla="*/ 5638800 h 7823200"/>
                <a:gd name="connsiteX35" fmla="*/ 1511300 w 1828800"/>
                <a:gd name="connsiteY35" fmla="*/ 5867400 h 7823200"/>
                <a:gd name="connsiteX36" fmla="*/ 1485900 w 1828800"/>
                <a:gd name="connsiteY36" fmla="*/ 6032500 h 7823200"/>
                <a:gd name="connsiteX37" fmla="*/ 1409700 w 1828800"/>
                <a:gd name="connsiteY37" fmla="*/ 6159500 h 7823200"/>
                <a:gd name="connsiteX38" fmla="*/ 1257300 w 1828800"/>
                <a:gd name="connsiteY38" fmla="*/ 6184900 h 7823200"/>
                <a:gd name="connsiteX39" fmla="*/ 1104900 w 1828800"/>
                <a:gd name="connsiteY39" fmla="*/ 6184900 h 7823200"/>
                <a:gd name="connsiteX40" fmla="*/ 927100 w 1828800"/>
                <a:gd name="connsiteY40" fmla="*/ 6146800 h 7823200"/>
                <a:gd name="connsiteX41" fmla="*/ 787400 w 1828800"/>
                <a:gd name="connsiteY41" fmla="*/ 6159500 h 7823200"/>
                <a:gd name="connsiteX42" fmla="*/ 736600 w 1828800"/>
                <a:gd name="connsiteY42" fmla="*/ 6172200 h 7823200"/>
                <a:gd name="connsiteX43" fmla="*/ 673100 w 1828800"/>
                <a:gd name="connsiteY43" fmla="*/ 6223000 h 7823200"/>
                <a:gd name="connsiteX44" fmla="*/ 584200 w 1828800"/>
                <a:gd name="connsiteY44" fmla="*/ 6591300 h 7823200"/>
                <a:gd name="connsiteX45" fmla="*/ 393700 w 1828800"/>
                <a:gd name="connsiteY45" fmla="*/ 7810500 h 7823200"/>
                <a:gd name="connsiteX46" fmla="*/ 0 w 1828800"/>
                <a:gd name="connsiteY46"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767013 w 1830513"/>
                <a:gd name="connsiteY19" fmla="*/ 4241800 h 7823200"/>
                <a:gd name="connsiteX20" fmla="*/ 1652713 w 1830513"/>
                <a:gd name="connsiteY20" fmla="*/ 4356100 h 7823200"/>
                <a:gd name="connsiteX21" fmla="*/ 1601913 w 1830513"/>
                <a:gd name="connsiteY21" fmla="*/ 4521200 h 7823200"/>
                <a:gd name="connsiteX22" fmla="*/ 1614613 w 1830513"/>
                <a:gd name="connsiteY22" fmla="*/ 4724400 h 7823200"/>
                <a:gd name="connsiteX23" fmla="*/ 1614613 w 1830513"/>
                <a:gd name="connsiteY23" fmla="*/ 4876800 h 7823200"/>
                <a:gd name="connsiteX24" fmla="*/ 1589213 w 1830513"/>
                <a:gd name="connsiteY24" fmla="*/ 4889500 h 7823200"/>
                <a:gd name="connsiteX25" fmla="*/ 1525713 w 1830513"/>
                <a:gd name="connsiteY25" fmla="*/ 4914900 h 7823200"/>
                <a:gd name="connsiteX26" fmla="*/ 1436813 w 1830513"/>
                <a:gd name="connsiteY26" fmla="*/ 4927600 h 7823200"/>
                <a:gd name="connsiteX27" fmla="*/ 1538413 w 1830513"/>
                <a:gd name="connsiteY27" fmla="*/ 4965700 h 7823200"/>
                <a:gd name="connsiteX28" fmla="*/ 1601913 w 1830513"/>
                <a:gd name="connsiteY28" fmla="*/ 5041900 h 7823200"/>
                <a:gd name="connsiteX29" fmla="*/ 1627313 w 1830513"/>
                <a:gd name="connsiteY29" fmla="*/ 5118100 h 7823200"/>
                <a:gd name="connsiteX30" fmla="*/ 1589213 w 1830513"/>
                <a:gd name="connsiteY30" fmla="*/ 5194300 h 7823200"/>
                <a:gd name="connsiteX31" fmla="*/ 1513013 w 1830513"/>
                <a:gd name="connsiteY31" fmla="*/ 5283200 h 7823200"/>
                <a:gd name="connsiteX32" fmla="*/ 1487613 w 1830513"/>
                <a:gd name="connsiteY32" fmla="*/ 5384800 h 7823200"/>
                <a:gd name="connsiteX33" fmla="*/ 1487613 w 1830513"/>
                <a:gd name="connsiteY33" fmla="*/ 5473700 h 7823200"/>
                <a:gd name="connsiteX34" fmla="*/ 1500313 w 1830513"/>
                <a:gd name="connsiteY34" fmla="*/ 5638800 h 7823200"/>
                <a:gd name="connsiteX35" fmla="*/ 1513013 w 1830513"/>
                <a:gd name="connsiteY35" fmla="*/ 5867400 h 7823200"/>
                <a:gd name="connsiteX36" fmla="*/ 1487613 w 1830513"/>
                <a:gd name="connsiteY36" fmla="*/ 6032500 h 7823200"/>
                <a:gd name="connsiteX37" fmla="*/ 1411413 w 1830513"/>
                <a:gd name="connsiteY37" fmla="*/ 6159500 h 7823200"/>
                <a:gd name="connsiteX38" fmla="*/ 1259013 w 1830513"/>
                <a:gd name="connsiteY38" fmla="*/ 6184900 h 7823200"/>
                <a:gd name="connsiteX39" fmla="*/ 1106613 w 1830513"/>
                <a:gd name="connsiteY39" fmla="*/ 6184900 h 7823200"/>
                <a:gd name="connsiteX40" fmla="*/ 928813 w 1830513"/>
                <a:gd name="connsiteY40" fmla="*/ 6146800 h 7823200"/>
                <a:gd name="connsiteX41" fmla="*/ 789113 w 1830513"/>
                <a:gd name="connsiteY41" fmla="*/ 6159500 h 7823200"/>
                <a:gd name="connsiteX42" fmla="*/ 738313 w 1830513"/>
                <a:gd name="connsiteY42" fmla="*/ 6172200 h 7823200"/>
                <a:gd name="connsiteX43" fmla="*/ 674813 w 1830513"/>
                <a:gd name="connsiteY43" fmla="*/ 6223000 h 7823200"/>
                <a:gd name="connsiteX44" fmla="*/ 585913 w 1830513"/>
                <a:gd name="connsiteY44" fmla="*/ 6591300 h 7823200"/>
                <a:gd name="connsiteX45" fmla="*/ 395413 w 1830513"/>
                <a:gd name="connsiteY45" fmla="*/ 7810500 h 7823200"/>
                <a:gd name="connsiteX46" fmla="*/ 1713 w 1830513"/>
                <a:gd name="connsiteY46"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767013 w 1830513"/>
                <a:gd name="connsiteY19" fmla="*/ 4241800 h 7823200"/>
                <a:gd name="connsiteX20" fmla="*/ 1652713 w 1830513"/>
                <a:gd name="connsiteY20" fmla="*/ 4356100 h 7823200"/>
                <a:gd name="connsiteX21" fmla="*/ 1601913 w 1830513"/>
                <a:gd name="connsiteY21" fmla="*/ 4521200 h 7823200"/>
                <a:gd name="connsiteX22" fmla="*/ 1614613 w 1830513"/>
                <a:gd name="connsiteY22" fmla="*/ 4724400 h 7823200"/>
                <a:gd name="connsiteX23" fmla="*/ 1614613 w 1830513"/>
                <a:gd name="connsiteY23" fmla="*/ 4876800 h 7823200"/>
                <a:gd name="connsiteX24" fmla="*/ 1589213 w 1830513"/>
                <a:gd name="connsiteY24" fmla="*/ 4889500 h 7823200"/>
                <a:gd name="connsiteX25" fmla="*/ 1525713 w 1830513"/>
                <a:gd name="connsiteY25" fmla="*/ 4914900 h 7823200"/>
                <a:gd name="connsiteX26" fmla="*/ 1436813 w 1830513"/>
                <a:gd name="connsiteY26" fmla="*/ 4927600 h 7823200"/>
                <a:gd name="connsiteX27" fmla="*/ 1538413 w 1830513"/>
                <a:gd name="connsiteY27" fmla="*/ 4965700 h 7823200"/>
                <a:gd name="connsiteX28" fmla="*/ 1601913 w 1830513"/>
                <a:gd name="connsiteY28" fmla="*/ 5041900 h 7823200"/>
                <a:gd name="connsiteX29" fmla="*/ 1627313 w 1830513"/>
                <a:gd name="connsiteY29" fmla="*/ 5118100 h 7823200"/>
                <a:gd name="connsiteX30" fmla="*/ 1589213 w 1830513"/>
                <a:gd name="connsiteY30" fmla="*/ 5194300 h 7823200"/>
                <a:gd name="connsiteX31" fmla="*/ 1513013 w 1830513"/>
                <a:gd name="connsiteY31" fmla="*/ 5283200 h 7823200"/>
                <a:gd name="connsiteX32" fmla="*/ 1487613 w 1830513"/>
                <a:gd name="connsiteY32" fmla="*/ 5384800 h 7823200"/>
                <a:gd name="connsiteX33" fmla="*/ 1487613 w 1830513"/>
                <a:gd name="connsiteY33" fmla="*/ 5473700 h 7823200"/>
                <a:gd name="connsiteX34" fmla="*/ 1500313 w 1830513"/>
                <a:gd name="connsiteY34" fmla="*/ 5638800 h 7823200"/>
                <a:gd name="connsiteX35" fmla="*/ 1513013 w 1830513"/>
                <a:gd name="connsiteY35" fmla="*/ 5867400 h 7823200"/>
                <a:gd name="connsiteX36" fmla="*/ 1487613 w 1830513"/>
                <a:gd name="connsiteY36" fmla="*/ 6032500 h 7823200"/>
                <a:gd name="connsiteX37" fmla="*/ 1411413 w 1830513"/>
                <a:gd name="connsiteY37" fmla="*/ 6159500 h 7823200"/>
                <a:gd name="connsiteX38" fmla="*/ 1259013 w 1830513"/>
                <a:gd name="connsiteY38" fmla="*/ 6184900 h 7823200"/>
                <a:gd name="connsiteX39" fmla="*/ 1106613 w 1830513"/>
                <a:gd name="connsiteY39" fmla="*/ 6184900 h 7823200"/>
                <a:gd name="connsiteX40" fmla="*/ 928813 w 1830513"/>
                <a:gd name="connsiteY40" fmla="*/ 6146800 h 7823200"/>
                <a:gd name="connsiteX41" fmla="*/ 789113 w 1830513"/>
                <a:gd name="connsiteY41" fmla="*/ 6159500 h 7823200"/>
                <a:gd name="connsiteX42" fmla="*/ 738313 w 1830513"/>
                <a:gd name="connsiteY42" fmla="*/ 6172200 h 7823200"/>
                <a:gd name="connsiteX43" fmla="*/ 674813 w 1830513"/>
                <a:gd name="connsiteY43" fmla="*/ 6223000 h 7823200"/>
                <a:gd name="connsiteX44" fmla="*/ 585913 w 1830513"/>
                <a:gd name="connsiteY44" fmla="*/ 6591300 h 7823200"/>
                <a:gd name="connsiteX45" fmla="*/ 395413 w 1830513"/>
                <a:gd name="connsiteY45" fmla="*/ 7810500 h 7823200"/>
                <a:gd name="connsiteX46" fmla="*/ 1713 w 1830513"/>
                <a:gd name="connsiteY46"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04010 w 1830513"/>
                <a:gd name="connsiteY19" fmla="*/ 4167524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78565 w 1830513"/>
                <a:gd name="connsiteY5" fmla="*/ 231602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78565 w 1830513"/>
                <a:gd name="connsiteY5" fmla="*/ 231602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78565 w 1830513"/>
                <a:gd name="connsiteY5" fmla="*/ 231602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09149 w 1830513"/>
                <a:gd name="connsiteY15" fmla="*/ 2984346 h 7823200"/>
                <a:gd name="connsiteX16" fmla="*/ 1513013 w 1830513"/>
                <a:gd name="connsiteY16" fmla="*/ 3175000 h 7823200"/>
                <a:gd name="connsiteX17" fmla="*/ 1779713 w 1830513"/>
                <a:gd name="connsiteY17" fmla="*/ 3886200 h 7823200"/>
                <a:gd name="connsiteX18" fmla="*/ 1817813 w 1830513"/>
                <a:gd name="connsiteY18" fmla="*/ 4000500 h 7823200"/>
                <a:gd name="connsiteX19" fmla="*/ 1830513 w 1830513"/>
                <a:gd name="connsiteY19" fmla="*/ 4102100 h 7823200"/>
                <a:gd name="connsiteX20" fmla="*/ 1823888 w 1830513"/>
                <a:gd name="connsiteY20" fmla="*/ 4180455 h 7823200"/>
                <a:gd name="connsiteX21" fmla="*/ 1767013 w 1830513"/>
                <a:gd name="connsiteY21" fmla="*/ 4241800 h 7823200"/>
                <a:gd name="connsiteX22" fmla="*/ 1652713 w 1830513"/>
                <a:gd name="connsiteY22" fmla="*/ 4356100 h 7823200"/>
                <a:gd name="connsiteX23" fmla="*/ 1601913 w 1830513"/>
                <a:gd name="connsiteY23" fmla="*/ 4521200 h 7823200"/>
                <a:gd name="connsiteX24" fmla="*/ 1614613 w 1830513"/>
                <a:gd name="connsiteY24" fmla="*/ 4724400 h 7823200"/>
                <a:gd name="connsiteX25" fmla="*/ 1614613 w 1830513"/>
                <a:gd name="connsiteY25" fmla="*/ 4876800 h 7823200"/>
                <a:gd name="connsiteX26" fmla="*/ 1589213 w 1830513"/>
                <a:gd name="connsiteY26" fmla="*/ 4889500 h 7823200"/>
                <a:gd name="connsiteX27" fmla="*/ 1525713 w 1830513"/>
                <a:gd name="connsiteY27" fmla="*/ 4914900 h 7823200"/>
                <a:gd name="connsiteX28" fmla="*/ 1436813 w 1830513"/>
                <a:gd name="connsiteY28" fmla="*/ 4927600 h 7823200"/>
                <a:gd name="connsiteX29" fmla="*/ 1538413 w 1830513"/>
                <a:gd name="connsiteY29" fmla="*/ 4965700 h 7823200"/>
                <a:gd name="connsiteX30" fmla="*/ 1601913 w 1830513"/>
                <a:gd name="connsiteY30" fmla="*/ 5041900 h 7823200"/>
                <a:gd name="connsiteX31" fmla="*/ 1627313 w 1830513"/>
                <a:gd name="connsiteY31" fmla="*/ 5118100 h 7823200"/>
                <a:gd name="connsiteX32" fmla="*/ 1589213 w 1830513"/>
                <a:gd name="connsiteY32" fmla="*/ 5194300 h 7823200"/>
                <a:gd name="connsiteX33" fmla="*/ 1513013 w 1830513"/>
                <a:gd name="connsiteY33" fmla="*/ 5283200 h 7823200"/>
                <a:gd name="connsiteX34" fmla="*/ 1487613 w 1830513"/>
                <a:gd name="connsiteY34" fmla="*/ 5384800 h 7823200"/>
                <a:gd name="connsiteX35" fmla="*/ 1487613 w 1830513"/>
                <a:gd name="connsiteY35" fmla="*/ 5473700 h 7823200"/>
                <a:gd name="connsiteX36" fmla="*/ 1500313 w 1830513"/>
                <a:gd name="connsiteY36" fmla="*/ 5638800 h 7823200"/>
                <a:gd name="connsiteX37" fmla="*/ 1513013 w 1830513"/>
                <a:gd name="connsiteY37" fmla="*/ 5867400 h 7823200"/>
                <a:gd name="connsiteX38" fmla="*/ 1487613 w 1830513"/>
                <a:gd name="connsiteY38" fmla="*/ 6032500 h 7823200"/>
                <a:gd name="connsiteX39" fmla="*/ 1411413 w 1830513"/>
                <a:gd name="connsiteY39" fmla="*/ 6159500 h 7823200"/>
                <a:gd name="connsiteX40" fmla="*/ 1259013 w 1830513"/>
                <a:gd name="connsiteY40" fmla="*/ 6184900 h 7823200"/>
                <a:gd name="connsiteX41" fmla="*/ 1106613 w 1830513"/>
                <a:gd name="connsiteY41" fmla="*/ 6184900 h 7823200"/>
                <a:gd name="connsiteX42" fmla="*/ 928813 w 1830513"/>
                <a:gd name="connsiteY42" fmla="*/ 6146800 h 7823200"/>
                <a:gd name="connsiteX43" fmla="*/ 789113 w 1830513"/>
                <a:gd name="connsiteY43" fmla="*/ 6159500 h 7823200"/>
                <a:gd name="connsiteX44" fmla="*/ 738313 w 1830513"/>
                <a:gd name="connsiteY44" fmla="*/ 6172200 h 7823200"/>
                <a:gd name="connsiteX45" fmla="*/ 674813 w 1830513"/>
                <a:gd name="connsiteY45" fmla="*/ 6223000 h 7823200"/>
                <a:gd name="connsiteX46" fmla="*/ 585913 w 1830513"/>
                <a:gd name="connsiteY46" fmla="*/ 6591300 h 7823200"/>
                <a:gd name="connsiteX47" fmla="*/ 395413 w 1830513"/>
                <a:gd name="connsiteY47" fmla="*/ 7810500 h 7823200"/>
                <a:gd name="connsiteX48" fmla="*/ 1713 w 1830513"/>
                <a:gd name="connsiteY48"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78565 w 1830513"/>
                <a:gd name="connsiteY5" fmla="*/ 231602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466079 w 1830513"/>
                <a:gd name="connsiteY15" fmla="*/ 2990811 h 7823200"/>
                <a:gd name="connsiteX16" fmla="*/ 1513013 w 1830513"/>
                <a:gd name="connsiteY16" fmla="*/ 3175000 h 7823200"/>
                <a:gd name="connsiteX17" fmla="*/ 1779713 w 1830513"/>
                <a:gd name="connsiteY17" fmla="*/ 3886200 h 7823200"/>
                <a:gd name="connsiteX18" fmla="*/ 1817813 w 1830513"/>
                <a:gd name="connsiteY18" fmla="*/ 4000500 h 7823200"/>
                <a:gd name="connsiteX19" fmla="*/ 1830513 w 1830513"/>
                <a:gd name="connsiteY19" fmla="*/ 4102100 h 7823200"/>
                <a:gd name="connsiteX20" fmla="*/ 1823888 w 1830513"/>
                <a:gd name="connsiteY20" fmla="*/ 4180455 h 7823200"/>
                <a:gd name="connsiteX21" fmla="*/ 1767013 w 1830513"/>
                <a:gd name="connsiteY21" fmla="*/ 4241800 h 7823200"/>
                <a:gd name="connsiteX22" fmla="*/ 1652713 w 1830513"/>
                <a:gd name="connsiteY22" fmla="*/ 4356100 h 7823200"/>
                <a:gd name="connsiteX23" fmla="*/ 1601913 w 1830513"/>
                <a:gd name="connsiteY23" fmla="*/ 4521200 h 7823200"/>
                <a:gd name="connsiteX24" fmla="*/ 1614613 w 1830513"/>
                <a:gd name="connsiteY24" fmla="*/ 4724400 h 7823200"/>
                <a:gd name="connsiteX25" fmla="*/ 1614613 w 1830513"/>
                <a:gd name="connsiteY25" fmla="*/ 4876800 h 7823200"/>
                <a:gd name="connsiteX26" fmla="*/ 1589213 w 1830513"/>
                <a:gd name="connsiteY26" fmla="*/ 4889500 h 7823200"/>
                <a:gd name="connsiteX27" fmla="*/ 1525713 w 1830513"/>
                <a:gd name="connsiteY27" fmla="*/ 4914900 h 7823200"/>
                <a:gd name="connsiteX28" fmla="*/ 1436813 w 1830513"/>
                <a:gd name="connsiteY28" fmla="*/ 4927600 h 7823200"/>
                <a:gd name="connsiteX29" fmla="*/ 1538413 w 1830513"/>
                <a:gd name="connsiteY29" fmla="*/ 4965700 h 7823200"/>
                <a:gd name="connsiteX30" fmla="*/ 1601913 w 1830513"/>
                <a:gd name="connsiteY30" fmla="*/ 5041900 h 7823200"/>
                <a:gd name="connsiteX31" fmla="*/ 1627313 w 1830513"/>
                <a:gd name="connsiteY31" fmla="*/ 5118100 h 7823200"/>
                <a:gd name="connsiteX32" fmla="*/ 1589213 w 1830513"/>
                <a:gd name="connsiteY32" fmla="*/ 5194300 h 7823200"/>
                <a:gd name="connsiteX33" fmla="*/ 1513013 w 1830513"/>
                <a:gd name="connsiteY33" fmla="*/ 5283200 h 7823200"/>
                <a:gd name="connsiteX34" fmla="*/ 1487613 w 1830513"/>
                <a:gd name="connsiteY34" fmla="*/ 5384800 h 7823200"/>
                <a:gd name="connsiteX35" fmla="*/ 1487613 w 1830513"/>
                <a:gd name="connsiteY35" fmla="*/ 5473700 h 7823200"/>
                <a:gd name="connsiteX36" fmla="*/ 1500313 w 1830513"/>
                <a:gd name="connsiteY36" fmla="*/ 5638800 h 7823200"/>
                <a:gd name="connsiteX37" fmla="*/ 1513013 w 1830513"/>
                <a:gd name="connsiteY37" fmla="*/ 5867400 h 7823200"/>
                <a:gd name="connsiteX38" fmla="*/ 1487613 w 1830513"/>
                <a:gd name="connsiteY38" fmla="*/ 6032500 h 7823200"/>
                <a:gd name="connsiteX39" fmla="*/ 1411413 w 1830513"/>
                <a:gd name="connsiteY39" fmla="*/ 6159500 h 7823200"/>
                <a:gd name="connsiteX40" fmla="*/ 1259013 w 1830513"/>
                <a:gd name="connsiteY40" fmla="*/ 6184900 h 7823200"/>
                <a:gd name="connsiteX41" fmla="*/ 1106613 w 1830513"/>
                <a:gd name="connsiteY41" fmla="*/ 6184900 h 7823200"/>
                <a:gd name="connsiteX42" fmla="*/ 928813 w 1830513"/>
                <a:gd name="connsiteY42" fmla="*/ 6146800 h 7823200"/>
                <a:gd name="connsiteX43" fmla="*/ 789113 w 1830513"/>
                <a:gd name="connsiteY43" fmla="*/ 6159500 h 7823200"/>
                <a:gd name="connsiteX44" fmla="*/ 738313 w 1830513"/>
                <a:gd name="connsiteY44" fmla="*/ 6172200 h 7823200"/>
                <a:gd name="connsiteX45" fmla="*/ 674813 w 1830513"/>
                <a:gd name="connsiteY45" fmla="*/ 6223000 h 7823200"/>
                <a:gd name="connsiteX46" fmla="*/ 585913 w 1830513"/>
                <a:gd name="connsiteY46" fmla="*/ 6591300 h 7823200"/>
                <a:gd name="connsiteX47" fmla="*/ 395413 w 1830513"/>
                <a:gd name="connsiteY47" fmla="*/ 7810500 h 7823200"/>
                <a:gd name="connsiteX48" fmla="*/ 1713 w 1830513"/>
                <a:gd name="connsiteY48" fmla="*/ 7823200 h 78232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Lst>
              <a:rect l="l" t="t" r="r" b="b"/>
              <a:pathLst>
                <a:path w="1830513" h="7823200">
                  <a:moveTo>
                    <a:pt x="1713" y="7823200"/>
                  </a:moveTo>
                  <a:cubicBezTo>
                    <a:pt x="5946" y="5215467"/>
                    <a:pt x="-3072" y="2607733"/>
                    <a:pt x="1161" y="0"/>
                  </a:cubicBezTo>
                  <a:lnTo>
                    <a:pt x="230313" y="0"/>
                  </a:lnTo>
                  <a:cubicBezTo>
                    <a:pt x="310838" y="4233"/>
                    <a:pt x="408113" y="6350"/>
                    <a:pt x="484313" y="25400"/>
                  </a:cubicBezTo>
                  <a:cubicBezTo>
                    <a:pt x="560513" y="44450"/>
                    <a:pt x="621804" y="79933"/>
                    <a:pt x="687513" y="114300"/>
                  </a:cubicBezTo>
                  <a:cubicBezTo>
                    <a:pt x="753222" y="148667"/>
                    <a:pt x="819298" y="185035"/>
                    <a:pt x="878565" y="231602"/>
                  </a:cubicBezTo>
                  <a:cubicBezTo>
                    <a:pt x="937832" y="278169"/>
                    <a:pt x="988172" y="320117"/>
                    <a:pt x="1043113" y="393700"/>
                  </a:cubicBezTo>
                  <a:cubicBezTo>
                    <a:pt x="1098054" y="467283"/>
                    <a:pt x="1165880" y="590550"/>
                    <a:pt x="1208213" y="673100"/>
                  </a:cubicBezTo>
                  <a:lnTo>
                    <a:pt x="1297113" y="889000"/>
                  </a:lnTo>
                  <a:cubicBezTo>
                    <a:pt x="1326746" y="960967"/>
                    <a:pt x="1424113" y="1303867"/>
                    <a:pt x="1462213" y="1473200"/>
                  </a:cubicBezTo>
                  <a:lnTo>
                    <a:pt x="1525713" y="1905000"/>
                  </a:lnTo>
                  <a:lnTo>
                    <a:pt x="1563813" y="2273300"/>
                  </a:lnTo>
                  <a:lnTo>
                    <a:pt x="1589213" y="2654300"/>
                  </a:lnTo>
                  <a:lnTo>
                    <a:pt x="1551113" y="2768600"/>
                  </a:lnTo>
                  <a:lnTo>
                    <a:pt x="1500313" y="2882900"/>
                  </a:lnTo>
                  <a:lnTo>
                    <a:pt x="1466079" y="2990811"/>
                  </a:lnTo>
                  <a:lnTo>
                    <a:pt x="1513013" y="3175000"/>
                  </a:lnTo>
                  <a:lnTo>
                    <a:pt x="1779713" y="3886200"/>
                  </a:lnTo>
                  <a:lnTo>
                    <a:pt x="1817813" y="4000500"/>
                  </a:lnTo>
                  <a:lnTo>
                    <a:pt x="1830513" y="4102100"/>
                  </a:lnTo>
                  <a:lnTo>
                    <a:pt x="1823888" y="4180455"/>
                  </a:lnTo>
                  <a:lnTo>
                    <a:pt x="1767013" y="4241800"/>
                  </a:lnTo>
                  <a:lnTo>
                    <a:pt x="1652713" y="4356100"/>
                  </a:lnTo>
                  <a:lnTo>
                    <a:pt x="1601913" y="4521200"/>
                  </a:lnTo>
                  <a:lnTo>
                    <a:pt x="1614613" y="4724400"/>
                  </a:lnTo>
                  <a:cubicBezTo>
                    <a:pt x="1616730" y="4783667"/>
                    <a:pt x="1618846" y="4849283"/>
                    <a:pt x="1614613" y="4876800"/>
                  </a:cubicBezTo>
                  <a:cubicBezTo>
                    <a:pt x="1610380" y="4904317"/>
                    <a:pt x="1604030" y="4883150"/>
                    <a:pt x="1589213" y="4889500"/>
                  </a:cubicBezTo>
                  <a:lnTo>
                    <a:pt x="1525713" y="4914900"/>
                  </a:lnTo>
                  <a:lnTo>
                    <a:pt x="1436813" y="4927600"/>
                  </a:lnTo>
                  <a:lnTo>
                    <a:pt x="1538413" y="4965700"/>
                  </a:lnTo>
                  <a:lnTo>
                    <a:pt x="1601913" y="5041900"/>
                  </a:lnTo>
                  <a:lnTo>
                    <a:pt x="1627313" y="5118100"/>
                  </a:lnTo>
                  <a:lnTo>
                    <a:pt x="1589213" y="5194300"/>
                  </a:lnTo>
                  <a:lnTo>
                    <a:pt x="1513013" y="5283200"/>
                  </a:lnTo>
                  <a:lnTo>
                    <a:pt x="1487613" y="5384800"/>
                  </a:lnTo>
                  <a:lnTo>
                    <a:pt x="1487613" y="5473700"/>
                  </a:lnTo>
                  <a:lnTo>
                    <a:pt x="1500313" y="5638800"/>
                  </a:lnTo>
                  <a:lnTo>
                    <a:pt x="1513013" y="5867400"/>
                  </a:lnTo>
                  <a:lnTo>
                    <a:pt x="1487613" y="6032500"/>
                  </a:lnTo>
                  <a:cubicBezTo>
                    <a:pt x="1470680" y="6081183"/>
                    <a:pt x="1449513" y="6134100"/>
                    <a:pt x="1411413" y="6159500"/>
                  </a:cubicBezTo>
                  <a:cubicBezTo>
                    <a:pt x="1373313" y="6184900"/>
                    <a:pt x="1309813" y="6180667"/>
                    <a:pt x="1259013" y="6184900"/>
                  </a:cubicBezTo>
                  <a:lnTo>
                    <a:pt x="1106613" y="6184900"/>
                  </a:lnTo>
                  <a:lnTo>
                    <a:pt x="928813" y="6146800"/>
                  </a:lnTo>
                  <a:lnTo>
                    <a:pt x="789113" y="6159500"/>
                  </a:lnTo>
                  <a:lnTo>
                    <a:pt x="738313" y="6172200"/>
                  </a:lnTo>
                  <a:lnTo>
                    <a:pt x="674813" y="6223000"/>
                  </a:lnTo>
                  <a:lnTo>
                    <a:pt x="585913" y="6591300"/>
                  </a:lnTo>
                  <a:lnTo>
                    <a:pt x="395413" y="7810500"/>
                  </a:lnTo>
                  <a:lnTo>
                    <a:pt x="1713" y="7823200"/>
                  </a:lnTo>
                  <a:close/>
                </a:path>
              </a:pathLst>
            </a:custGeom>
            <a:solidFill>
              <a:schemeClr val="accent5">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C8FFE1"/>
                </a:solidFill>
              </a:endParaRPr>
            </a:p>
          </xdr:txBody>
        </xdr:sp>
        <xdr:sp macro="" textlink="">
          <xdr:nvSpPr>
            <xdr:cNvPr id="388" name="Freeform: Shape 387">
              <a:extLst>
                <a:ext uri="{FF2B5EF4-FFF2-40B4-BE49-F238E27FC236}">
                  <a16:creationId xmlns:a16="http://schemas.microsoft.com/office/drawing/2014/main" id="{103534CF-BC5A-7D0D-8AC6-77DC87002BB7}"/>
                </a:ext>
              </a:extLst>
            </xdr:cNvPr>
            <xdr:cNvSpPr/>
          </xdr:nvSpPr>
          <xdr:spPr>
            <a:xfrm>
              <a:off x="4167420" y="60718700"/>
              <a:ext cx="1824439" cy="7823200"/>
            </a:xfrm>
            <a:custGeom>
              <a:avLst/>
              <a:gdLst>
                <a:gd name="connsiteX0" fmla="*/ 0 w 1828800"/>
                <a:gd name="connsiteY0" fmla="*/ 7823200 h 7823200"/>
                <a:gd name="connsiteX1" fmla="*/ 12700 w 1828800"/>
                <a:gd name="connsiteY1" fmla="*/ 0 h 7823200"/>
                <a:gd name="connsiteX2" fmla="*/ 228600 w 1828800"/>
                <a:gd name="connsiteY2" fmla="*/ 0 h 7823200"/>
                <a:gd name="connsiteX3" fmla="*/ 482600 w 1828800"/>
                <a:gd name="connsiteY3" fmla="*/ 25400 h 7823200"/>
                <a:gd name="connsiteX4" fmla="*/ 685800 w 1828800"/>
                <a:gd name="connsiteY4" fmla="*/ 114300 h 7823200"/>
                <a:gd name="connsiteX5" fmla="*/ 863600 w 1828800"/>
                <a:gd name="connsiteY5" fmla="*/ 241300 h 7823200"/>
                <a:gd name="connsiteX6" fmla="*/ 1041400 w 1828800"/>
                <a:gd name="connsiteY6" fmla="*/ 393700 h 7823200"/>
                <a:gd name="connsiteX7" fmla="*/ 1206500 w 1828800"/>
                <a:gd name="connsiteY7" fmla="*/ 673100 h 7823200"/>
                <a:gd name="connsiteX8" fmla="*/ 1295400 w 1828800"/>
                <a:gd name="connsiteY8" fmla="*/ 889000 h 7823200"/>
                <a:gd name="connsiteX9" fmla="*/ 1460500 w 1828800"/>
                <a:gd name="connsiteY9" fmla="*/ 1473200 h 7823200"/>
                <a:gd name="connsiteX10" fmla="*/ 1524000 w 1828800"/>
                <a:gd name="connsiteY10" fmla="*/ 1905000 h 7823200"/>
                <a:gd name="connsiteX11" fmla="*/ 1562100 w 1828800"/>
                <a:gd name="connsiteY11" fmla="*/ 2273300 h 7823200"/>
                <a:gd name="connsiteX12" fmla="*/ 1587500 w 1828800"/>
                <a:gd name="connsiteY12" fmla="*/ 2654300 h 7823200"/>
                <a:gd name="connsiteX13" fmla="*/ 1549400 w 1828800"/>
                <a:gd name="connsiteY13" fmla="*/ 2768600 h 7823200"/>
                <a:gd name="connsiteX14" fmla="*/ 1498600 w 1828800"/>
                <a:gd name="connsiteY14" fmla="*/ 2882900 h 7823200"/>
                <a:gd name="connsiteX15" fmla="*/ 1511300 w 1828800"/>
                <a:gd name="connsiteY15" fmla="*/ 3175000 h 7823200"/>
                <a:gd name="connsiteX16" fmla="*/ 1778000 w 1828800"/>
                <a:gd name="connsiteY16" fmla="*/ 3886200 h 7823200"/>
                <a:gd name="connsiteX17" fmla="*/ 1816100 w 1828800"/>
                <a:gd name="connsiteY17" fmla="*/ 4000500 h 7823200"/>
                <a:gd name="connsiteX18" fmla="*/ 1828800 w 1828800"/>
                <a:gd name="connsiteY18" fmla="*/ 4102100 h 7823200"/>
                <a:gd name="connsiteX19" fmla="*/ 1765300 w 1828800"/>
                <a:gd name="connsiteY19" fmla="*/ 4241800 h 7823200"/>
                <a:gd name="connsiteX20" fmla="*/ 1651000 w 1828800"/>
                <a:gd name="connsiteY20" fmla="*/ 4356100 h 7823200"/>
                <a:gd name="connsiteX21" fmla="*/ 1600200 w 1828800"/>
                <a:gd name="connsiteY21" fmla="*/ 4521200 h 7823200"/>
                <a:gd name="connsiteX22" fmla="*/ 1612900 w 1828800"/>
                <a:gd name="connsiteY22" fmla="*/ 4724400 h 7823200"/>
                <a:gd name="connsiteX23" fmla="*/ 1612900 w 1828800"/>
                <a:gd name="connsiteY23" fmla="*/ 4876800 h 7823200"/>
                <a:gd name="connsiteX24" fmla="*/ 1587500 w 1828800"/>
                <a:gd name="connsiteY24" fmla="*/ 4889500 h 7823200"/>
                <a:gd name="connsiteX25" fmla="*/ 1524000 w 1828800"/>
                <a:gd name="connsiteY25" fmla="*/ 4914900 h 7823200"/>
                <a:gd name="connsiteX26" fmla="*/ 1435100 w 1828800"/>
                <a:gd name="connsiteY26" fmla="*/ 4927600 h 7823200"/>
                <a:gd name="connsiteX27" fmla="*/ 1536700 w 1828800"/>
                <a:gd name="connsiteY27" fmla="*/ 4965700 h 7823200"/>
                <a:gd name="connsiteX28" fmla="*/ 1600200 w 1828800"/>
                <a:gd name="connsiteY28" fmla="*/ 5041900 h 7823200"/>
                <a:gd name="connsiteX29" fmla="*/ 1625600 w 1828800"/>
                <a:gd name="connsiteY29" fmla="*/ 5118100 h 7823200"/>
                <a:gd name="connsiteX30" fmla="*/ 1587500 w 1828800"/>
                <a:gd name="connsiteY30" fmla="*/ 5194300 h 7823200"/>
                <a:gd name="connsiteX31" fmla="*/ 1511300 w 1828800"/>
                <a:gd name="connsiteY31" fmla="*/ 5283200 h 7823200"/>
                <a:gd name="connsiteX32" fmla="*/ 1485900 w 1828800"/>
                <a:gd name="connsiteY32" fmla="*/ 5384800 h 7823200"/>
                <a:gd name="connsiteX33" fmla="*/ 1485900 w 1828800"/>
                <a:gd name="connsiteY33" fmla="*/ 5473700 h 7823200"/>
                <a:gd name="connsiteX34" fmla="*/ 1498600 w 1828800"/>
                <a:gd name="connsiteY34" fmla="*/ 5638800 h 7823200"/>
                <a:gd name="connsiteX35" fmla="*/ 1511300 w 1828800"/>
                <a:gd name="connsiteY35" fmla="*/ 5867400 h 7823200"/>
                <a:gd name="connsiteX36" fmla="*/ 1485900 w 1828800"/>
                <a:gd name="connsiteY36" fmla="*/ 6032500 h 7823200"/>
                <a:gd name="connsiteX37" fmla="*/ 1409700 w 1828800"/>
                <a:gd name="connsiteY37" fmla="*/ 6159500 h 7823200"/>
                <a:gd name="connsiteX38" fmla="*/ 1257300 w 1828800"/>
                <a:gd name="connsiteY38" fmla="*/ 6184900 h 7823200"/>
                <a:gd name="connsiteX39" fmla="*/ 1104900 w 1828800"/>
                <a:gd name="connsiteY39" fmla="*/ 6184900 h 7823200"/>
                <a:gd name="connsiteX40" fmla="*/ 927100 w 1828800"/>
                <a:gd name="connsiteY40" fmla="*/ 6146800 h 7823200"/>
                <a:gd name="connsiteX41" fmla="*/ 787400 w 1828800"/>
                <a:gd name="connsiteY41" fmla="*/ 6159500 h 7823200"/>
                <a:gd name="connsiteX42" fmla="*/ 736600 w 1828800"/>
                <a:gd name="connsiteY42" fmla="*/ 6172200 h 7823200"/>
                <a:gd name="connsiteX43" fmla="*/ 673100 w 1828800"/>
                <a:gd name="connsiteY43" fmla="*/ 6223000 h 7823200"/>
                <a:gd name="connsiteX44" fmla="*/ 584200 w 1828800"/>
                <a:gd name="connsiteY44" fmla="*/ 6591300 h 7823200"/>
                <a:gd name="connsiteX45" fmla="*/ 393700 w 1828800"/>
                <a:gd name="connsiteY45" fmla="*/ 7810500 h 7823200"/>
                <a:gd name="connsiteX46" fmla="*/ 0 w 1828800"/>
                <a:gd name="connsiteY46"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767013 w 1830513"/>
                <a:gd name="connsiteY19" fmla="*/ 4241800 h 7823200"/>
                <a:gd name="connsiteX20" fmla="*/ 1652713 w 1830513"/>
                <a:gd name="connsiteY20" fmla="*/ 4356100 h 7823200"/>
                <a:gd name="connsiteX21" fmla="*/ 1601913 w 1830513"/>
                <a:gd name="connsiteY21" fmla="*/ 4521200 h 7823200"/>
                <a:gd name="connsiteX22" fmla="*/ 1614613 w 1830513"/>
                <a:gd name="connsiteY22" fmla="*/ 4724400 h 7823200"/>
                <a:gd name="connsiteX23" fmla="*/ 1614613 w 1830513"/>
                <a:gd name="connsiteY23" fmla="*/ 4876800 h 7823200"/>
                <a:gd name="connsiteX24" fmla="*/ 1589213 w 1830513"/>
                <a:gd name="connsiteY24" fmla="*/ 4889500 h 7823200"/>
                <a:gd name="connsiteX25" fmla="*/ 1525713 w 1830513"/>
                <a:gd name="connsiteY25" fmla="*/ 4914900 h 7823200"/>
                <a:gd name="connsiteX26" fmla="*/ 1436813 w 1830513"/>
                <a:gd name="connsiteY26" fmla="*/ 4927600 h 7823200"/>
                <a:gd name="connsiteX27" fmla="*/ 1538413 w 1830513"/>
                <a:gd name="connsiteY27" fmla="*/ 4965700 h 7823200"/>
                <a:gd name="connsiteX28" fmla="*/ 1601913 w 1830513"/>
                <a:gd name="connsiteY28" fmla="*/ 5041900 h 7823200"/>
                <a:gd name="connsiteX29" fmla="*/ 1627313 w 1830513"/>
                <a:gd name="connsiteY29" fmla="*/ 5118100 h 7823200"/>
                <a:gd name="connsiteX30" fmla="*/ 1589213 w 1830513"/>
                <a:gd name="connsiteY30" fmla="*/ 5194300 h 7823200"/>
                <a:gd name="connsiteX31" fmla="*/ 1513013 w 1830513"/>
                <a:gd name="connsiteY31" fmla="*/ 5283200 h 7823200"/>
                <a:gd name="connsiteX32" fmla="*/ 1487613 w 1830513"/>
                <a:gd name="connsiteY32" fmla="*/ 5384800 h 7823200"/>
                <a:gd name="connsiteX33" fmla="*/ 1487613 w 1830513"/>
                <a:gd name="connsiteY33" fmla="*/ 5473700 h 7823200"/>
                <a:gd name="connsiteX34" fmla="*/ 1500313 w 1830513"/>
                <a:gd name="connsiteY34" fmla="*/ 5638800 h 7823200"/>
                <a:gd name="connsiteX35" fmla="*/ 1513013 w 1830513"/>
                <a:gd name="connsiteY35" fmla="*/ 5867400 h 7823200"/>
                <a:gd name="connsiteX36" fmla="*/ 1487613 w 1830513"/>
                <a:gd name="connsiteY36" fmla="*/ 6032500 h 7823200"/>
                <a:gd name="connsiteX37" fmla="*/ 1411413 w 1830513"/>
                <a:gd name="connsiteY37" fmla="*/ 6159500 h 7823200"/>
                <a:gd name="connsiteX38" fmla="*/ 1259013 w 1830513"/>
                <a:gd name="connsiteY38" fmla="*/ 6184900 h 7823200"/>
                <a:gd name="connsiteX39" fmla="*/ 1106613 w 1830513"/>
                <a:gd name="connsiteY39" fmla="*/ 6184900 h 7823200"/>
                <a:gd name="connsiteX40" fmla="*/ 928813 w 1830513"/>
                <a:gd name="connsiteY40" fmla="*/ 6146800 h 7823200"/>
                <a:gd name="connsiteX41" fmla="*/ 789113 w 1830513"/>
                <a:gd name="connsiteY41" fmla="*/ 6159500 h 7823200"/>
                <a:gd name="connsiteX42" fmla="*/ 738313 w 1830513"/>
                <a:gd name="connsiteY42" fmla="*/ 6172200 h 7823200"/>
                <a:gd name="connsiteX43" fmla="*/ 674813 w 1830513"/>
                <a:gd name="connsiteY43" fmla="*/ 6223000 h 7823200"/>
                <a:gd name="connsiteX44" fmla="*/ 585913 w 1830513"/>
                <a:gd name="connsiteY44" fmla="*/ 6591300 h 7823200"/>
                <a:gd name="connsiteX45" fmla="*/ 395413 w 1830513"/>
                <a:gd name="connsiteY45" fmla="*/ 7810500 h 7823200"/>
                <a:gd name="connsiteX46" fmla="*/ 1713 w 1830513"/>
                <a:gd name="connsiteY46"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767013 w 1830513"/>
                <a:gd name="connsiteY19" fmla="*/ 4241800 h 7823200"/>
                <a:gd name="connsiteX20" fmla="*/ 1652713 w 1830513"/>
                <a:gd name="connsiteY20" fmla="*/ 4356100 h 7823200"/>
                <a:gd name="connsiteX21" fmla="*/ 1601913 w 1830513"/>
                <a:gd name="connsiteY21" fmla="*/ 4521200 h 7823200"/>
                <a:gd name="connsiteX22" fmla="*/ 1614613 w 1830513"/>
                <a:gd name="connsiteY22" fmla="*/ 4724400 h 7823200"/>
                <a:gd name="connsiteX23" fmla="*/ 1614613 w 1830513"/>
                <a:gd name="connsiteY23" fmla="*/ 4876800 h 7823200"/>
                <a:gd name="connsiteX24" fmla="*/ 1589213 w 1830513"/>
                <a:gd name="connsiteY24" fmla="*/ 4889500 h 7823200"/>
                <a:gd name="connsiteX25" fmla="*/ 1525713 w 1830513"/>
                <a:gd name="connsiteY25" fmla="*/ 4914900 h 7823200"/>
                <a:gd name="connsiteX26" fmla="*/ 1436813 w 1830513"/>
                <a:gd name="connsiteY26" fmla="*/ 4927600 h 7823200"/>
                <a:gd name="connsiteX27" fmla="*/ 1538413 w 1830513"/>
                <a:gd name="connsiteY27" fmla="*/ 4965700 h 7823200"/>
                <a:gd name="connsiteX28" fmla="*/ 1601913 w 1830513"/>
                <a:gd name="connsiteY28" fmla="*/ 5041900 h 7823200"/>
                <a:gd name="connsiteX29" fmla="*/ 1627313 w 1830513"/>
                <a:gd name="connsiteY29" fmla="*/ 5118100 h 7823200"/>
                <a:gd name="connsiteX30" fmla="*/ 1589213 w 1830513"/>
                <a:gd name="connsiteY30" fmla="*/ 5194300 h 7823200"/>
                <a:gd name="connsiteX31" fmla="*/ 1513013 w 1830513"/>
                <a:gd name="connsiteY31" fmla="*/ 5283200 h 7823200"/>
                <a:gd name="connsiteX32" fmla="*/ 1487613 w 1830513"/>
                <a:gd name="connsiteY32" fmla="*/ 5384800 h 7823200"/>
                <a:gd name="connsiteX33" fmla="*/ 1487613 w 1830513"/>
                <a:gd name="connsiteY33" fmla="*/ 5473700 h 7823200"/>
                <a:gd name="connsiteX34" fmla="*/ 1500313 w 1830513"/>
                <a:gd name="connsiteY34" fmla="*/ 5638800 h 7823200"/>
                <a:gd name="connsiteX35" fmla="*/ 1513013 w 1830513"/>
                <a:gd name="connsiteY35" fmla="*/ 5867400 h 7823200"/>
                <a:gd name="connsiteX36" fmla="*/ 1487613 w 1830513"/>
                <a:gd name="connsiteY36" fmla="*/ 6032500 h 7823200"/>
                <a:gd name="connsiteX37" fmla="*/ 1411413 w 1830513"/>
                <a:gd name="connsiteY37" fmla="*/ 6159500 h 7823200"/>
                <a:gd name="connsiteX38" fmla="*/ 1259013 w 1830513"/>
                <a:gd name="connsiteY38" fmla="*/ 6184900 h 7823200"/>
                <a:gd name="connsiteX39" fmla="*/ 1106613 w 1830513"/>
                <a:gd name="connsiteY39" fmla="*/ 6184900 h 7823200"/>
                <a:gd name="connsiteX40" fmla="*/ 928813 w 1830513"/>
                <a:gd name="connsiteY40" fmla="*/ 6146800 h 7823200"/>
                <a:gd name="connsiteX41" fmla="*/ 789113 w 1830513"/>
                <a:gd name="connsiteY41" fmla="*/ 6159500 h 7823200"/>
                <a:gd name="connsiteX42" fmla="*/ 738313 w 1830513"/>
                <a:gd name="connsiteY42" fmla="*/ 6172200 h 7823200"/>
                <a:gd name="connsiteX43" fmla="*/ 674813 w 1830513"/>
                <a:gd name="connsiteY43" fmla="*/ 6223000 h 7823200"/>
                <a:gd name="connsiteX44" fmla="*/ 585913 w 1830513"/>
                <a:gd name="connsiteY44" fmla="*/ 6591300 h 7823200"/>
                <a:gd name="connsiteX45" fmla="*/ 395413 w 1830513"/>
                <a:gd name="connsiteY45" fmla="*/ 7810500 h 7823200"/>
                <a:gd name="connsiteX46" fmla="*/ 1713 w 1830513"/>
                <a:gd name="connsiteY46"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04010 w 1830513"/>
                <a:gd name="connsiteY19" fmla="*/ 4167524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78565 w 1830513"/>
                <a:gd name="connsiteY5" fmla="*/ 231602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78565 w 1830513"/>
                <a:gd name="connsiteY5" fmla="*/ 231602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78565 w 1830513"/>
                <a:gd name="connsiteY5" fmla="*/ 231602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09149 w 1830513"/>
                <a:gd name="connsiteY15" fmla="*/ 2984346 h 7823200"/>
                <a:gd name="connsiteX16" fmla="*/ 1513013 w 1830513"/>
                <a:gd name="connsiteY16" fmla="*/ 3175000 h 7823200"/>
                <a:gd name="connsiteX17" fmla="*/ 1779713 w 1830513"/>
                <a:gd name="connsiteY17" fmla="*/ 3886200 h 7823200"/>
                <a:gd name="connsiteX18" fmla="*/ 1817813 w 1830513"/>
                <a:gd name="connsiteY18" fmla="*/ 4000500 h 7823200"/>
                <a:gd name="connsiteX19" fmla="*/ 1830513 w 1830513"/>
                <a:gd name="connsiteY19" fmla="*/ 4102100 h 7823200"/>
                <a:gd name="connsiteX20" fmla="*/ 1823888 w 1830513"/>
                <a:gd name="connsiteY20" fmla="*/ 4180455 h 7823200"/>
                <a:gd name="connsiteX21" fmla="*/ 1767013 w 1830513"/>
                <a:gd name="connsiteY21" fmla="*/ 4241800 h 7823200"/>
                <a:gd name="connsiteX22" fmla="*/ 1652713 w 1830513"/>
                <a:gd name="connsiteY22" fmla="*/ 4356100 h 7823200"/>
                <a:gd name="connsiteX23" fmla="*/ 1601913 w 1830513"/>
                <a:gd name="connsiteY23" fmla="*/ 4521200 h 7823200"/>
                <a:gd name="connsiteX24" fmla="*/ 1614613 w 1830513"/>
                <a:gd name="connsiteY24" fmla="*/ 4724400 h 7823200"/>
                <a:gd name="connsiteX25" fmla="*/ 1614613 w 1830513"/>
                <a:gd name="connsiteY25" fmla="*/ 4876800 h 7823200"/>
                <a:gd name="connsiteX26" fmla="*/ 1589213 w 1830513"/>
                <a:gd name="connsiteY26" fmla="*/ 4889500 h 7823200"/>
                <a:gd name="connsiteX27" fmla="*/ 1525713 w 1830513"/>
                <a:gd name="connsiteY27" fmla="*/ 4914900 h 7823200"/>
                <a:gd name="connsiteX28" fmla="*/ 1436813 w 1830513"/>
                <a:gd name="connsiteY28" fmla="*/ 4927600 h 7823200"/>
                <a:gd name="connsiteX29" fmla="*/ 1538413 w 1830513"/>
                <a:gd name="connsiteY29" fmla="*/ 4965700 h 7823200"/>
                <a:gd name="connsiteX30" fmla="*/ 1601913 w 1830513"/>
                <a:gd name="connsiteY30" fmla="*/ 5041900 h 7823200"/>
                <a:gd name="connsiteX31" fmla="*/ 1627313 w 1830513"/>
                <a:gd name="connsiteY31" fmla="*/ 5118100 h 7823200"/>
                <a:gd name="connsiteX32" fmla="*/ 1589213 w 1830513"/>
                <a:gd name="connsiteY32" fmla="*/ 5194300 h 7823200"/>
                <a:gd name="connsiteX33" fmla="*/ 1513013 w 1830513"/>
                <a:gd name="connsiteY33" fmla="*/ 5283200 h 7823200"/>
                <a:gd name="connsiteX34" fmla="*/ 1487613 w 1830513"/>
                <a:gd name="connsiteY34" fmla="*/ 5384800 h 7823200"/>
                <a:gd name="connsiteX35" fmla="*/ 1487613 w 1830513"/>
                <a:gd name="connsiteY35" fmla="*/ 5473700 h 7823200"/>
                <a:gd name="connsiteX36" fmla="*/ 1500313 w 1830513"/>
                <a:gd name="connsiteY36" fmla="*/ 5638800 h 7823200"/>
                <a:gd name="connsiteX37" fmla="*/ 1513013 w 1830513"/>
                <a:gd name="connsiteY37" fmla="*/ 5867400 h 7823200"/>
                <a:gd name="connsiteX38" fmla="*/ 1487613 w 1830513"/>
                <a:gd name="connsiteY38" fmla="*/ 6032500 h 7823200"/>
                <a:gd name="connsiteX39" fmla="*/ 1411413 w 1830513"/>
                <a:gd name="connsiteY39" fmla="*/ 6159500 h 7823200"/>
                <a:gd name="connsiteX40" fmla="*/ 1259013 w 1830513"/>
                <a:gd name="connsiteY40" fmla="*/ 6184900 h 7823200"/>
                <a:gd name="connsiteX41" fmla="*/ 1106613 w 1830513"/>
                <a:gd name="connsiteY41" fmla="*/ 6184900 h 7823200"/>
                <a:gd name="connsiteX42" fmla="*/ 928813 w 1830513"/>
                <a:gd name="connsiteY42" fmla="*/ 6146800 h 7823200"/>
                <a:gd name="connsiteX43" fmla="*/ 789113 w 1830513"/>
                <a:gd name="connsiteY43" fmla="*/ 6159500 h 7823200"/>
                <a:gd name="connsiteX44" fmla="*/ 738313 w 1830513"/>
                <a:gd name="connsiteY44" fmla="*/ 6172200 h 7823200"/>
                <a:gd name="connsiteX45" fmla="*/ 674813 w 1830513"/>
                <a:gd name="connsiteY45" fmla="*/ 6223000 h 7823200"/>
                <a:gd name="connsiteX46" fmla="*/ 585913 w 1830513"/>
                <a:gd name="connsiteY46" fmla="*/ 6591300 h 7823200"/>
                <a:gd name="connsiteX47" fmla="*/ 395413 w 1830513"/>
                <a:gd name="connsiteY47" fmla="*/ 7810500 h 7823200"/>
                <a:gd name="connsiteX48" fmla="*/ 1713 w 1830513"/>
                <a:gd name="connsiteY48"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78565 w 1830513"/>
                <a:gd name="connsiteY5" fmla="*/ 231602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466079 w 1830513"/>
                <a:gd name="connsiteY15" fmla="*/ 2990811 h 7823200"/>
                <a:gd name="connsiteX16" fmla="*/ 1513013 w 1830513"/>
                <a:gd name="connsiteY16" fmla="*/ 3175000 h 7823200"/>
                <a:gd name="connsiteX17" fmla="*/ 1779713 w 1830513"/>
                <a:gd name="connsiteY17" fmla="*/ 3886200 h 7823200"/>
                <a:gd name="connsiteX18" fmla="*/ 1817813 w 1830513"/>
                <a:gd name="connsiteY18" fmla="*/ 4000500 h 7823200"/>
                <a:gd name="connsiteX19" fmla="*/ 1830513 w 1830513"/>
                <a:gd name="connsiteY19" fmla="*/ 4102100 h 7823200"/>
                <a:gd name="connsiteX20" fmla="*/ 1823888 w 1830513"/>
                <a:gd name="connsiteY20" fmla="*/ 4180455 h 7823200"/>
                <a:gd name="connsiteX21" fmla="*/ 1767013 w 1830513"/>
                <a:gd name="connsiteY21" fmla="*/ 4241800 h 7823200"/>
                <a:gd name="connsiteX22" fmla="*/ 1652713 w 1830513"/>
                <a:gd name="connsiteY22" fmla="*/ 4356100 h 7823200"/>
                <a:gd name="connsiteX23" fmla="*/ 1601913 w 1830513"/>
                <a:gd name="connsiteY23" fmla="*/ 4521200 h 7823200"/>
                <a:gd name="connsiteX24" fmla="*/ 1614613 w 1830513"/>
                <a:gd name="connsiteY24" fmla="*/ 4724400 h 7823200"/>
                <a:gd name="connsiteX25" fmla="*/ 1614613 w 1830513"/>
                <a:gd name="connsiteY25" fmla="*/ 4876800 h 7823200"/>
                <a:gd name="connsiteX26" fmla="*/ 1589213 w 1830513"/>
                <a:gd name="connsiteY26" fmla="*/ 4889500 h 7823200"/>
                <a:gd name="connsiteX27" fmla="*/ 1525713 w 1830513"/>
                <a:gd name="connsiteY27" fmla="*/ 4914900 h 7823200"/>
                <a:gd name="connsiteX28" fmla="*/ 1436813 w 1830513"/>
                <a:gd name="connsiteY28" fmla="*/ 4927600 h 7823200"/>
                <a:gd name="connsiteX29" fmla="*/ 1538413 w 1830513"/>
                <a:gd name="connsiteY29" fmla="*/ 4965700 h 7823200"/>
                <a:gd name="connsiteX30" fmla="*/ 1601913 w 1830513"/>
                <a:gd name="connsiteY30" fmla="*/ 5041900 h 7823200"/>
                <a:gd name="connsiteX31" fmla="*/ 1627313 w 1830513"/>
                <a:gd name="connsiteY31" fmla="*/ 5118100 h 7823200"/>
                <a:gd name="connsiteX32" fmla="*/ 1589213 w 1830513"/>
                <a:gd name="connsiteY32" fmla="*/ 5194300 h 7823200"/>
                <a:gd name="connsiteX33" fmla="*/ 1513013 w 1830513"/>
                <a:gd name="connsiteY33" fmla="*/ 5283200 h 7823200"/>
                <a:gd name="connsiteX34" fmla="*/ 1487613 w 1830513"/>
                <a:gd name="connsiteY34" fmla="*/ 5384800 h 7823200"/>
                <a:gd name="connsiteX35" fmla="*/ 1487613 w 1830513"/>
                <a:gd name="connsiteY35" fmla="*/ 5473700 h 7823200"/>
                <a:gd name="connsiteX36" fmla="*/ 1500313 w 1830513"/>
                <a:gd name="connsiteY36" fmla="*/ 5638800 h 7823200"/>
                <a:gd name="connsiteX37" fmla="*/ 1513013 w 1830513"/>
                <a:gd name="connsiteY37" fmla="*/ 5867400 h 7823200"/>
                <a:gd name="connsiteX38" fmla="*/ 1487613 w 1830513"/>
                <a:gd name="connsiteY38" fmla="*/ 6032500 h 7823200"/>
                <a:gd name="connsiteX39" fmla="*/ 1411413 w 1830513"/>
                <a:gd name="connsiteY39" fmla="*/ 6159500 h 7823200"/>
                <a:gd name="connsiteX40" fmla="*/ 1259013 w 1830513"/>
                <a:gd name="connsiteY40" fmla="*/ 6184900 h 7823200"/>
                <a:gd name="connsiteX41" fmla="*/ 1106613 w 1830513"/>
                <a:gd name="connsiteY41" fmla="*/ 6184900 h 7823200"/>
                <a:gd name="connsiteX42" fmla="*/ 928813 w 1830513"/>
                <a:gd name="connsiteY42" fmla="*/ 6146800 h 7823200"/>
                <a:gd name="connsiteX43" fmla="*/ 789113 w 1830513"/>
                <a:gd name="connsiteY43" fmla="*/ 6159500 h 7823200"/>
                <a:gd name="connsiteX44" fmla="*/ 738313 w 1830513"/>
                <a:gd name="connsiteY44" fmla="*/ 6172200 h 7823200"/>
                <a:gd name="connsiteX45" fmla="*/ 674813 w 1830513"/>
                <a:gd name="connsiteY45" fmla="*/ 6223000 h 7823200"/>
                <a:gd name="connsiteX46" fmla="*/ 585913 w 1830513"/>
                <a:gd name="connsiteY46" fmla="*/ 6591300 h 7823200"/>
                <a:gd name="connsiteX47" fmla="*/ 395413 w 1830513"/>
                <a:gd name="connsiteY47" fmla="*/ 7810500 h 7823200"/>
                <a:gd name="connsiteX48" fmla="*/ 1713 w 1830513"/>
                <a:gd name="connsiteY48" fmla="*/ 7823200 h 78232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Lst>
              <a:rect l="l" t="t" r="r" b="b"/>
              <a:pathLst>
                <a:path w="1830513" h="7823200">
                  <a:moveTo>
                    <a:pt x="1713" y="7823200"/>
                  </a:moveTo>
                  <a:cubicBezTo>
                    <a:pt x="5946" y="5215467"/>
                    <a:pt x="-3072" y="2607733"/>
                    <a:pt x="1161" y="0"/>
                  </a:cubicBezTo>
                  <a:lnTo>
                    <a:pt x="230313" y="0"/>
                  </a:lnTo>
                  <a:cubicBezTo>
                    <a:pt x="310838" y="4233"/>
                    <a:pt x="408113" y="6350"/>
                    <a:pt x="484313" y="25400"/>
                  </a:cubicBezTo>
                  <a:cubicBezTo>
                    <a:pt x="560513" y="44450"/>
                    <a:pt x="621804" y="79933"/>
                    <a:pt x="687513" y="114300"/>
                  </a:cubicBezTo>
                  <a:cubicBezTo>
                    <a:pt x="753222" y="148667"/>
                    <a:pt x="819298" y="185035"/>
                    <a:pt x="878565" y="231602"/>
                  </a:cubicBezTo>
                  <a:cubicBezTo>
                    <a:pt x="937832" y="278169"/>
                    <a:pt x="988172" y="320117"/>
                    <a:pt x="1043113" y="393700"/>
                  </a:cubicBezTo>
                  <a:cubicBezTo>
                    <a:pt x="1098054" y="467283"/>
                    <a:pt x="1165880" y="590550"/>
                    <a:pt x="1208213" y="673100"/>
                  </a:cubicBezTo>
                  <a:lnTo>
                    <a:pt x="1297113" y="889000"/>
                  </a:lnTo>
                  <a:cubicBezTo>
                    <a:pt x="1326746" y="960967"/>
                    <a:pt x="1424113" y="1303867"/>
                    <a:pt x="1462213" y="1473200"/>
                  </a:cubicBezTo>
                  <a:lnTo>
                    <a:pt x="1525713" y="1905000"/>
                  </a:lnTo>
                  <a:lnTo>
                    <a:pt x="1563813" y="2273300"/>
                  </a:lnTo>
                  <a:lnTo>
                    <a:pt x="1589213" y="2654300"/>
                  </a:lnTo>
                  <a:lnTo>
                    <a:pt x="1551113" y="2768600"/>
                  </a:lnTo>
                  <a:lnTo>
                    <a:pt x="1500313" y="2882900"/>
                  </a:lnTo>
                  <a:lnTo>
                    <a:pt x="1466079" y="2990811"/>
                  </a:lnTo>
                  <a:lnTo>
                    <a:pt x="1513013" y="3175000"/>
                  </a:lnTo>
                  <a:lnTo>
                    <a:pt x="1779713" y="3886200"/>
                  </a:lnTo>
                  <a:lnTo>
                    <a:pt x="1817813" y="4000500"/>
                  </a:lnTo>
                  <a:lnTo>
                    <a:pt x="1830513" y="4102100"/>
                  </a:lnTo>
                  <a:lnTo>
                    <a:pt x="1823888" y="4180455"/>
                  </a:lnTo>
                  <a:lnTo>
                    <a:pt x="1767013" y="4241800"/>
                  </a:lnTo>
                  <a:lnTo>
                    <a:pt x="1652713" y="4356100"/>
                  </a:lnTo>
                  <a:lnTo>
                    <a:pt x="1601913" y="4521200"/>
                  </a:lnTo>
                  <a:lnTo>
                    <a:pt x="1614613" y="4724400"/>
                  </a:lnTo>
                  <a:cubicBezTo>
                    <a:pt x="1616730" y="4783667"/>
                    <a:pt x="1618846" y="4849283"/>
                    <a:pt x="1614613" y="4876800"/>
                  </a:cubicBezTo>
                  <a:cubicBezTo>
                    <a:pt x="1610380" y="4904317"/>
                    <a:pt x="1604030" y="4883150"/>
                    <a:pt x="1589213" y="4889500"/>
                  </a:cubicBezTo>
                  <a:lnTo>
                    <a:pt x="1525713" y="4914900"/>
                  </a:lnTo>
                  <a:lnTo>
                    <a:pt x="1436813" y="4927600"/>
                  </a:lnTo>
                  <a:lnTo>
                    <a:pt x="1538413" y="4965700"/>
                  </a:lnTo>
                  <a:lnTo>
                    <a:pt x="1601913" y="5041900"/>
                  </a:lnTo>
                  <a:lnTo>
                    <a:pt x="1627313" y="5118100"/>
                  </a:lnTo>
                  <a:lnTo>
                    <a:pt x="1589213" y="5194300"/>
                  </a:lnTo>
                  <a:lnTo>
                    <a:pt x="1513013" y="5283200"/>
                  </a:lnTo>
                  <a:lnTo>
                    <a:pt x="1487613" y="5384800"/>
                  </a:lnTo>
                  <a:lnTo>
                    <a:pt x="1487613" y="5473700"/>
                  </a:lnTo>
                  <a:lnTo>
                    <a:pt x="1500313" y="5638800"/>
                  </a:lnTo>
                  <a:lnTo>
                    <a:pt x="1513013" y="5867400"/>
                  </a:lnTo>
                  <a:lnTo>
                    <a:pt x="1487613" y="6032500"/>
                  </a:lnTo>
                  <a:cubicBezTo>
                    <a:pt x="1470680" y="6081183"/>
                    <a:pt x="1449513" y="6134100"/>
                    <a:pt x="1411413" y="6159500"/>
                  </a:cubicBezTo>
                  <a:cubicBezTo>
                    <a:pt x="1373313" y="6184900"/>
                    <a:pt x="1309813" y="6180667"/>
                    <a:pt x="1259013" y="6184900"/>
                  </a:cubicBezTo>
                  <a:lnTo>
                    <a:pt x="1106613" y="6184900"/>
                  </a:lnTo>
                  <a:lnTo>
                    <a:pt x="928813" y="6146800"/>
                  </a:lnTo>
                  <a:lnTo>
                    <a:pt x="789113" y="6159500"/>
                  </a:lnTo>
                  <a:lnTo>
                    <a:pt x="738313" y="6172200"/>
                  </a:lnTo>
                  <a:lnTo>
                    <a:pt x="674813" y="6223000"/>
                  </a:lnTo>
                  <a:lnTo>
                    <a:pt x="585913" y="6591300"/>
                  </a:lnTo>
                  <a:lnTo>
                    <a:pt x="395413" y="7810500"/>
                  </a:lnTo>
                  <a:lnTo>
                    <a:pt x="1713" y="7823200"/>
                  </a:lnTo>
                  <a:close/>
                </a:path>
              </a:pathLst>
            </a:custGeom>
            <a:solidFill>
              <a:schemeClr val="accent5">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C8FFE1"/>
                </a:solidFill>
              </a:endParaRPr>
            </a:p>
          </xdr:txBody>
        </xdr:sp>
        <xdr:sp macro="" textlink="">
          <xdr:nvSpPr>
            <xdr:cNvPr id="389" name="Freeform: Shape 388">
              <a:extLst>
                <a:ext uri="{FF2B5EF4-FFF2-40B4-BE49-F238E27FC236}">
                  <a16:creationId xmlns:a16="http://schemas.microsoft.com/office/drawing/2014/main" id="{CBCCC416-898B-4DC9-FFB4-DB322AEBB80A}"/>
                </a:ext>
              </a:extLst>
            </xdr:cNvPr>
            <xdr:cNvSpPr/>
          </xdr:nvSpPr>
          <xdr:spPr>
            <a:xfrm>
              <a:off x="4042960" y="60718700"/>
              <a:ext cx="1824439" cy="7823200"/>
            </a:xfrm>
            <a:custGeom>
              <a:avLst/>
              <a:gdLst>
                <a:gd name="connsiteX0" fmla="*/ 0 w 1828800"/>
                <a:gd name="connsiteY0" fmla="*/ 7823200 h 7823200"/>
                <a:gd name="connsiteX1" fmla="*/ 12700 w 1828800"/>
                <a:gd name="connsiteY1" fmla="*/ 0 h 7823200"/>
                <a:gd name="connsiteX2" fmla="*/ 228600 w 1828800"/>
                <a:gd name="connsiteY2" fmla="*/ 0 h 7823200"/>
                <a:gd name="connsiteX3" fmla="*/ 482600 w 1828800"/>
                <a:gd name="connsiteY3" fmla="*/ 25400 h 7823200"/>
                <a:gd name="connsiteX4" fmla="*/ 685800 w 1828800"/>
                <a:gd name="connsiteY4" fmla="*/ 114300 h 7823200"/>
                <a:gd name="connsiteX5" fmla="*/ 863600 w 1828800"/>
                <a:gd name="connsiteY5" fmla="*/ 241300 h 7823200"/>
                <a:gd name="connsiteX6" fmla="*/ 1041400 w 1828800"/>
                <a:gd name="connsiteY6" fmla="*/ 393700 h 7823200"/>
                <a:gd name="connsiteX7" fmla="*/ 1206500 w 1828800"/>
                <a:gd name="connsiteY7" fmla="*/ 673100 h 7823200"/>
                <a:gd name="connsiteX8" fmla="*/ 1295400 w 1828800"/>
                <a:gd name="connsiteY8" fmla="*/ 889000 h 7823200"/>
                <a:gd name="connsiteX9" fmla="*/ 1460500 w 1828800"/>
                <a:gd name="connsiteY9" fmla="*/ 1473200 h 7823200"/>
                <a:gd name="connsiteX10" fmla="*/ 1524000 w 1828800"/>
                <a:gd name="connsiteY10" fmla="*/ 1905000 h 7823200"/>
                <a:gd name="connsiteX11" fmla="*/ 1562100 w 1828800"/>
                <a:gd name="connsiteY11" fmla="*/ 2273300 h 7823200"/>
                <a:gd name="connsiteX12" fmla="*/ 1587500 w 1828800"/>
                <a:gd name="connsiteY12" fmla="*/ 2654300 h 7823200"/>
                <a:gd name="connsiteX13" fmla="*/ 1549400 w 1828800"/>
                <a:gd name="connsiteY13" fmla="*/ 2768600 h 7823200"/>
                <a:gd name="connsiteX14" fmla="*/ 1498600 w 1828800"/>
                <a:gd name="connsiteY14" fmla="*/ 2882900 h 7823200"/>
                <a:gd name="connsiteX15" fmla="*/ 1511300 w 1828800"/>
                <a:gd name="connsiteY15" fmla="*/ 3175000 h 7823200"/>
                <a:gd name="connsiteX16" fmla="*/ 1778000 w 1828800"/>
                <a:gd name="connsiteY16" fmla="*/ 3886200 h 7823200"/>
                <a:gd name="connsiteX17" fmla="*/ 1816100 w 1828800"/>
                <a:gd name="connsiteY17" fmla="*/ 4000500 h 7823200"/>
                <a:gd name="connsiteX18" fmla="*/ 1828800 w 1828800"/>
                <a:gd name="connsiteY18" fmla="*/ 4102100 h 7823200"/>
                <a:gd name="connsiteX19" fmla="*/ 1765300 w 1828800"/>
                <a:gd name="connsiteY19" fmla="*/ 4241800 h 7823200"/>
                <a:gd name="connsiteX20" fmla="*/ 1651000 w 1828800"/>
                <a:gd name="connsiteY20" fmla="*/ 4356100 h 7823200"/>
                <a:gd name="connsiteX21" fmla="*/ 1600200 w 1828800"/>
                <a:gd name="connsiteY21" fmla="*/ 4521200 h 7823200"/>
                <a:gd name="connsiteX22" fmla="*/ 1612900 w 1828800"/>
                <a:gd name="connsiteY22" fmla="*/ 4724400 h 7823200"/>
                <a:gd name="connsiteX23" fmla="*/ 1612900 w 1828800"/>
                <a:gd name="connsiteY23" fmla="*/ 4876800 h 7823200"/>
                <a:gd name="connsiteX24" fmla="*/ 1587500 w 1828800"/>
                <a:gd name="connsiteY24" fmla="*/ 4889500 h 7823200"/>
                <a:gd name="connsiteX25" fmla="*/ 1524000 w 1828800"/>
                <a:gd name="connsiteY25" fmla="*/ 4914900 h 7823200"/>
                <a:gd name="connsiteX26" fmla="*/ 1435100 w 1828800"/>
                <a:gd name="connsiteY26" fmla="*/ 4927600 h 7823200"/>
                <a:gd name="connsiteX27" fmla="*/ 1536700 w 1828800"/>
                <a:gd name="connsiteY27" fmla="*/ 4965700 h 7823200"/>
                <a:gd name="connsiteX28" fmla="*/ 1600200 w 1828800"/>
                <a:gd name="connsiteY28" fmla="*/ 5041900 h 7823200"/>
                <a:gd name="connsiteX29" fmla="*/ 1625600 w 1828800"/>
                <a:gd name="connsiteY29" fmla="*/ 5118100 h 7823200"/>
                <a:gd name="connsiteX30" fmla="*/ 1587500 w 1828800"/>
                <a:gd name="connsiteY30" fmla="*/ 5194300 h 7823200"/>
                <a:gd name="connsiteX31" fmla="*/ 1511300 w 1828800"/>
                <a:gd name="connsiteY31" fmla="*/ 5283200 h 7823200"/>
                <a:gd name="connsiteX32" fmla="*/ 1485900 w 1828800"/>
                <a:gd name="connsiteY32" fmla="*/ 5384800 h 7823200"/>
                <a:gd name="connsiteX33" fmla="*/ 1485900 w 1828800"/>
                <a:gd name="connsiteY33" fmla="*/ 5473700 h 7823200"/>
                <a:gd name="connsiteX34" fmla="*/ 1498600 w 1828800"/>
                <a:gd name="connsiteY34" fmla="*/ 5638800 h 7823200"/>
                <a:gd name="connsiteX35" fmla="*/ 1511300 w 1828800"/>
                <a:gd name="connsiteY35" fmla="*/ 5867400 h 7823200"/>
                <a:gd name="connsiteX36" fmla="*/ 1485900 w 1828800"/>
                <a:gd name="connsiteY36" fmla="*/ 6032500 h 7823200"/>
                <a:gd name="connsiteX37" fmla="*/ 1409700 w 1828800"/>
                <a:gd name="connsiteY37" fmla="*/ 6159500 h 7823200"/>
                <a:gd name="connsiteX38" fmla="*/ 1257300 w 1828800"/>
                <a:gd name="connsiteY38" fmla="*/ 6184900 h 7823200"/>
                <a:gd name="connsiteX39" fmla="*/ 1104900 w 1828800"/>
                <a:gd name="connsiteY39" fmla="*/ 6184900 h 7823200"/>
                <a:gd name="connsiteX40" fmla="*/ 927100 w 1828800"/>
                <a:gd name="connsiteY40" fmla="*/ 6146800 h 7823200"/>
                <a:gd name="connsiteX41" fmla="*/ 787400 w 1828800"/>
                <a:gd name="connsiteY41" fmla="*/ 6159500 h 7823200"/>
                <a:gd name="connsiteX42" fmla="*/ 736600 w 1828800"/>
                <a:gd name="connsiteY42" fmla="*/ 6172200 h 7823200"/>
                <a:gd name="connsiteX43" fmla="*/ 673100 w 1828800"/>
                <a:gd name="connsiteY43" fmla="*/ 6223000 h 7823200"/>
                <a:gd name="connsiteX44" fmla="*/ 584200 w 1828800"/>
                <a:gd name="connsiteY44" fmla="*/ 6591300 h 7823200"/>
                <a:gd name="connsiteX45" fmla="*/ 393700 w 1828800"/>
                <a:gd name="connsiteY45" fmla="*/ 7810500 h 7823200"/>
                <a:gd name="connsiteX46" fmla="*/ 0 w 1828800"/>
                <a:gd name="connsiteY46"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767013 w 1830513"/>
                <a:gd name="connsiteY19" fmla="*/ 4241800 h 7823200"/>
                <a:gd name="connsiteX20" fmla="*/ 1652713 w 1830513"/>
                <a:gd name="connsiteY20" fmla="*/ 4356100 h 7823200"/>
                <a:gd name="connsiteX21" fmla="*/ 1601913 w 1830513"/>
                <a:gd name="connsiteY21" fmla="*/ 4521200 h 7823200"/>
                <a:gd name="connsiteX22" fmla="*/ 1614613 w 1830513"/>
                <a:gd name="connsiteY22" fmla="*/ 4724400 h 7823200"/>
                <a:gd name="connsiteX23" fmla="*/ 1614613 w 1830513"/>
                <a:gd name="connsiteY23" fmla="*/ 4876800 h 7823200"/>
                <a:gd name="connsiteX24" fmla="*/ 1589213 w 1830513"/>
                <a:gd name="connsiteY24" fmla="*/ 4889500 h 7823200"/>
                <a:gd name="connsiteX25" fmla="*/ 1525713 w 1830513"/>
                <a:gd name="connsiteY25" fmla="*/ 4914900 h 7823200"/>
                <a:gd name="connsiteX26" fmla="*/ 1436813 w 1830513"/>
                <a:gd name="connsiteY26" fmla="*/ 4927600 h 7823200"/>
                <a:gd name="connsiteX27" fmla="*/ 1538413 w 1830513"/>
                <a:gd name="connsiteY27" fmla="*/ 4965700 h 7823200"/>
                <a:gd name="connsiteX28" fmla="*/ 1601913 w 1830513"/>
                <a:gd name="connsiteY28" fmla="*/ 5041900 h 7823200"/>
                <a:gd name="connsiteX29" fmla="*/ 1627313 w 1830513"/>
                <a:gd name="connsiteY29" fmla="*/ 5118100 h 7823200"/>
                <a:gd name="connsiteX30" fmla="*/ 1589213 w 1830513"/>
                <a:gd name="connsiteY30" fmla="*/ 5194300 h 7823200"/>
                <a:gd name="connsiteX31" fmla="*/ 1513013 w 1830513"/>
                <a:gd name="connsiteY31" fmla="*/ 5283200 h 7823200"/>
                <a:gd name="connsiteX32" fmla="*/ 1487613 w 1830513"/>
                <a:gd name="connsiteY32" fmla="*/ 5384800 h 7823200"/>
                <a:gd name="connsiteX33" fmla="*/ 1487613 w 1830513"/>
                <a:gd name="connsiteY33" fmla="*/ 5473700 h 7823200"/>
                <a:gd name="connsiteX34" fmla="*/ 1500313 w 1830513"/>
                <a:gd name="connsiteY34" fmla="*/ 5638800 h 7823200"/>
                <a:gd name="connsiteX35" fmla="*/ 1513013 w 1830513"/>
                <a:gd name="connsiteY35" fmla="*/ 5867400 h 7823200"/>
                <a:gd name="connsiteX36" fmla="*/ 1487613 w 1830513"/>
                <a:gd name="connsiteY36" fmla="*/ 6032500 h 7823200"/>
                <a:gd name="connsiteX37" fmla="*/ 1411413 w 1830513"/>
                <a:gd name="connsiteY37" fmla="*/ 6159500 h 7823200"/>
                <a:gd name="connsiteX38" fmla="*/ 1259013 w 1830513"/>
                <a:gd name="connsiteY38" fmla="*/ 6184900 h 7823200"/>
                <a:gd name="connsiteX39" fmla="*/ 1106613 w 1830513"/>
                <a:gd name="connsiteY39" fmla="*/ 6184900 h 7823200"/>
                <a:gd name="connsiteX40" fmla="*/ 928813 w 1830513"/>
                <a:gd name="connsiteY40" fmla="*/ 6146800 h 7823200"/>
                <a:gd name="connsiteX41" fmla="*/ 789113 w 1830513"/>
                <a:gd name="connsiteY41" fmla="*/ 6159500 h 7823200"/>
                <a:gd name="connsiteX42" fmla="*/ 738313 w 1830513"/>
                <a:gd name="connsiteY42" fmla="*/ 6172200 h 7823200"/>
                <a:gd name="connsiteX43" fmla="*/ 674813 w 1830513"/>
                <a:gd name="connsiteY43" fmla="*/ 6223000 h 7823200"/>
                <a:gd name="connsiteX44" fmla="*/ 585913 w 1830513"/>
                <a:gd name="connsiteY44" fmla="*/ 6591300 h 7823200"/>
                <a:gd name="connsiteX45" fmla="*/ 395413 w 1830513"/>
                <a:gd name="connsiteY45" fmla="*/ 7810500 h 7823200"/>
                <a:gd name="connsiteX46" fmla="*/ 1713 w 1830513"/>
                <a:gd name="connsiteY46"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767013 w 1830513"/>
                <a:gd name="connsiteY19" fmla="*/ 4241800 h 7823200"/>
                <a:gd name="connsiteX20" fmla="*/ 1652713 w 1830513"/>
                <a:gd name="connsiteY20" fmla="*/ 4356100 h 7823200"/>
                <a:gd name="connsiteX21" fmla="*/ 1601913 w 1830513"/>
                <a:gd name="connsiteY21" fmla="*/ 4521200 h 7823200"/>
                <a:gd name="connsiteX22" fmla="*/ 1614613 w 1830513"/>
                <a:gd name="connsiteY22" fmla="*/ 4724400 h 7823200"/>
                <a:gd name="connsiteX23" fmla="*/ 1614613 w 1830513"/>
                <a:gd name="connsiteY23" fmla="*/ 4876800 h 7823200"/>
                <a:gd name="connsiteX24" fmla="*/ 1589213 w 1830513"/>
                <a:gd name="connsiteY24" fmla="*/ 4889500 h 7823200"/>
                <a:gd name="connsiteX25" fmla="*/ 1525713 w 1830513"/>
                <a:gd name="connsiteY25" fmla="*/ 4914900 h 7823200"/>
                <a:gd name="connsiteX26" fmla="*/ 1436813 w 1830513"/>
                <a:gd name="connsiteY26" fmla="*/ 4927600 h 7823200"/>
                <a:gd name="connsiteX27" fmla="*/ 1538413 w 1830513"/>
                <a:gd name="connsiteY27" fmla="*/ 4965700 h 7823200"/>
                <a:gd name="connsiteX28" fmla="*/ 1601913 w 1830513"/>
                <a:gd name="connsiteY28" fmla="*/ 5041900 h 7823200"/>
                <a:gd name="connsiteX29" fmla="*/ 1627313 w 1830513"/>
                <a:gd name="connsiteY29" fmla="*/ 5118100 h 7823200"/>
                <a:gd name="connsiteX30" fmla="*/ 1589213 w 1830513"/>
                <a:gd name="connsiteY30" fmla="*/ 5194300 h 7823200"/>
                <a:gd name="connsiteX31" fmla="*/ 1513013 w 1830513"/>
                <a:gd name="connsiteY31" fmla="*/ 5283200 h 7823200"/>
                <a:gd name="connsiteX32" fmla="*/ 1487613 w 1830513"/>
                <a:gd name="connsiteY32" fmla="*/ 5384800 h 7823200"/>
                <a:gd name="connsiteX33" fmla="*/ 1487613 w 1830513"/>
                <a:gd name="connsiteY33" fmla="*/ 5473700 h 7823200"/>
                <a:gd name="connsiteX34" fmla="*/ 1500313 w 1830513"/>
                <a:gd name="connsiteY34" fmla="*/ 5638800 h 7823200"/>
                <a:gd name="connsiteX35" fmla="*/ 1513013 w 1830513"/>
                <a:gd name="connsiteY35" fmla="*/ 5867400 h 7823200"/>
                <a:gd name="connsiteX36" fmla="*/ 1487613 w 1830513"/>
                <a:gd name="connsiteY36" fmla="*/ 6032500 h 7823200"/>
                <a:gd name="connsiteX37" fmla="*/ 1411413 w 1830513"/>
                <a:gd name="connsiteY37" fmla="*/ 6159500 h 7823200"/>
                <a:gd name="connsiteX38" fmla="*/ 1259013 w 1830513"/>
                <a:gd name="connsiteY38" fmla="*/ 6184900 h 7823200"/>
                <a:gd name="connsiteX39" fmla="*/ 1106613 w 1830513"/>
                <a:gd name="connsiteY39" fmla="*/ 6184900 h 7823200"/>
                <a:gd name="connsiteX40" fmla="*/ 928813 w 1830513"/>
                <a:gd name="connsiteY40" fmla="*/ 6146800 h 7823200"/>
                <a:gd name="connsiteX41" fmla="*/ 789113 w 1830513"/>
                <a:gd name="connsiteY41" fmla="*/ 6159500 h 7823200"/>
                <a:gd name="connsiteX42" fmla="*/ 738313 w 1830513"/>
                <a:gd name="connsiteY42" fmla="*/ 6172200 h 7823200"/>
                <a:gd name="connsiteX43" fmla="*/ 674813 w 1830513"/>
                <a:gd name="connsiteY43" fmla="*/ 6223000 h 7823200"/>
                <a:gd name="connsiteX44" fmla="*/ 585913 w 1830513"/>
                <a:gd name="connsiteY44" fmla="*/ 6591300 h 7823200"/>
                <a:gd name="connsiteX45" fmla="*/ 395413 w 1830513"/>
                <a:gd name="connsiteY45" fmla="*/ 7810500 h 7823200"/>
                <a:gd name="connsiteX46" fmla="*/ 1713 w 1830513"/>
                <a:gd name="connsiteY46"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04010 w 1830513"/>
                <a:gd name="connsiteY19" fmla="*/ 4167524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78565 w 1830513"/>
                <a:gd name="connsiteY5" fmla="*/ 231602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78565 w 1830513"/>
                <a:gd name="connsiteY5" fmla="*/ 231602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78565 w 1830513"/>
                <a:gd name="connsiteY5" fmla="*/ 231602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09149 w 1830513"/>
                <a:gd name="connsiteY15" fmla="*/ 2984346 h 7823200"/>
                <a:gd name="connsiteX16" fmla="*/ 1513013 w 1830513"/>
                <a:gd name="connsiteY16" fmla="*/ 3175000 h 7823200"/>
                <a:gd name="connsiteX17" fmla="*/ 1779713 w 1830513"/>
                <a:gd name="connsiteY17" fmla="*/ 3886200 h 7823200"/>
                <a:gd name="connsiteX18" fmla="*/ 1817813 w 1830513"/>
                <a:gd name="connsiteY18" fmla="*/ 4000500 h 7823200"/>
                <a:gd name="connsiteX19" fmla="*/ 1830513 w 1830513"/>
                <a:gd name="connsiteY19" fmla="*/ 4102100 h 7823200"/>
                <a:gd name="connsiteX20" fmla="*/ 1823888 w 1830513"/>
                <a:gd name="connsiteY20" fmla="*/ 4180455 h 7823200"/>
                <a:gd name="connsiteX21" fmla="*/ 1767013 w 1830513"/>
                <a:gd name="connsiteY21" fmla="*/ 4241800 h 7823200"/>
                <a:gd name="connsiteX22" fmla="*/ 1652713 w 1830513"/>
                <a:gd name="connsiteY22" fmla="*/ 4356100 h 7823200"/>
                <a:gd name="connsiteX23" fmla="*/ 1601913 w 1830513"/>
                <a:gd name="connsiteY23" fmla="*/ 4521200 h 7823200"/>
                <a:gd name="connsiteX24" fmla="*/ 1614613 w 1830513"/>
                <a:gd name="connsiteY24" fmla="*/ 4724400 h 7823200"/>
                <a:gd name="connsiteX25" fmla="*/ 1614613 w 1830513"/>
                <a:gd name="connsiteY25" fmla="*/ 4876800 h 7823200"/>
                <a:gd name="connsiteX26" fmla="*/ 1589213 w 1830513"/>
                <a:gd name="connsiteY26" fmla="*/ 4889500 h 7823200"/>
                <a:gd name="connsiteX27" fmla="*/ 1525713 w 1830513"/>
                <a:gd name="connsiteY27" fmla="*/ 4914900 h 7823200"/>
                <a:gd name="connsiteX28" fmla="*/ 1436813 w 1830513"/>
                <a:gd name="connsiteY28" fmla="*/ 4927600 h 7823200"/>
                <a:gd name="connsiteX29" fmla="*/ 1538413 w 1830513"/>
                <a:gd name="connsiteY29" fmla="*/ 4965700 h 7823200"/>
                <a:gd name="connsiteX30" fmla="*/ 1601913 w 1830513"/>
                <a:gd name="connsiteY30" fmla="*/ 5041900 h 7823200"/>
                <a:gd name="connsiteX31" fmla="*/ 1627313 w 1830513"/>
                <a:gd name="connsiteY31" fmla="*/ 5118100 h 7823200"/>
                <a:gd name="connsiteX32" fmla="*/ 1589213 w 1830513"/>
                <a:gd name="connsiteY32" fmla="*/ 5194300 h 7823200"/>
                <a:gd name="connsiteX33" fmla="*/ 1513013 w 1830513"/>
                <a:gd name="connsiteY33" fmla="*/ 5283200 h 7823200"/>
                <a:gd name="connsiteX34" fmla="*/ 1487613 w 1830513"/>
                <a:gd name="connsiteY34" fmla="*/ 5384800 h 7823200"/>
                <a:gd name="connsiteX35" fmla="*/ 1487613 w 1830513"/>
                <a:gd name="connsiteY35" fmla="*/ 5473700 h 7823200"/>
                <a:gd name="connsiteX36" fmla="*/ 1500313 w 1830513"/>
                <a:gd name="connsiteY36" fmla="*/ 5638800 h 7823200"/>
                <a:gd name="connsiteX37" fmla="*/ 1513013 w 1830513"/>
                <a:gd name="connsiteY37" fmla="*/ 5867400 h 7823200"/>
                <a:gd name="connsiteX38" fmla="*/ 1487613 w 1830513"/>
                <a:gd name="connsiteY38" fmla="*/ 6032500 h 7823200"/>
                <a:gd name="connsiteX39" fmla="*/ 1411413 w 1830513"/>
                <a:gd name="connsiteY39" fmla="*/ 6159500 h 7823200"/>
                <a:gd name="connsiteX40" fmla="*/ 1259013 w 1830513"/>
                <a:gd name="connsiteY40" fmla="*/ 6184900 h 7823200"/>
                <a:gd name="connsiteX41" fmla="*/ 1106613 w 1830513"/>
                <a:gd name="connsiteY41" fmla="*/ 6184900 h 7823200"/>
                <a:gd name="connsiteX42" fmla="*/ 928813 w 1830513"/>
                <a:gd name="connsiteY42" fmla="*/ 6146800 h 7823200"/>
                <a:gd name="connsiteX43" fmla="*/ 789113 w 1830513"/>
                <a:gd name="connsiteY43" fmla="*/ 6159500 h 7823200"/>
                <a:gd name="connsiteX44" fmla="*/ 738313 w 1830513"/>
                <a:gd name="connsiteY44" fmla="*/ 6172200 h 7823200"/>
                <a:gd name="connsiteX45" fmla="*/ 674813 w 1830513"/>
                <a:gd name="connsiteY45" fmla="*/ 6223000 h 7823200"/>
                <a:gd name="connsiteX46" fmla="*/ 585913 w 1830513"/>
                <a:gd name="connsiteY46" fmla="*/ 6591300 h 7823200"/>
                <a:gd name="connsiteX47" fmla="*/ 395413 w 1830513"/>
                <a:gd name="connsiteY47" fmla="*/ 7810500 h 7823200"/>
                <a:gd name="connsiteX48" fmla="*/ 1713 w 1830513"/>
                <a:gd name="connsiteY48"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78565 w 1830513"/>
                <a:gd name="connsiteY5" fmla="*/ 231602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466079 w 1830513"/>
                <a:gd name="connsiteY15" fmla="*/ 2990811 h 7823200"/>
                <a:gd name="connsiteX16" fmla="*/ 1513013 w 1830513"/>
                <a:gd name="connsiteY16" fmla="*/ 3175000 h 7823200"/>
                <a:gd name="connsiteX17" fmla="*/ 1779713 w 1830513"/>
                <a:gd name="connsiteY17" fmla="*/ 3886200 h 7823200"/>
                <a:gd name="connsiteX18" fmla="*/ 1817813 w 1830513"/>
                <a:gd name="connsiteY18" fmla="*/ 4000500 h 7823200"/>
                <a:gd name="connsiteX19" fmla="*/ 1830513 w 1830513"/>
                <a:gd name="connsiteY19" fmla="*/ 4102100 h 7823200"/>
                <a:gd name="connsiteX20" fmla="*/ 1823888 w 1830513"/>
                <a:gd name="connsiteY20" fmla="*/ 4180455 h 7823200"/>
                <a:gd name="connsiteX21" fmla="*/ 1767013 w 1830513"/>
                <a:gd name="connsiteY21" fmla="*/ 4241800 h 7823200"/>
                <a:gd name="connsiteX22" fmla="*/ 1652713 w 1830513"/>
                <a:gd name="connsiteY22" fmla="*/ 4356100 h 7823200"/>
                <a:gd name="connsiteX23" fmla="*/ 1601913 w 1830513"/>
                <a:gd name="connsiteY23" fmla="*/ 4521200 h 7823200"/>
                <a:gd name="connsiteX24" fmla="*/ 1614613 w 1830513"/>
                <a:gd name="connsiteY24" fmla="*/ 4724400 h 7823200"/>
                <a:gd name="connsiteX25" fmla="*/ 1614613 w 1830513"/>
                <a:gd name="connsiteY25" fmla="*/ 4876800 h 7823200"/>
                <a:gd name="connsiteX26" fmla="*/ 1589213 w 1830513"/>
                <a:gd name="connsiteY26" fmla="*/ 4889500 h 7823200"/>
                <a:gd name="connsiteX27" fmla="*/ 1525713 w 1830513"/>
                <a:gd name="connsiteY27" fmla="*/ 4914900 h 7823200"/>
                <a:gd name="connsiteX28" fmla="*/ 1436813 w 1830513"/>
                <a:gd name="connsiteY28" fmla="*/ 4927600 h 7823200"/>
                <a:gd name="connsiteX29" fmla="*/ 1538413 w 1830513"/>
                <a:gd name="connsiteY29" fmla="*/ 4965700 h 7823200"/>
                <a:gd name="connsiteX30" fmla="*/ 1601913 w 1830513"/>
                <a:gd name="connsiteY30" fmla="*/ 5041900 h 7823200"/>
                <a:gd name="connsiteX31" fmla="*/ 1627313 w 1830513"/>
                <a:gd name="connsiteY31" fmla="*/ 5118100 h 7823200"/>
                <a:gd name="connsiteX32" fmla="*/ 1589213 w 1830513"/>
                <a:gd name="connsiteY32" fmla="*/ 5194300 h 7823200"/>
                <a:gd name="connsiteX33" fmla="*/ 1513013 w 1830513"/>
                <a:gd name="connsiteY33" fmla="*/ 5283200 h 7823200"/>
                <a:gd name="connsiteX34" fmla="*/ 1487613 w 1830513"/>
                <a:gd name="connsiteY34" fmla="*/ 5384800 h 7823200"/>
                <a:gd name="connsiteX35" fmla="*/ 1487613 w 1830513"/>
                <a:gd name="connsiteY35" fmla="*/ 5473700 h 7823200"/>
                <a:gd name="connsiteX36" fmla="*/ 1500313 w 1830513"/>
                <a:gd name="connsiteY36" fmla="*/ 5638800 h 7823200"/>
                <a:gd name="connsiteX37" fmla="*/ 1513013 w 1830513"/>
                <a:gd name="connsiteY37" fmla="*/ 5867400 h 7823200"/>
                <a:gd name="connsiteX38" fmla="*/ 1487613 w 1830513"/>
                <a:gd name="connsiteY38" fmla="*/ 6032500 h 7823200"/>
                <a:gd name="connsiteX39" fmla="*/ 1411413 w 1830513"/>
                <a:gd name="connsiteY39" fmla="*/ 6159500 h 7823200"/>
                <a:gd name="connsiteX40" fmla="*/ 1259013 w 1830513"/>
                <a:gd name="connsiteY40" fmla="*/ 6184900 h 7823200"/>
                <a:gd name="connsiteX41" fmla="*/ 1106613 w 1830513"/>
                <a:gd name="connsiteY41" fmla="*/ 6184900 h 7823200"/>
                <a:gd name="connsiteX42" fmla="*/ 928813 w 1830513"/>
                <a:gd name="connsiteY42" fmla="*/ 6146800 h 7823200"/>
                <a:gd name="connsiteX43" fmla="*/ 789113 w 1830513"/>
                <a:gd name="connsiteY43" fmla="*/ 6159500 h 7823200"/>
                <a:gd name="connsiteX44" fmla="*/ 738313 w 1830513"/>
                <a:gd name="connsiteY44" fmla="*/ 6172200 h 7823200"/>
                <a:gd name="connsiteX45" fmla="*/ 674813 w 1830513"/>
                <a:gd name="connsiteY45" fmla="*/ 6223000 h 7823200"/>
                <a:gd name="connsiteX46" fmla="*/ 585913 w 1830513"/>
                <a:gd name="connsiteY46" fmla="*/ 6591300 h 7823200"/>
                <a:gd name="connsiteX47" fmla="*/ 395413 w 1830513"/>
                <a:gd name="connsiteY47" fmla="*/ 7810500 h 7823200"/>
                <a:gd name="connsiteX48" fmla="*/ 1713 w 1830513"/>
                <a:gd name="connsiteY48" fmla="*/ 7823200 h 78232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Lst>
              <a:rect l="l" t="t" r="r" b="b"/>
              <a:pathLst>
                <a:path w="1830513" h="7823200">
                  <a:moveTo>
                    <a:pt x="1713" y="7823200"/>
                  </a:moveTo>
                  <a:cubicBezTo>
                    <a:pt x="5946" y="5215467"/>
                    <a:pt x="-3072" y="2607733"/>
                    <a:pt x="1161" y="0"/>
                  </a:cubicBezTo>
                  <a:lnTo>
                    <a:pt x="230313" y="0"/>
                  </a:lnTo>
                  <a:cubicBezTo>
                    <a:pt x="310838" y="4233"/>
                    <a:pt x="408113" y="6350"/>
                    <a:pt x="484313" y="25400"/>
                  </a:cubicBezTo>
                  <a:cubicBezTo>
                    <a:pt x="560513" y="44450"/>
                    <a:pt x="621804" y="79933"/>
                    <a:pt x="687513" y="114300"/>
                  </a:cubicBezTo>
                  <a:cubicBezTo>
                    <a:pt x="753222" y="148667"/>
                    <a:pt x="819298" y="185035"/>
                    <a:pt x="878565" y="231602"/>
                  </a:cubicBezTo>
                  <a:cubicBezTo>
                    <a:pt x="937832" y="278169"/>
                    <a:pt x="988172" y="320117"/>
                    <a:pt x="1043113" y="393700"/>
                  </a:cubicBezTo>
                  <a:cubicBezTo>
                    <a:pt x="1098054" y="467283"/>
                    <a:pt x="1165880" y="590550"/>
                    <a:pt x="1208213" y="673100"/>
                  </a:cubicBezTo>
                  <a:lnTo>
                    <a:pt x="1297113" y="889000"/>
                  </a:lnTo>
                  <a:cubicBezTo>
                    <a:pt x="1326746" y="960967"/>
                    <a:pt x="1424113" y="1303867"/>
                    <a:pt x="1462213" y="1473200"/>
                  </a:cubicBezTo>
                  <a:lnTo>
                    <a:pt x="1525713" y="1905000"/>
                  </a:lnTo>
                  <a:lnTo>
                    <a:pt x="1563813" y="2273300"/>
                  </a:lnTo>
                  <a:lnTo>
                    <a:pt x="1589213" y="2654300"/>
                  </a:lnTo>
                  <a:lnTo>
                    <a:pt x="1551113" y="2768600"/>
                  </a:lnTo>
                  <a:lnTo>
                    <a:pt x="1500313" y="2882900"/>
                  </a:lnTo>
                  <a:lnTo>
                    <a:pt x="1466079" y="2990811"/>
                  </a:lnTo>
                  <a:lnTo>
                    <a:pt x="1513013" y="3175000"/>
                  </a:lnTo>
                  <a:lnTo>
                    <a:pt x="1779713" y="3886200"/>
                  </a:lnTo>
                  <a:lnTo>
                    <a:pt x="1817813" y="4000500"/>
                  </a:lnTo>
                  <a:lnTo>
                    <a:pt x="1830513" y="4102100"/>
                  </a:lnTo>
                  <a:lnTo>
                    <a:pt x="1823888" y="4180455"/>
                  </a:lnTo>
                  <a:lnTo>
                    <a:pt x="1767013" y="4241800"/>
                  </a:lnTo>
                  <a:lnTo>
                    <a:pt x="1652713" y="4356100"/>
                  </a:lnTo>
                  <a:lnTo>
                    <a:pt x="1601913" y="4521200"/>
                  </a:lnTo>
                  <a:lnTo>
                    <a:pt x="1614613" y="4724400"/>
                  </a:lnTo>
                  <a:cubicBezTo>
                    <a:pt x="1616730" y="4783667"/>
                    <a:pt x="1618846" y="4849283"/>
                    <a:pt x="1614613" y="4876800"/>
                  </a:cubicBezTo>
                  <a:cubicBezTo>
                    <a:pt x="1610380" y="4904317"/>
                    <a:pt x="1604030" y="4883150"/>
                    <a:pt x="1589213" y="4889500"/>
                  </a:cubicBezTo>
                  <a:lnTo>
                    <a:pt x="1525713" y="4914900"/>
                  </a:lnTo>
                  <a:lnTo>
                    <a:pt x="1436813" y="4927600"/>
                  </a:lnTo>
                  <a:lnTo>
                    <a:pt x="1538413" y="4965700"/>
                  </a:lnTo>
                  <a:lnTo>
                    <a:pt x="1601913" y="5041900"/>
                  </a:lnTo>
                  <a:lnTo>
                    <a:pt x="1627313" y="5118100"/>
                  </a:lnTo>
                  <a:lnTo>
                    <a:pt x="1589213" y="5194300"/>
                  </a:lnTo>
                  <a:lnTo>
                    <a:pt x="1513013" y="5283200"/>
                  </a:lnTo>
                  <a:lnTo>
                    <a:pt x="1487613" y="5384800"/>
                  </a:lnTo>
                  <a:lnTo>
                    <a:pt x="1487613" y="5473700"/>
                  </a:lnTo>
                  <a:lnTo>
                    <a:pt x="1500313" y="5638800"/>
                  </a:lnTo>
                  <a:lnTo>
                    <a:pt x="1513013" y="5867400"/>
                  </a:lnTo>
                  <a:lnTo>
                    <a:pt x="1487613" y="6032500"/>
                  </a:lnTo>
                  <a:cubicBezTo>
                    <a:pt x="1470680" y="6081183"/>
                    <a:pt x="1449513" y="6134100"/>
                    <a:pt x="1411413" y="6159500"/>
                  </a:cubicBezTo>
                  <a:cubicBezTo>
                    <a:pt x="1373313" y="6184900"/>
                    <a:pt x="1309813" y="6180667"/>
                    <a:pt x="1259013" y="6184900"/>
                  </a:cubicBezTo>
                  <a:lnTo>
                    <a:pt x="1106613" y="6184900"/>
                  </a:lnTo>
                  <a:lnTo>
                    <a:pt x="928813" y="6146800"/>
                  </a:lnTo>
                  <a:lnTo>
                    <a:pt x="789113" y="6159500"/>
                  </a:lnTo>
                  <a:lnTo>
                    <a:pt x="738313" y="6172200"/>
                  </a:lnTo>
                  <a:lnTo>
                    <a:pt x="674813" y="6223000"/>
                  </a:lnTo>
                  <a:lnTo>
                    <a:pt x="585913" y="6591300"/>
                  </a:lnTo>
                  <a:lnTo>
                    <a:pt x="395413" y="7810500"/>
                  </a:lnTo>
                  <a:lnTo>
                    <a:pt x="1713" y="7823200"/>
                  </a:lnTo>
                  <a:close/>
                </a:path>
              </a:pathLst>
            </a:custGeom>
            <a:solidFill>
              <a:schemeClr val="accent5">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C8FFE1"/>
                </a:solidFill>
              </a:endParaRPr>
            </a:p>
          </xdr:txBody>
        </xdr:sp>
        <xdr:sp macro="" textlink="">
          <xdr:nvSpPr>
            <xdr:cNvPr id="390" name="Freeform: Shape 389">
              <a:extLst>
                <a:ext uri="{FF2B5EF4-FFF2-40B4-BE49-F238E27FC236}">
                  <a16:creationId xmlns:a16="http://schemas.microsoft.com/office/drawing/2014/main" id="{9386EFAF-37C3-1292-8FF3-BA2D863D7CBA}"/>
                </a:ext>
              </a:extLst>
            </xdr:cNvPr>
            <xdr:cNvSpPr/>
          </xdr:nvSpPr>
          <xdr:spPr>
            <a:xfrm>
              <a:off x="3921040" y="60718700"/>
              <a:ext cx="1824439" cy="7823200"/>
            </a:xfrm>
            <a:custGeom>
              <a:avLst/>
              <a:gdLst>
                <a:gd name="connsiteX0" fmla="*/ 0 w 1828800"/>
                <a:gd name="connsiteY0" fmla="*/ 7823200 h 7823200"/>
                <a:gd name="connsiteX1" fmla="*/ 12700 w 1828800"/>
                <a:gd name="connsiteY1" fmla="*/ 0 h 7823200"/>
                <a:gd name="connsiteX2" fmla="*/ 228600 w 1828800"/>
                <a:gd name="connsiteY2" fmla="*/ 0 h 7823200"/>
                <a:gd name="connsiteX3" fmla="*/ 482600 w 1828800"/>
                <a:gd name="connsiteY3" fmla="*/ 25400 h 7823200"/>
                <a:gd name="connsiteX4" fmla="*/ 685800 w 1828800"/>
                <a:gd name="connsiteY4" fmla="*/ 114300 h 7823200"/>
                <a:gd name="connsiteX5" fmla="*/ 863600 w 1828800"/>
                <a:gd name="connsiteY5" fmla="*/ 241300 h 7823200"/>
                <a:gd name="connsiteX6" fmla="*/ 1041400 w 1828800"/>
                <a:gd name="connsiteY6" fmla="*/ 393700 h 7823200"/>
                <a:gd name="connsiteX7" fmla="*/ 1206500 w 1828800"/>
                <a:gd name="connsiteY7" fmla="*/ 673100 h 7823200"/>
                <a:gd name="connsiteX8" fmla="*/ 1295400 w 1828800"/>
                <a:gd name="connsiteY8" fmla="*/ 889000 h 7823200"/>
                <a:gd name="connsiteX9" fmla="*/ 1460500 w 1828800"/>
                <a:gd name="connsiteY9" fmla="*/ 1473200 h 7823200"/>
                <a:gd name="connsiteX10" fmla="*/ 1524000 w 1828800"/>
                <a:gd name="connsiteY10" fmla="*/ 1905000 h 7823200"/>
                <a:gd name="connsiteX11" fmla="*/ 1562100 w 1828800"/>
                <a:gd name="connsiteY11" fmla="*/ 2273300 h 7823200"/>
                <a:gd name="connsiteX12" fmla="*/ 1587500 w 1828800"/>
                <a:gd name="connsiteY12" fmla="*/ 2654300 h 7823200"/>
                <a:gd name="connsiteX13" fmla="*/ 1549400 w 1828800"/>
                <a:gd name="connsiteY13" fmla="*/ 2768600 h 7823200"/>
                <a:gd name="connsiteX14" fmla="*/ 1498600 w 1828800"/>
                <a:gd name="connsiteY14" fmla="*/ 2882900 h 7823200"/>
                <a:gd name="connsiteX15" fmla="*/ 1511300 w 1828800"/>
                <a:gd name="connsiteY15" fmla="*/ 3175000 h 7823200"/>
                <a:gd name="connsiteX16" fmla="*/ 1778000 w 1828800"/>
                <a:gd name="connsiteY16" fmla="*/ 3886200 h 7823200"/>
                <a:gd name="connsiteX17" fmla="*/ 1816100 w 1828800"/>
                <a:gd name="connsiteY17" fmla="*/ 4000500 h 7823200"/>
                <a:gd name="connsiteX18" fmla="*/ 1828800 w 1828800"/>
                <a:gd name="connsiteY18" fmla="*/ 4102100 h 7823200"/>
                <a:gd name="connsiteX19" fmla="*/ 1765300 w 1828800"/>
                <a:gd name="connsiteY19" fmla="*/ 4241800 h 7823200"/>
                <a:gd name="connsiteX20" fmla="*/ 1651000 w 1828800"/>
                <a:gd name="connsiteY20" fmla="*/ 4356100 h 7823200"/>
                <a:gd name="connsiteX21" fmla="*/ 1600200 w 1828800"/>
                <a:gd name="connsiteY21" fmla="*/ 4521200 h 7823200"/>
                <a:gd name="connsiteX22" fmla="*/ 1612900 w 1828800"/>
                <a:gd name="connsiteY22" fmla="*/ 4724400 h 7823200"/>
                <a:gd name="connsiteX23" fmla="*/ 1612900 w 1828800"/>
                <a:gd name="connsiteY23" fmla="*/ 4876800 h 7823200"/>
                <a:gd name="connsiteX24" fmla="*/ 1587500 w 1828800"/>
                <a:gd name="connsiteY24" fmla="*/ 4889500 h 7823200"/>
                <a:gd name="connsiteX25" fmla="*/ 1524000 w 1828800"/>
                <a:gd name="connsiteY25" fmla="*/ 4914900 h 7823200"/>
                <a:gd name="connsiteX26" fmla="*/ 1435100 w 1828800"/>
                <a:gd name="connsiteY26" fmla="*/ 4927600 h 7823200"/>
                <a:gd name="connsiteX27" fmla="*/ 1536700 w 1828800"/>
                <a:gd name="connsiteY27" fmla="*/ 4965700 h 7823200"/>
                <a:gd name="connsiteX28" fmla="*/ 1600200 w 1828800"/>
                <a:gd name="connsiteY28" fmla="*/ 5041900 h 7823200"/>
                <a:gd name="connsiteX29" fmla="*/ 1625600 w 1828800"/>
                <a:gd name="connsiteY29" fmla="*/ 5118100 h 7823200"/>
                <a:gd name="connsiteX30" fmla="*/ 1587500 w 1828800"/>
                <a:gd name="connsiteY30" fmla="*/ 5194300 h 7823200"/>
                <a:gd name="connsiteX31" fmla="*/ 1511300 w 1828800"/>
                <a:gd name="connsiteY31" fmla="*/ 5283200 h 7823200"/>
                <a:gd name="connsiteX32" fmla="*/ 1485900 w 1828800"/>
                <a:gd name="connsiteY32" fmla="*/ 5384800 h 7823200"/>
                <a:gd name="connsiteX33" fmla="*/ 1485900 w 1828800"/>
                <a:gd name="connsiteY33" fmla="*/ 5473700 h 7823200"/>
                <a:gd name="connsiteX34" fmla="*/ 1498600 w 1828800"/>
                <a:gd name="connsiteY34" fmla="*/ 5638800 h 7823200"/>
                <a:gd name="connsiteX35" fmla="*/ 1511300 w 1828800"/>
                <a:gd name="connsiteY35" fmla="*/ 5867400 h 7823200"/>
                <a:gd name="connsiteX36" fmla="*/ 1485900 w 1828800"/>
                <a:gd name="connsiteY36" fmla="*/ 6032500 h 7823200"/>
                <a:gd name="connsiteX37" fmla="*/ 1409700 w 1828800"/>
                <a:gd name="connsiteY37" fmla="*/ 6159500 h 7823200"/>
                <a:gd name="connsiteX38" fmla="*/ 1257300 w 1828800"/>
                <a:gd name="connsiteY38" fmla="*/ 6184900 h 7823200"/>
                <a:gd name="connsiteX39" fmla="*/ 1104900 w 1828800"/>
                <a:gd name="connsiteY39" fmla="*/ 6184900 h 7823200"/>
                <a:gd name="connsiteX40" fmla="*/ 927100 w 1828800"/>
                <a:gd name="connsiteY40" fmla="*/ 6146800 h 7823200"/>
                <a:gd name="connsiteX41" fmla="*/ 787400 w 1828800"/>
                <a:gd name="connsiteY41" fmla="*/ 6159500 h 7823200"/>
                <a:gd name="connsiteX42" fmla="*/ 736600 w 1828800"/>
                <a:gd name="connsiteY42" fmla="*/ 6172200 h 7823200"/>
                <a:gd name="connsiteX43" fmla="*/ 673100 w 1828800"/>
                <a:gd name="connsiteY43" fmla="*/ 6223000 h 7823200"/>
                <a:gd name="connsiteX44" fmla="*/ 584200 w 1828800"/>
                <a:gd name="connsiteY44" fmla="*/ 6591300 h 7823200"/>
                <a:gd name="connsiteX45" fmla="*/ 393700 w 1828800"/>
                <a:gd name="connsiteY45" fmla="*/ 7810500 h 7823200"/>
                <a:gd name="connsiteX46" fmla="*/ 0 w 1828800"/>
                <a:gd name="connsiteY46"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767013 w 1830513"/>
                <a:gd name="connsiteY19" fmla="*/ 4241800 h 7823200"/>
                <a:gd name="connsiteX20" fmla="*/ 1652713 w 1830513"/>
                <a:gd name="connsiteY20" fmla="*/ 4356100 h 7823200"/>
                <a:gd name="connsiteX21" fmla="*/ 1601913 w 1830513"/>
                <a:gd name="connsiteY21" fmla="*/ 4521200 h 7823200"/>
                <a:gd name="connsiteX22" fmla="*/ 1614613 w 1830513"/>
                <a:gd name="connsiteY22" fmla="*/ 4724400 h 7823200"/>
                <a:gd name="connsiteX23" fmla="*/ 1614613 w 1830513"/>
                <a:gd name="connsiteY23" fmla="*/ 4876800 h 7823200"/>
                <a:gd name="connsiteX24" fmla="*/ 1589213 w 1830513"/>
                <a:gd name="connsiteY24" fmla="*/ 4889500 h 7823200"/>
                <a:gd name="connsiteX25" fmla="*/ 1525713 w 1830513"/>
                <a:gd name="connsiteY25" fmla="*/ 4914900 h 7823200"/>
                <a:gd name="connsiteX26" fmla="*/ 1436813 w 1830513"/>
                <a:gd name="connsiteY26" fmla="*/ 4927600 h 7823200"/>
                <a:gd name="connsiteX27" fmla="*/ 1538413 w 1830513"/>
                <a:gd name="connsiteY27" fmla="*/ 4965700 h 7823200"/>
                <a:gd name="connsiteX28" fmla="*/ 1601913 w 1830513"/>
                <a:gd name="connsiteY28" fmla="*/ 5041900 h 7823200"/>
                <a:gd name="connsiteX29" fmla="*/ 1627313 w 1830513"/>
                <a:gd name="connsiteY29" fmla="*/ 5118100 h 7823200"/>
                <a:gd name="connsiteX30" fmla="*/ 1589213 w 1830513"/>
                <a:gd name="connsiteY30" fmla="*/ 5194300 h 7823200"/>
                <a:gd name="connsiteX31" fmla="*/ 1513013 w 1830513"/>
                <a:gd name="connsiteY31" fmla="*/ 5283200 h 7823200"/>
                <a:gd name="connsiteX32" fmla="*/ 1487613 w 1830513"/>
                <a:gd name="connsiteY32" fmla="*/ 5384800 h 7823200"/>
                <a:gd name="connsiteX33" fmla="*/ 1487613 w 1830513"/>
                <a:gd name="connsiteY33" fmla="*/ 5473700 h 7823200"/>
                <a:gd name="connsiteX34" fmla="*/ 1500313 w 1830513"/>
                <a:gd name="connsiteY34" fmla="*/ 5638800 h 7823200"/>
                <a:gd name="connsiteX35" fmla="*/ 1513013 w 1830513"/>
                <a:gd name="connsiteY35" fmla="*/ 5867400 h 7823200"/>
                <a:gd name="connsiteX36" fmla="*/ 1487613 w 1830513"/>
                <a:gd name="connsiteY36" fmla="*/ 6032500 h 7823200"/>
                <a:gd name="connsiteX37" fmla="*/ 1411413 w 1830513"/>
                <a:gd name="connsiteY37" fmla="*/ 6159500 h 7823200"/>
                <a:gd name="connsiteX38" fmla="*/ 1259013 w 1830513"/>
                <a:gd name="connsiteY38" fmla="*/ 6184900 h 7823200"/>
                <a:gd name="connsiteX39" fmla="*/ 1106613 w 1830513"/>
                <a:gd name="connsiteY39" fmla="*/ 6184900 h 7823200"/>
                <a:gd name="connsiteX40" fmla="*/ 928813 w 1830513"/>
                <a:gd name="connsiteY40" fmla="*/ 6146800 h 7823200"/>
                <a:gd name="connsiteX41" fmla="*/ 789113 w 1830513"/>
                <a:gd name="connsiteY41" fmla="*/ 6159500 h 7823200"/>
                <a:gd name="connsiteX42" fmla="*/ 738313 w 1830513"/>
                <a:gd name="connsiteY42" fmla="*/ 6172200 h 7823200"/>
                <a:gd name="connsiteX43" fmla="*/ 674813 w 1830513"/>
                <a:gd name="connsiteY43" fmla="*/ 6223000 h 7823200"/>
                <a:gd name="connsiteX44" fmla="*/ 585913 w 1830513"/>
                <a:gd name="connsiteY44" fmla="*/ 6591300 h 7823200"/>
                <a:gd name="connsiteX45" fmla="*/ 395413 w 1830513"/>
                <a:gd name="connsiteY45" fmla="*/ 7810500 h 7823200"/>
                <a:gd name="connsiteX46" fmla="*/ 1713 w 1830513"/>
                <a:gd name="connsiteY46"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767013 w 1830513"/>
                <a:gd name="connsiteY19" fmla="*/ 4241800 h 7823200"/>
                <a:gd name="connsiteX20" fmla="*/ 1652713 w 1830513"/>
                <a:gd name="connsiteY20" fmla="*/ 4356100 h 7823200"/>
                <a:gd name="connsiteX21" fmla="*/ 1601913 w 1830513"/>
                <a:gd name="connsiteY21" fmla="*/ 4521200 h 7823200"/>
                <a:gd name="connsiteX22" fmla="*/ 1614613 w 1830513"/>
                <a:gd name="connsiteY22" fmla="*/ 4724400 h 7823200"/>
                <a:gd name="connsiteX23" fmla="*/ 1614613 w 1830513"/>
                <a:gd name="connsiteY23" fmla="*/ 4876800 h 7823200"/>
                <a:gd name="connsiteX24" fmla="*/ 1589213 w 1830513"/>
                <a:gd name="connsiteY24" fmla="*/ 4889500 h 7823200"/>
                <a:gd name="connsiteX25" fmla="*/ 1525713 w 1830513"/>
                <a:gd name="connsiteY25" fmla="*/ 4914900 h 7823200"/>
                <a:gd name="connsiteX26" fmla="*/ 1436813 w 1830513"/>
                <a:gd name="connsiteY26" fmla="*/ 4927600 h 7823200"/>
                <a:gd name="connsiteX27" fmla="*/ 1538413 w 1830513"/>
                <a:gd name="connsiteY27" fmla="*/ 4965700 h 7823200"/>
                <a:gd name="connsiteX28" fmla="*/ 1601913 w 1830513"/>
                <a:gd name="connsiteY28" fmla="*/ 5041900 h 7823200"/>
                <a:gd name="connsiteX29" fmla="*/ 1627313 w 1830513"/>
                <a:gd name="connsiteY29" fmla="*/ 5118100 h 7823200"/>
                <a:gd name="connsiteX30" fmla="*/ 1589213 w 1830513"/>
                <a:gd name="connsiteY30" fmla="*/ 5194300 h 7823200"/>
                <a:gd name="connsiteX31" fmla="*/ 1513013 w 1830513"/>
                <a:gd name="connsiteY31" fmla="*/ 5283200 h 7823200"/>
                <a:gd name="connsiteX32" fmla="*/ 1487613 w 1830513"/>
                <a:gd name="connsiteY32" fmla="*/ 5384800 h 7823200"/>
                <a:gd name="connsiteX33" fmla="*/ 1487613 w 1830513"/>
                <a:gd name="connsiteY33" fmla="*/ 5473700 h 7823200"/>
                <a:gd name="connsiteX34" fmla="*/ 1500313 w 1830513"/>
                <a:gd name="connsiteY34" fmla="*/ 5638800 h 7823200"/>
                <a:gd name="connsiteX35" fmla="*/ 1513013 w 1830513"/>
                <a:gd name="connsiteY35" fmla="*/ 5867400 h 7823200"/>
                <a:gd name="connsiteX36" fmla="*/ 1487613 w 1830513"/>
                <a:gd name="connsiteY36" fmla="*/ 6032500 h 7823200"/>
                <a:gd name="connsiteX37" fmla="*/ 1411413 w 1830513"/>
                <a:gd name="connsiteY37" fmla="*/ 6159500 h 7823200"/>
                <a:gd name="connsiteX38" fmla="*/ 1259013 w 1830513"/>
                <a:gd name="connsiteY38" fmla="*/ 6184900 h 7823200"/>
                <a:gd name="connsiteX39" fmla="*/ 1106613 w 1830513"/>
                <a:gd name="connsiteY39" fmla="*/ 6184900 h 7823200"/>
                <a:gd name="connsiteX40" fmla="*/ 928813 w 1830513"/>
                <a:gd name="connsiteY40" fmla="*/ 6146800 h 7823200"/>
                <a:gd name="connsiteX41" fmla="*/ 789113 w 1830513"/>
                <a:gd name="connsiteY41" fmla="*/ 6159500 h 7823200"/>
                <a:gd name="connsiteX42" fmla="*/ 738313 w 1830513"/>
                <a:gd name="connsiteY42" fmla="*/ 6172200 h 7823200"/>
                <a:gd name="connsiteX43" fmla="*/ 674813 w 1830513"/>
                <a:gd name="connsiteY43" fmla="*/ 6223000 h 7823200"/>
                <a:gd name="connsiteX44" fmla="*/ 585913 w 1830513"/>
                <a:gd name="connsiteY44" fmla="*/ 6591300 h 7823200"/>
                <a:gd name="connsiteX45" fmla="*/ 395413 w 1830513"/>
                <a:gd name="connsiteY45" fmla="*/ 7810500 h 7823200"/>
                <a:gd name="connsiteX46" fmla="*/ 1713 w 1830513"/>
                <a:gd name="connsiteY46"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04010 w 1830513"/>
                <a:gd name="connsiteY19" fmla="*/ 4167524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78565 w 1830513"/>
                <a:gd name="connsiteY5" fmla="*/ 231602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78565 w 1830513"/>
                <a:gd name="connsiteY5" fmla="*/ 231602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78565 w 1830513"/>
                <a:gd name="connsiteY5" fmla="*/ 231602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09149 w 1830513"/>
                <a:gd name="connsiteY15" fmla="*/ 2984346 h 7823200"/>
                <a:gd name="connsiteX16" fmla="*/ 1513013 w 1830513"/>
                <a:gd name="connsiteY16" fmla="*/ 3175000 h 7823200"/>
                <a:gd name="connsiteX17" fmla="*/ 1779713 w 1830513"/>
                <a:gd name="connsiteY17" fmla="*/ 3886200 h 7823200"/>
                <a:gd name="connsiteX18" fmla="*/ 1817813 w 1830513"/>
                <a:gd name="connsiteY18" fmla="*/ 4000500 h 7823200"/>
                <a:gd name="connsiteX19" fmla="*/ 1830513 w 1830513"/>
                <a:gd name="connsiteY19" fmla="*/ 4102100 h 7823200"/>
                <a:gd name="connsiteX20" fmla="*/ 1823888 w 1830513"/>
                <a:gd name="connsiteY20" fmla="*/ 4180455 h 7823200"/>
                <a:gd name="connsiteX21" fmla="*/ 1767013 w 1830513"/>
                <a:gd name="connsiteY21" fmla="*/ 4241800 h 7823200"/>
                <a:gd name="connsiteX22" fmla="*/ 1652713 w 1830513"/>
                <a:gd name="connsiteY22" fmla="*/ 4356100 h 7823200"/>
                <a:gd name="connsiteX23" fmla="*/ 1601913 w 1830513"/>
                <a:gd name="connsiteY23" fmla="*/ 4521200 h 7823200"/>
                <a:gd name="connsiteX24" fmla="*/ 1614613 w 1830513"/>
                <a:gd name="connsiteY24" fmla="*/ 4724400 h 7823200"/>
                <a:gd name="connsiteX25" fmla="*/ 1614613 w 1830513"/>
                <a:gd name="connsiteY25" fmla="*/ 4876800 h 7823200"/>
                <a:gd name="connsiteX26" fmla="*/ 1589213 w 1830513"/>
                <a:gd name="connsiteY26" fmla="*/ 4889500 h 7823200"/>
                <a:gd name="connsiteX27" fmla="*/ 1525713 w 1830513"/>
                <a:gd name="connsiteY27" fmla="*/ 4914900 h 7823200"/>
                <a:gd name="connsiteX28" fmla="*/ 1436813 w 1830513"/>
                <a:gd name="connsiteY28" fmla="*/ 4927600 h 7823200"/>
                <a:gd name="connsiteX29" fmla="*/ 1538413 w 1830513"/>
                <a:gd name="connsiteY29" fmla="*/ 4965700 h 7823200"/>
                <a:gd name="connsiteX30" fmla="*/ 1601913 w 1830513"/>
                <a:gd name="connsiteY30" fmla="*/ 5041900 h 7823200"/>
                <a:gd name="connsiteX31" fmla="*/ 1627313 w 1830513"/>
                <a:gd name="connsiteY31" fmla="*/ 5118100 h 7823200"/>
                <a:gd name="connsiteX32" fmla="*/ 1589213 w 1830513"/>
                <a:gd name="connsiteY32" fmla="*/ 5194300 h 7823200"/>
                <a:gd name="connsiteX33" fmla="*/ 1513013 w 1830513"/>
                <a:gd name="connsiteY33" fmla="*/ 5283200 h 7823200"/>
                <a:gd name="connsiteX34" fmla="*/ 1487613 w 1830513"/>
                <a:gd name="connsiteY34" fmla="*/ 5384800 h 7823200"/>
                <a:gd name="connsiteX35" fmla="*/ 1487613 w 1830513"/>
                <a:gd name="connsiteY35" fmla="*/ 5473700 h 7823200"/>
                <a:gd name="connsiteX36" fmla="*/ 1500313 w 1830513"/>
                <a:gd name="connsiteY36" fmla="*/ 5638800 h 7823200"/>
                <a:gd name="connsiteX37" fmla="*/ 1513013 w 1830513"/>
                <a:gd name="connsiteY37" fmla="*/ 5867400 h 7823200"/>
                <a:gd name="connsiteX38" fmla="*/ 1487613 w 1830513"/>
                <a:gd name="connsiteY38" fmla="*/ 6032500 h 7823200"/>
                <a:gd name="connsiteX39" fmla="*/ 1411413 w 1830513"/>
                <a:gd name="connsiteY39" fmla="*/ 6159500 h 7823200"/>
                <a:gd name="connsiteX40" fmla="*/ 1259013 w 1830513"/>
                <a:gd name="connsiteY40" fmla="*/ 6184900 h 7823200"/>
                <a:gd name="connsiteX41" fmla="*/ 1106613 w 1830513"/>
                <a:gd name="connsiteY41" fmla="*/ 6184900 h 7823200"/>
                <a:gd name="connsiteX42" fmla="*/ 928813 w 1830513"/>
                <a:gd name="connsiteY42" fmla="*/ 6146800 h 7823200"/>
                <a:gd name="connsiteX43" fmla="*/ 789113 w 1830513"/>
                <a:gd name="connsiteY43" fmla="*/ 6159500 h 7823200"/>
                <a:gd name="connsiteX44" fmla="*/ 738313 w 1830513"/>
                <a:gd name="connsiteY44" fmla="*/ 6172200 h 7823200"/>
                <a:gd name="connsiteX45" fmla="*/ 674813 w 1830513"/>
                <a:gd name="connsiteY45" fmla="*/ 6223000 h 7823200"/>
                <a:gd name="connsiteX46" fmla="*/ 585913 w 1830513"/>
                <a:gd name="connsiteY46" fmla="*/ 6591300 h 7823200"/>
                <a:gd name="connsiteX47" fmla="*/ 395413 w 1830513"/>
                <a:gd name="connsiteY47" fmla="*/ 7810500 h 7823200"/>
                <a:gd name="connsiteX48" fmla="*/ 1713 w 1830513"/>
                <a:gd name="connsiteY48"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78565 w 1830513"/>
                <a:gd name="connsiteY5" fmla="*/ 231602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466079 w 1830513"/>
                <a:gd name="connsiteY15" fmla="*/ 2990811 h 7823200"/>
                <a:gd name="connsiteX16" fmla="*/ 1513013 w 1830513"/>
                <a:gd name="connsiteY16" fmla="*/ 3175000 h 7823200"/>
                <a:gd name="connsiteX17" fmla="*/ 1779713 w 1830513"/>
                <a:gd name="connsiteY17" fmla="*/ 3886200 h 7823200"/>
                <a:gd name="connsiteX18" fmla="*/ 1817813 w 1830513"/>
                <a:gd name="connsiteY18" fmla="*/ 4000500 h 7823200"/>
                <a:gd name="connsiteX19" fmla="*/ 1830513 w 1830513"/>
                <a:gd name="connsiteY19" fmla="*/ 4102100 h 7823200"/>
                <a:gd name="connsiteX20" fmla="*/ 1823888 w 1830513"/>
                <a:gd name="connsiteY20" fmla="*/ 4180455 h 7823200"/>
                <a:gd name="connsiteX21" fmla="*/ 1767013 w 1830513"/>
                <a:gd name="connsiteY21" fmla="*/ 4241800 h 7823200"/>
                <a:gd name="connsiteX22" fmla="*/ 1652713 w 1830513"/>
                <a:gd name="connsiteY22" fmla="*/ 4356100 h 7823200"/>
                <a:gd name="connsiteX23" fmla="*/ 1601913 w 1830513"/>
                <a:gd name="connsiteY23" fmla="*/ 4521200 h 7823200"/>
                <a:gd name="connsiteX24" fmla="*/ 1614613 w 1830513"/>
                <a:gd name="connsiteY24" fmla="*/ 4724400 h 7823200"/>
                <a:gd name="connsiteX25" fmla="*/ 1614613 w 1830513"/>
                <a:gd name="connsiteY25" fmla="*/ 4876800 h 7823200"/>
                <a:gd name="connsiteX26" fmla="*/ 1589213 w 1830513"/>
                <a:gd name="connsiteY26" fmla="*/ 4889500 h 7823200"/>
                <a:gd name="connsiteX27" fmla="*/ 1525713 w 1830513"/>
                <a:gd name="connsiteY27" fmla="*/ 4914900 h 7823200"/>
                <a:gd name="connsiteX28" fmla="*/ 1436813 w 1830513"/>
                <a:gd name="connsiteY28" fmla="*/ 4927600 h 7823200"/>
                <a:gd name="connsiteX29" fmla="*/ 1538413 w 1830513"/>
                <a:gd name="connsiteY29" fmla="*/ 4965700 h 7823200"/>
                <a:gd name="connsiteX30" fmla="*/ 1601913 w 1830513"/>
                <a:gd name="connsiteY30" fmla="*/ 5041900 h 7823200"/>
                <a:gd name="connsiteX31" fmla="*/ 1627313 w 1830513"/>
                <a:gd name="connsiteY31" fmla="*/ 5118100 h 7823200"/>
                <a:gd name="connsiteX32" fmla="*/ 1589213 w 1830513"/>
                <a:gd name="connsiteY32" fmla="*/ 5194300 h 7823200"/>
                <a:gd name="connsiteX33" fmla="*/ 1513013 w 1830513"/>
                <a:gd name="connsiteY33" fmla="*/ 5283200 h 7823200"/>
                <a:gd name="connsiteX34" fmla="*/ 1487613 w 1830513"/>
                <a:gd name="connsiteY34" fmla="*/ 5384800 h 7823200"/>
                <a:gd name="connsiteX35" fmla="*/ 1487613 w 1830513"/>
                <a:gd name="connsiteY35" fmla="*/ 5473700 h 7823200"/>
                <a:gd name="connsiteX36" fmla="*/ 1500313 w 1830513"/>
                <a:gd name="connsiteY36" fmla="*/ 5638800 h 7823200"/>
                <a:gd name="connsiteX37" fmla="*/ 1513013 w 1830513"/>
                <a:gd name="connsiteY37" fmla="*/ 5867400 h 7823200"/>
                <a:gd name="connsiteX38" fmla="*/ 1487613 w 1830513"/>
                <a:gd name="connsiteY38" fmla="*/ 6032500 h 7823200"/>
                <a:gd name="connsiteX39" fmla="*/ 1411413 w 1830513"/>
                <a:gd name="connsiteY39" fmla="*/ 6159500 h 7823200"/>
                <a:gd name="connsiteX40" fmla="*/ 1259013 w 1830513"/>
                <a:gd name="connsiteY40" fmla="*/ 6184900 h 7823200"/>
                <a:gd name="connsiteX41" fmla="*/ 1106613 w 1830513"/>
                <a:gd name="connsiteY41" fmla="*/ 6184900 h 7823200"/>
                <a:gd name="connsiteX42" fmla="*/ 928813 w 1830513"/>
                <a:gd name="connsiteY42" fmla="*/ 6146800 h 7823200"/>
                <a:gd name="connsiteX43" fmla="*/ 789113 w 1830513"/>
                <a:gd name="connsiteY43" fmla="*/ 6159500 h 7823200"/>
                <a:gd name="connsiteX44" fmla="*/ 738313 w 1830513"/>
                <a:gd name="connsiteY44" fmla="*/ 6172200 h 7823200"/>
                <a:gd name="connsiteX45" fmla="*/ 674813 w 1830513"/>
                <a:gd name="connsiteY45" fmla="*/ 6223000 h 7823200"/>
                <a:gd name="connsiteX46" fmla="*/ 585913 w 1830513"/>
                <a:gd name="connsiteY46" fmla="*/ 6591300 h 7823200"/>
                <a:gd name="connsiteX47" fmla="*/ 395413 w 1830513"/>
                <a:gd name="connsiteY47" fmla="*/ 7810500 h 7823200"/>
                <a:gd name="connsiteX48" fmla="*/ 1713 w 1830513"/>
                <a:gd name="connsiteY48" fmla="*/ 7823200 h 78232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Lst>
              <a:rect l="l" t="t" r="r" b="b"/>
              <a:pathLst>
                <a:path w="1830513" h="7823200">
                  <a:moveTo>
                    <a:pt x="1713" y="7823200"/>
                  </a:moveTo>
                  <a:cubicBezTo>
                    <a:pt x="5946" y="5215467"/>
                    <a:pt x="-3072" y="2607733"/>
                    <a:pt x="1161" y="0"/>
                  </a:cubicBezTo>
                  <a:lnTo>
                    <a:pt x="230313" y="0"/>
                  </a:lnTo>
                  <a:cubicBezTo>
                    <a:pt x="310838" y="4233"/>
                    <a:pt x="408113" y="6350"/>
                    <a:pt x="484313" y="25400"/>
                  </a:cubicBezTo>
                  <a:cubicBezTo>
                    <a:pt x="560513" y="44450"/>
                    <a:pt x="621804" y="79933"/>
                    <a:pt x="687513" y="114300"/>
                  </a:cubicBezTo>
                  <a:cubicBezTo>
                    <a:pt x="753222" y="148667"/>
                    <a:pt x="819298" y="185035"/>
                    <a:pt x="878565" y="231602"/>
                  </a:cubicBezTo>
                  <a:cubicBezTo>
                    <a:pt x="937832" y="278169"/>
                    <a:pt x="988172" y="320117"/>
                    <a:pt x="1043113" y="393700"/>
                  </a:cubicBezTo>
                  <a:cubicBezTo>
                    <a:pt x="1098054" y="467283"/>
                    <a:pt x="1165880" y="590550"/>
                    <a:pt x="1208213" y="673100"/>
                  </a:cubicBezTo>
                  <a:lnTo>
                    <a:pt x="1297113" y="889000"/>
                  </a:lnTo>
                  <a:cubicBezTo>
                    <a:pt x="1326746" y="960967"/>
                    <a:pt x="1424113" y="1303867"/>
                    <a:pt x="1462213" y="1473200"/>
                  </a:cubicBezTo>
                  <a:lnTo>
                    <a:pt x="1525713" y="1905000"/>
                  </a:lnTo>
                  <a:lnTo>
                    <a:pt x="1563813" y="2273300"/>
                  </a:lnTo>
                  <a:lnTo>
                    <a:pt x="1589213" y="2654300"/>
                  </a:lnTo>
                  <a:lnTo>
                    <a:pt x="1551113" y="2768600"/>
                  </a:lnTo>
                  <a:lnTo>
                    <a:pt x="1500313" y="2882900"/>
                  </a:lnTo>
                  <a:lnTo>
                    <a:pt x="1466079" y="2990811"/>
                  </a:lnTo>
                  <a:lnTo>
                    <a:pt x="1513013" y="3175000"/>
                  </a:lnTo>
                  <a:lnTo>
                    <a:pt x="1779713" y="3886200"/>
                  </a:lnTo>
                  <a:lnTo>
                    <a:pt x="1817813" y="4000500"/>
                  </a:lnTo>
                  <a:lnTo>
                    <a:pt x="1830513" y="4102100"/>
                  </a:lnTo>
                  <a:lnTo>
                    <a:pt x="1823888" y="4180455"/>
                  </a:lnTo>
                  <a:lnTo>
                    <a:pt x="1767013" y="4241800"/>
                  </a:lnTo>
                  <a:lnTo>
                    <a:pt x="1652713" y="4356100"/>
                  </a:lnTo>
                  <a:lnTo>
                    <a:pt x="1601913" y="4521200"/>
                  </a:lnTo>
                  <a:lnTo>
                    <a:pt x="1614613" y="4724400"/>
                  </a:lnTo>
                  <a:cubicBezTo>
                    <a:pt x="1616730" y="4783667"/>
                    <a:pt x="1618846" y="4849283"/>
                    <a:pt x="1614613" y="4876800"/>
                  </a:cubicBezTo>
                  <a:cubicBezTo>
                    <a:pt x="1610380" y="4904317"/>
                    <a:pt x="1604030" y="4883150"/>
                    <a:pt x="1589213" y="4889500"/>
                  </a:cubicBezTo>
                  <a:lnTo>
                    <a:pt x="1525713" y="4914900"/>
                  </a:lnTo>
                  <a:lnTo>
                    <a:pt x="1436813" y="4927600"/>
                  </a:lnTo>
                  <a:lnTo>
                    <a:pt x="1538413" y="4965700"/>
                  </a:lnTo>
                  <a:lnTo>
                    <a:pt x="1601913" y="5041900"/>
                  </a:lnTo>
                  <a:lnTo>
                    <a:pt x="1627313" y="5118100"/>
                  </a:lnTo>
                  <a:lnTo>
                    <a:pt x="1589213" y="5194300"/>
                  </a:lnTo>
                  <a:lnTo>
                    <a:pt x="1513013" y="5283200"/>
                  </a:lnTo>
                  <a:lnTo>
                    <a:pt x="1487613" y="5384800"/>
                  </a:lnTo>
                  <a:lnTo>
                    <a:pt x="1487613" y="5473700"/>
                  </a:lnTo>
                  <a:lnTo>
                    <a:pt x="1500313" y="5638800"/>
                  </a:lnTo>
                  <a:lnTo>
                    <a:pt x="1513013" y="5867400"/>
                  </a:lnTo>
                  <a:lnTo>
                    <a:pt x="1487613" y="6032500"/>
                  </a:lnTo>
                  <a:cubicBezTo>
                    <a:pt x="1470680" y="6081183"/>
                    <a:pt x="1449513" y="6134100"/>
                    <a:pt x="1411413" y="6159500"/>
                  </a:cubicBezTo>
                  <a:cubicBezTo>
                    <a:pt x="1373313" y="6184900"/>
                    <a:pt x="1309813" y="6180667"/>
                    <a:pt x="1259013" y="6184900"/>
                  </a:cubicBezTo>
                  <a:lnTo>
                    <a:pt x="1106613" y="6184900"/>
                  </a:lnTo>
                  <a:lnTo>
                    <a:pt x="928813" y="6146800"/>
                  </a:lnTo>
                  <a:lnTo>
                    <a:pt x="789113" y="6159500"/>
                  </a:lnTo>
                  <a:lnTo>
                    <a:pt x="738313" y="6172200"/>
                  </a:lnTo>
                  <a:lnTo>
                    <a:pt x="674813" y="6223000"/>
                  </a:lnTo>
                  <a:lnTo>
                    <a:pt x="585913" y="6591300"/>
                  </a:lnTo>
                  <a:lnTo>
                    <a:pt x="395413" y="7810500"/>
                  </a:lnTo>
                  <a:lnTo>
                    <a:pt x="1713" y="7823200"/>
                  </a:lnTo>
                  <a:close/>
                </a:path>
              </a:pathLst>
            </a:custGeom>
            <a:solidFill>
              <a:schemeClr val="accent5">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C8FFE1"/>
                </a:solidFill>
              </a:endParaRPr>
            </a:p>
          </xdr:txBody>
        </xdr:sp>
        <xdr:sp macro="" textlink="">
          <xdr:nvSpPr>
            <xdr:cNvPr id="391" name="Freeform: Shape 390">
              <a:extLst>
                <a:ext uri="{FF2B5EF4-FFF2-40B4-BE49-F238E27FC236}">
                  <a16:creationId xmlns:a16="http://schemas.microsoft.com/office/drawing/2014/main" id="{97A6B458-0C45-907E-C24E-3AE6F7AA8FB5}"/>
                </a:ext>
              </a:extLst>
            </xdr:cNvPr>
            <xdr:cNvSpPr/>
          </xdr:nvSpPr>
          <xdr:spPr>
            <a:xfrm>
              <a:off x="3796580" y="60718700"/>
              <a:ext cx="1824439" cy="7823200"/>
            </a:xfrm>
            <a:custGeom>
              <a:avLst/>
              <a:gdLst>
                <a:gd name="connsiteX0" fmla="*/ 0 w 1828800"/>
                <a:gd name="connsiteY0" fmla="*/ 7823200 h 7823200"/>
                <a:gd name="connsiteX1" fmla="*/ 12700 w 1828800"/>
                <a:gd name="connsiteY1" fmla="*/ 0 h 7823200"/>
                <a:gd name="connsiteX2" fmla="*/ 228600 w 1828800"/>
                <a:gd name="connsiteY2" fmla="*/ 0 h 7823200"/>
                <a:gd name="connsiteX3" fmla="*/ 482600 w 1828800"/>
                <a:gd name="connsiteY3" fmla="*/ 25400 h 7823200"/>
                <a:gd name="connsiteX4" fmla="*/ 685800 w 1828800"/>
                <a:gd name="connsiteY4" fmla="*/ 114300 h 7823200"/>
                <a:gd name="connsiteX5" fmla="*/ 863600 w 1828800"/>
                <a:gd name="connsiteY5" fmla="*/ 241300 h 7823200"/>
                <a:gd name="connsiteX6" fmla="*/ 1041400 w 1828800"/>
                <a:gd name="connsiteY6" fmla="*/ 393700 h 7823200"/>
                <a:gd name="connsiteX7" fmla="*/ 1206500 w 1828800"/>
                <a:gd name="connsiteY7" fmla="*/ 673100 h 7823200"/>
                <a:gd name="connsiteX8" fmla="*/ 1295400 w 1828800"/>
                <a:gd name="connsiteY8" fmla="*/ 889000 h 7823200"/>
                <a:gd name="connsiteX9" fmla="*/ 1460500 w 1828800"/>
                <a:gd name="connsiteY9" fmla="*/ 1473200 h 7823200"/>
                <a:gd name="connsiteX10" fmla="*/ 1524000 w 1828800"/>
                <a:gd name="connsiteY10" fmla="*/ 1905000 h 7823200"/>
                <a:gd name="connsiteX11" fmla="*/ 1562100 w 1828800"/>
                <a:gd name="connsiteY11" fmla="*/ 2273300 h 7823200"/>
                <a:gd name="connsiteX12" fmla="*/ 1587500 w 1828800"/>
                <a:gd name="connsiteY12" fmla="*/ 2654300 h 7823200"/>
                <a:gd name="connsiteX13" fmla="*/ 1549400 w 1828800"/>
                <a:gd name="connsiteY13" fmla="*/ 2768600 h 7823200"/>
                <a:gd name="connsiteX14" fmla="*/ 1498600 w 1828800"/>
                <a:gd name="connsiteY14" fmla="*/ 2882900 h 7823200"/>
                <a:gd name="connsiteX15" fmla="*/ 1511300 w 1828800"/>
                <a:gd name="connsiteY15" fmla="*/ 3175000 h 7823200"/>
                <a:gd name="connsiteX16" fmla="*/ 1778000 w 1828800"/>
                <a:gd name="connsiteY16" fmla="*/ 3886200 h 7823200"/>
                <a:gd name="connsiteX17" fmla="*/ 1816100 w 1828800"/>
                <a:gd name="connsiteY17" fmla="*/ 4000500 h 7823200"/>
                <a:gd name="connsiteX18" fmla="*/ 1828800 w 1828800"/>
                <a:gd name="connsiteY18" fmla="*/ 4102100 h 7823200"/>
                <a:gd name="connsiteX19" fmla="*/ 1765300 w 1828800"/>
                <a:gd name="connsiteY19" fmla="*/ 4241800 h 7823200"/>
                <a:gd name="connsiteX20" fmla="*/ 1651000 w 1828800"/>
                <a:gd name="connsiteY20" fmla="*/ 4356100 h 7823200"/>
                <a:gd name="connsiteX21" fmla="*/ 1600200 w 1828800"/>
                <a:gd name="connsiteY21" fmla="*/ 4521200 h 7823200"/>
                <a:gd name="connsiteX22" fmla="*/ 1612900 w 1828800"/>
                <a:gd name="connsiteY22" fmla="*/ 4724400 h 7823200"/>
                <a:gd name="connsiteX23" fmla="*/ 1612900 w 1828800"/>
                <a:gd name="connsiteY23" fmla="*/ 4876800 h 7823200"/>
                <a:gd name="connsiteX24" fmla="*/ 1587500 w 1828800"/>
                <a:gd name="connsiteY24" fmla="*/ 4889500 h 7823200"/>
                <a:gd name="connsiteX25" fmla="*/ 1524000 w 1828800"/>
                <a:gd name="connsiteY25" fmla="*/ 4914900 h 7823200"/>
                <a:gd name="connsiteX26" fmla="*/ 1435100 w 1828800"/>
                <a:gd name="connsiteY26" fmla="*/ 4927600 h 7823200"/>
                <a:gd name="connsiteX27" fmla="*/ 1536700 w 1828800"/>
                <a:gd name="connsiteY27" fmla="*/ 4965700 h 7823200"/>
                <a:gd name="connsiteX28" fmla="*/ 1600200 w 1828800"/>
                <a:gd name="connsiteY28" fmla="*/ 5041900 h 7823200"/>
                <a:gd name="connsiteX29" fmla="*/ 1625600 w 1828800"/>
                <a:gd name="connsiteY29" fmla="*/ 5118100 h 7823200"/>
                <a:gd name="connsiteX30" fmla="*/ 1587500 w 1828800"/>
                <a:gd name="connsiteY30" fmla="*/ 5194300 h 7823200"/>
                <a:gd name="connsiteX31" fmla="*/ 1511300 w 1828800"/>
                <a:gd name="connsiteY31" fmla="*/ 5283200 h 7823200"/>
                <a:gd name="connsiteX32" fmla="*/ 1485900 w 1828800"/>
                <a:gd name="connsiteY32" fmla="*/ 5384800 h 7823200"/>
                <a:gd name="connsiteX33" fmla="*/ 1485900 w 1828800"/>
                <a:gd name="connsiteY33" fmla="*/ 5473700 h 7823200"/>
                <a:gd name="connsiteX34" fmla="*/ 1498600 w 1828800"/>
                <a:gd name="connsiteY34" fmla="*/ 5638800 h 7823200"/>
                <a:gd name="connsiteX35" fmla="*/ 1511300 w 1828800"/>
                <a:gd name="connsiteY35" fmla="*/ 5867400 h 7823200"/>
                <a:gd name="connsiteX36" fmla="*/ 1485900 w 1828800"/>
                <a:gd name="connsiteY36" fmla="*/ 6032500 h 7823200"/>
                <a:gd name="connsiteX37" fmla="*/ 1409700 w 1828800"/>
                <a:gd name="connsiteY37" fmla="*/ 6159500 h 7823200"/>
                <a:gd name="connsiteX38" fmla="*/ 1257300 w 1828800"/>
                <a:gd name="connsiteY38" fmla="*/ 6184900 h 7823200"/>
                <a:gd name="connsiteX39" fmla="*/ 1104900 w 1828800"/>
                <a:gd name="connsiteY39" fmla="*/ 6184900 h 7823200"/>
                <a:gd name="connsiteX40" fmla="*/ 927100 w 1828800"/>
                <a:gd name="connsiteY40" fmla="*/ 6146800 h 7823200"/>
                <a:gd name="connsiteX41" fmla="*/ 787400 w 1828800"/>
                <a:gd name="connsiteY41" fmla="*/ 6159500 h 7823200"/>
                <a:gd name="connsiteX42" fmla="*/ 736600 w 1828800"/>
                <a:gd name="connsiteY42" fmla="*/ 6172200 h 7823200"/>
                <a:gd name="connsiteX43" fmla="*/ 673100 w 1828800"/>
                <a:gd name="connsiteY43" fmla="*/ 6223000 h 7823200"/>
                <a:gd name="connsiteX44" fmla="*/ 584200 w 1828800"/>
                <a:gd name="connsiteY44" fmla="*/ 6591300 h 7823200"/>
                <a:gd name="connsiteX45" fmla="*/ 393700 w 1828800"/>
                <a:gd name="connsiteY45" fmla="*/ 7810500 h 7823200"/>
                <a:gd name="connsiteX46" fmla="*/ 0 w 1828800"/>
                <a:gd name="connsiteY46"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767013 w 1830513"/>
                <a:gd name="connsiteY19" fmla="*/ 4241800 h 7823200"/>
                <a:gd name="connsiteX20" fmla="*/ 1652713 w 1830513"/>
                <a:gd name="connsiteY20" fmla="*/ 4356100 h 7823200"/>
                <a:gd name="connsiteX21" fmla="*/ 1601913 w 1830513"/>
                <a:gd name="connsiteY21" fmla="*/ 4521200 h 7823200"/>
                <a:gd name="connsiteX22" fmla="*/ 1614613 w 1830513"/>
                <a:gd name="connsiteY22" fmla="*/ 4724400 h 7823200"/>
                <a:gd name="connsiteX23" fmla="*/ 1614613 w 1830513"/>
                <a:gd name="connsiteY23" fmla="*/ 4876800 h 7823200"/>
                <a:gd name="connsiteX24" fmla="*/ 1589213 w 1830513"/>
                <a:gd name="connsiteY24" fmla="*/ 4889500 h 7823200"/>
                <a:gd name="connsiteX25" fmla="*/ 1525713 w 1830513"/>
                <a:gd name="connsiteY25" fmla="*/ 4914900 h 7823200"/>
                <a:gd name="connsiteX26" fmla="*/ 1436813 w 1830513"/>
                <a:gd name="connsiteY26" fmla="*/ 4927600 h 7823200"/>
                <a:gd name="connsiteX27" fmla="*/ 1538413 w 1830513"/>
                <a:gd name="connsiteY27" fmla="*/ 4965700 h 7823200"/>
                <a:gd name="connsiteX28" fmla="*/ 1601913 w 1830513"/>
                <a:gd name="connsiteY28" fmla="*/ 5041900 h 7823200"/>
                <a:gd name="connsiteX29" fmla="*/ 1627313 w 1830513"/>
                <a:gd name="connsiteY29" fmla="*/ 5118100 h 7823200"/>
                <a:gd name="connsiteX30" fmla="*/ 1589213 w 1830513"/>
                <a:gd name="connsiteY30" fmla="*/ 5194300 h 7823200"/>
                <a:gd name="connsiteX31" fmla="*/ 1513013 w 1830513"/>
                <a:gd name="connsiteY31" fmla="*/ 5283200 h 7823200"/>
                <a:gd name="connsiteX32" fmla="*/ 1487613 w 1830513"/>
                <a:gd name="connsiteY32" fmla="*/ 5384800 h 7823200"/>
                <a:gd name="connsiteX33" fmla="*/ 1487613 w 1830513"/>
                <a:gd name="connsiteY33" fmla="*/ 5473700 h 7823200"/>
                <a:gd name="connsiteX34" fmla="*/ 1500313 w 1830513"/>
                <a:gd name="connsiteY34" fmla="*/ 5638800 h 7823200"/>
                <a:gd name="connsiteX35" fmla="*/ 1513013 w 1830513"/>
                <a:gd name="connsiteY35" fmla="*/ 5867400 h 7823200"/>
                <a:gd name="connsiteX36" fmla="*/ 1487613 w 1830513"/>
                <a:gd name="connsiteY36" fmla="*/ 6032500 h 7823200"/>
                <a:gd name="connsiteX37" fmla="*/ 1411413 w 1830513"/>
                <a:gd name="connsiteY37" fmla="*/ 6159500 h 7823200"/>
                <a:gd name="connsiteX38" fmla="*/ 1259013 w 1830513"/>
                <a:gd name="connsiteY38" fmla="*/ 6184900 h 7823200"/>
                <a:gd name="connsiteX39" fmla="*/ 1106613 w 1830513"/>
                <a:gd name="connsiteY39" fmla="*/ 6184900 h 7823200"/>
                <a:gd name="connsiteX40" fmla="*/ 928813 w 1830513"/>
                <a:gd name="connsiteY40" fmla="*/ 6146800 h 7823200"/>
                <a:gd name="connsiteX41" fmla="*/ 789113 w 1830513"/>
                <a:gd name="connsiteY41" fmla="*/ 6159500 h 7823200"/>
                <a:gd name="connsiteX42" fmla="*/ 738313 w 1830513"/>
                <a:gd name="connsiteY42" fmla="*/ 6172200 h 7823200"/>
                <a:gd name="connsiteX43" fmla="*/ 674813 w 1830513"/>
                <a:gd name="connsiteY43" fmla="*/ 6223000 h 7823200"/>
                <a:gd name="connsiteX44" fmla="*/ 585913 w 1830513"/>
                <a:gd name="connsiteY44" fmla="*/ 6591300 h 7823200"/>
                <a:gd name="connsiteX45" fmla="*/ 395413 w 1830513"/>
                <a:gd name="connsiteY45" fmla="*/ 7810500 h 7823200"/>
                <a:gd name="connsiteX46" fmla="*/ 1713 w 1830513"/>
                <a:gd name="connsiteY46"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767013 w 1830513"/>
                <a:gd name="connsiteY19" fmla="*/ 4241800 h 7823200"/>
                <a:gd name="connsiteX20" fmla="*/ 1652713 w 1830513"/>
                <a:gd name="connsiteY20" fmla="*/ 4356100 h 7823200"/>
                <a:gd name="connsiteX21" fmla="*/ 1601913 w 1830513"/>
                <a:gd name="connsiteY21" fmla="*/ 4521200 h 7823200"/>
                <a:gd name="connsiteX22" fmla="*/ 1614613 w 1830513"/>
                <a:gd name="connsiteY22" fmla="*/ 4724400 h 7823200"/>
                <a:gd name="connsiteX23" fmla="*/ 1614613 w 1830513"/>
                <a:gd name="connsiteY23" fmla="*/ 4876800 h 7823200"/>
                <a:gd name="connsiteX24" fmla="*/ 1589213 w 1830513"/>
                <a:gd name="connsiteY24" fmla="*/ 4889500 h 7823200"/>
                <a:gd name="connsiteX25" fmla="*/ 1525713 w 1830513"/>
                <a:gd name="connsiteY25" fmla="*/ 4914900 h 7823200"/>
                <a:gd name="connsiteX26" fmla="*/ 1436813 w 1830513"/>
                <a:gd name="connsiteY26" fmla="*/ 4927600 h 7823200"/>
                <a:gd name="connsiteX27" fmla="*/ 1538413 w 1830513"/>
                <a:gd name="connsiteY27" fmla="*/ 4965700 h 7823200"/>
                <a:gd name="connsiteX28" fmla="*/ 1601913 w 1830513"/>
                <a:gd name="connsiteY28" fmla="*/ 5041900 h 7823200"/>
                <a:gd name="connsiteX29" fmla="*/ 1627313 w 1830513"/>
                <a:gd name="connsiteY29" fmla="*/ 5118100 h 7823200"/>
                <a:gd name="connsiteX30" fmla="*/ 1589213 w 1830513"/>
                <a:gd name="connsiteY30" fmla="*/ 5194300 h 7823200"/>
                <a:gd name="connsiteX31" fmla="*/ 1513013 w 1830513"/>
                <a:gd name="connsiteY31" fmla="*/ 5283200 h 7823200"/>
                <a:gd name="connsiteX32" fmla="*/ 1487613 w 1830513"/>
                <a:gd name="connsiteY32" fmla="*/ 5384800 h 7823200"/>
                <a:gd name="connsiteX33" fmla="*/ 1487613 w 1830513"/>
                <a:gd name="connsiteY33" fmla="*/ 5473700 h 7823200"/>
                <a:gd name="connsiteX34" fmla="*/ 1500313 w 1830513"/>
                <a:gd name="connsiteY34" fmla="*/ 5638800 h 7823200"/>
                <a:gd name="connsiteX35" fmla="*/ 1513013 w 1830513"/>
                <a:gd name="connsiteY35" fmla="*/ 5867400 h 7823200"/>
                <a:gd name="connsiteX36" fmla="*/ 1487613 w 1830513"/>
                <a:gd name="connsiteY36" fmla="*/ 6032500 h 7823200"/>
                <a:gd name="connsiteX37" fmla="*/ 1411413 w 1830513"/>
                <a:gd name="connsiteY37" fmla="*/ 6159500 h 7823200"/>
                <a:gd name="connsiteX38" fmla="*/ 1259013 w 1830513"/>
                <a:gd name="connsiteY38" fmla="*/ 6184900 h 7823200"/>
                <a:gd name="connsiteX39" fmla="*/ 1106613 w 1830513"/>
                <a:gd name="connsiteY39" fmla="*/ 6184900 h 7823200"/>
                <a:gd name="connsiteX40" fmla="*/ 928813 w 1830513"/>
                <a:gd name="connsiteY40" fmla="*/ 6146800 h 7823200"/>
                <a:gd name="connsiteX41" fmla="*/ 789113 w 1830513"/>
                <a:gd name="connsiteY41" fmla="*/ 6159500 h 7823200"/>
                <a:gd name="connsiteX42" fmla="*/ 738313 w 1830513"/>
                <a:gd name="connsiteY42" fmla="*/ 6172200 h 7823200"/>
                <a:gd name="connsiteX43" fmla="*/ 674813 w 1830513"/>
                <a:gd name="connsiteY43" fmla="*/ 6223000 h 7823200"/>
                <a:gd name="connsiteX44" fmla="*/ 585913 w 1830513"/>
                <a:gd name="connsiteY44" fmla="*/ 6591300 h 7823200"/>
                <a:gd name="connsiteX45" fmla="*/ 395413 w 1830513"/>
                <a:gd name="connsiteY45" fmla="*/ 7810500 h 7823200"/>
                <a:gd name="connsiteX46" fmla="*/ 1713 w 1830513"/>
                <a:gd name="connsiteY46"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04010 w 1830513"/>
                <a:gd name="connsiteY19" fmla="*/ 4167524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78565 w 1830513"/>
                <a:gd name="connsiteY5" fmla="*/ 231602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78565 w 1830513"/>
                <a:gd name="connsiteY5" fmla="*/ 231602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78565 w 1830513"/>
                <a:gd name="connsiteY5" fmla="*/ 231602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09149 w 1830513"/>
                <a:gd name="connsiteY15" fmla="*/ 2984346 h 7823200"/>
                <a:gd name="connsiteX16" fmla="*/ 1513013 w 1830513"/>
                <a:gd name="connsiteY16" fmla="*/ 3175000 h 7823200"/>
                <a:gd name="connsiteX17" fmla="*/ 1779713 w 1830513"/>
                <a:gd name="connsiteY17" fmla="*/ 3886200 h 7823200"/>
                <a:gd name="connsiteX18" fmla="*/ 1817813 w 1830513"/>
                <a:gd name="connsiteY18" fmla="*/ 4000500 h 7823200"/>
                <a:gd name="connsiteX19" fmla="*/ 1830513 w 1830513"/>
                <a:gd name="connsiteY19" fmla="*/ 4102100 h 7823200"/>
                <a:gd name="connsiteX20" fmla="*/ 1823888 w 1830513"/>
                <a:gd name="connsiteY20" fmla="*/ 4180455 h 7823200"/>
                <a:gd name="connsiteX21" fmla="*/ 1767013 w 1830513"/>
                <a:gd name="connsiteY21" fmla="*/ 4241800 h 7823200"/>
                <a:gd name="connsiteX22" fmla="*/ 1652713 w 1830513"/>
                <a:gd name="connsiteY22" fmla="*/ 4356100 h 7823200"/>
                <a:gd name="connsiteX23" fmla="*/ 1601913 w 1830513"/>
                <a:gd name="connsiteY23" fmla="*/ 4521200 h 7823200"/>
                <a:gd name="connsiteX24" fmla="*/ 1614613 w 1830513"/>
                <a:gd name="connsiteY24" fmla="*/ 4724400 h 7823200"/>
                <a:gd name="connsiteX25" fmla="*/ 1614613 w 1830513"/>
                <a:gd name="connsiteY25" fmla="*/ 4876800 h 7823200"/>
                <a:gd name="connsiteX26" fmla="*/ 1589213 w 1830513"/>
                <a:gd name="connsiteY26" fmla="*/ 4889500 h 7823200"/>
                <a:gd name="connsiteX27" fmla="*/ 1525713 w 1830513"/>
                <a:gd name="connsiteY27" fmla="*/ 4914900 h 7823200"/>
                <a:gd name="connsiteX28" fmla="*/ 1436813 w 1830513"/>
                <a:gd name="connsiteY28" fmla="*/ 4927600 h 7823200"/>
                <a:gd name="connsiteX29" fmla="*/ 1538413 w 1830513"/>
                <a:gd name="connsiteY29" fmla="*/ 4965700 h 7823200"/>
                <a:gd name="connsiteX30" fmla="*/ 1601913 w 1830513"/>
                <a:gd name="connsiteY30" fmla="*/ 5041900 h 7823200"/>
                <a:gd name="connsiteX31" fmla="*/ 1627313 w 1830513"/>
                <a:gd name="connsiteY31" fmla="*/ 5118100 h 7823200"/>
                <a:gd name="connsiteX32" fmla="*/ 1589213 w 1830513"/>
                <a:gd name="connsiteY32" fmla="*/ 5194300 h 7823200"/>
                <a:gd name="connsiteX33" fmla="*/ 1513013 w 1830513"/>
                <a:gd name="connsiteY33" fmla="*/ 5283200 h 7823200"/>
                <a:gd name="connsiteX34" fmla="*/ 1487613 w 1830513"/>
                <a:gd name="connsiteY34" fmla="*/ 5384800 h 7823200"/>
                <a:gd name="connsiteX35" fmla="*/ 1487613 w 1830513"/>
                <a:gd name="connsiteY35" fmla="*/ 5473700 h 7823200"/>
                <a:gd name="connsiteX36" fmla="*/ 1500313 w 1830513"/>
                <a:gd name="connsiteY36" fmla="*/ 5638800 h 7823200"/>
                <a:gd name="connsiteX37" fmla="*/ 1513013 w 1830513"/>
                <a:gd name="connsiteY37" fmla="*/ 5867400 h 7823200"/>
                <a:gd name="connsiteX38" fmla="*/ 1487613 w 1830513"/>
                <a:gd name="connsiteY38" fmla="*/ 6032500 h 7823200"/>
                <a:gd name="connsiteX39" fmla="*/ 1411413 w 1830513"/>
                <a:gd name="connsiteY39" fmla="*/ 6159500 h 7823200"/>
                <a:gd name="connsiteX40" fmla="*/ 1259013 w 1830513"/>
                <a:gd name="connsiteY40" fmla="*/ 6184900 h 7823200"/>
                <a:gd name="connsiteX41" fmla="*/ 1106613 w 1830513"/>
                <a:gd name="connsiteY41" fmla="*/ 6184900 h 7823200"/>
                <a:gd name="connsiteX42" fmla="*/ 928813 w 1830513"/>
                <a:gd name="connsiteY42" fmla="*/ 6146800 h 7823200"/>
                <a:gd name="connsiteX43" fmla="*/ 789113 w 1830513"/>
                <a:gd name="connsiteY43" fmla="*/ 6159500 h 7823200"/>
                <a:gd name="connsiteX44" fmla="*/ 738313 w 1830513"/>
                <a:gd name="connsiteY44" fmla="*/ 6172200 h 7823200"/>
                <a:gd name="connsiteX45" fmla="*/ 674813 w 1830513"/>
                <a:gd name="connsiteY45" fmla="*/ 6223000 h 7823200"/>
                <a:gd name="connsiteX46" fmla="*/ 585913 w 1830513"/>
                <a:gd name="connsiteY46" fmla="*/ 6591300 h 7823200"/>
                <a:gd name="connsiteX47" fmla="*/ 395413 w 1830513"/>
                <a:gd name="connsiteY47" fmla="*/ 7810500 h 7823200"/>
                <a:gd name="connsiteX48" fmla="*/ 1713 w 1830513"/>
                <a:gd name="connsiteY48"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78565 w 1830513"/>
                <a:gd name="connsiteY5" fmla="*/ 231602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466079 w 1830513"/>
                <a:gd name="connsiteY15" fmla="*/ 2990811 h 7823200"/>
                <a:gd name="connsiteX16" fmla="*/ 1513013 w 1830513"/>
                <a:gd name="connsiteY16" fmla="*/ 3175000 h 7823200"/>
                <a:gd name="connsiteX17" fmla="*/ 1779713 w 1830513"/>
                <a:gd name="connsiteY17" fmla="*/ 3886200 h 7823200"/>
                <a:gd name="connsiteX18" fmla="*/ 1817813 w 1830513"/>
                <a:gd name="connsiteY18" fmla="*/ 4000500 h 7823200"/>
                <a:gd name="connsiteX19" fmla="*/ 1830513 w 1830513"/>
                <a:gd name="connsiteY19" fmla="*/ 4102100 h 7823200"/>
                <a:gd name="connsiteX20" fmla="*/ 1823888 w 1830513"/>
                <a:gd name="connsiteY20" fmla="*/ 4180455 h 7823200"/>
                <a:gd name="connsiteX21" fmla="*/ 1767013 w 1830513"/>
                <a:gd name="connsiteY21" fmla="*/ 4241800 h 7823200"/>
                <a:gd name="connsiteX22" fmla="*/ 1652713 w 1830513"/>
                <a:gd name="connsiteY22" fmla="*/ 4356100 h 7823200"/>
                <a:gd name="connsiteX23" fmla="*/ 1601913 w 1830513"/>
                <a:gd name="connsiteY23" fmla="*/ 4521200 h 7823200"/>
                <a:gd name="connsiteX24" fmla="*/ 1614613 w 1830513"/>
                <a:gd name="connsiteY24" fmla="*/ 4724400 h 7823200"/>
                <a:gd name="connsiteX25" fmla="*/ 1614613 w 1830513"/>
                <a:gd name="connsiteY25" fmla="*/ 4876800 h 7823200"/>
                <a:gd name="connsiteX26" fmla="*/ 1589213 w 1830513"/>
                <a:gd name="connsiteY26" fmla="*/ 4889500 h 7823200"/>
                <a:gd name="connsiteX27" fmla="*/ 1525713 w 1830513"/>
                <a:gd name="connsiteY27" fmla="*/ 4914900 h 7823200"/>
                <a:gd name="connsiteX28" fmla="*/ 1436813 w 1830513"/>
                <a:gd name="connsiteY28" fmla="*/ 4927600 h 7823200"/>
                <a:gd name="connsiteX29" fmla="*/ 1538413 w 1830513"/>
                <a:gd name="connsiteY29" fmla="*/ 4965700 h 7823200"/>
                <a:gd name="connsiteX30" fmla="*/ 1601913 w 1830513"/>
                <a:gd name="connsiteY30" fmla="*/ 5041900 h 7823200"/>
                <a:gd name="connsiteX31" fmla="*/ 1627313 w 1830513"/>
                <a:gd name="connsiteY31" fmla="*/ 5118100 h 7823200"/>
                <a:gd name="connsiteX32" fmla="*/ 1589213 w 1830513"/>
                <a:gd name="connsiteY32" fmla="*/ 5194300 h 7823200"/>
                <a:gd name="connsiteX33" fmla="*/ 1513013 w 1830513"/>
                <a:gd name="connsiteY33" fmla="*/ 5283200 h 7823200"/>
                <a:gd name="connsiteX34" fmla="*/ 1487613 w 1830513"/>
                <a:gd name="connsiteY34" fmla="*/ 5384800 h 7823200"/>
                <a:gd name="connsiteX35" fmla="*/ 1487613 w 1830513"/>
                <a:gd name="connsiteY35" fmla="*/ 5473700 h 7823200"/>
                <a:gd name="connsiteX36" fmla="*/ 1500313 w 1830513"/>
                <a:gd name="connsiteY36" fmla="*/ 5638800 h 7823200"/>
                <a:gd name="connsiteX37" fmla="*/ 1513013 w 1830513"/>
                <a:gd name="connsiteY37" fmla="*/ 5867400 h 7823200"/>
                <a:gd name="connsiteX38" fmla="*/ 1487613 w 1830513"/>
                <a:gd name="connsiteY38" fmla="*/ 6032500 h 7823200"/>
                <a:gd name="connsiteX39" fmla="*/ 1411413 w 1830513"/>
                <a:gd name="connsiteY39" fmla="*/ 6159500 h 7823200"/>
                <a:gd name="connsiteX40" fmla="*/ 1259013 w 1830513"/>
                <a:gd name="connsiteY40" fmla="*/ 6184900 h 7823200"/>
                <a:gd name="connsiteX41" fmla="*/ 1106613 w 1830513"/>
                <a:gd name="connsiteY41" fmla="*/ 6184900 h 7823200"/>
                <a:gd name="connsiteX42" fmla="*/ 928813 w 1830513"/>
                <a:gd name="connsiteY42" fmla="*/ 6146800 h 7823200"/>
                <a:gd name="connsiteX43" fmla="*/ 789113 w 1830513"/>
                <a:gd name="connsiteY43" fmla="*/ 6159500 h 7823200"/>
                <a:gd name="connsiteX44" fmla="*/ 738313 w 1830513"/>
                <a:gd name="connsiteY44" fmla="*/ 6172200 h 7823200"/>
                <a:gd name="connsiteX45" fmla="*/ 674813 w 1830513"/>
                <a:gd name="connsiteY45" fmla="*/ 6223000 h 7823200"/>
                <a:gd name="connsiteX46" fmla="*/ 585913 w 1830513"/>
                <a:gd name="connsiteY46" fmla="*/ 6591300 h 7823200"/>
                <a:gd name="connsiteX47" fmla="*/ 395413 w 1830513"/>
                <a:gd name="connsiteY47" fmla="*/ 7810500 h 7823200"/>
                <a:gd name="connsiteX48" fmla="*/ 1713 w 1830513"/>
                <a:gd name="connsiteY48" fmla="*/ 7823200 h 78232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Lst>
              <a:rect l="l" t="t" r="r" b="b"/>
              <a:pathLst>
                <a:path w="1830513" h="7823200">
                  <a:moveTo>
                    <a:pt x="1713" y="7823200"/>
                  </a:moveTo>
                  <a:cubicBezTo>
                    <a:pt x="5946" y="5215467"/>
                    <a:pt x="-3072" y="2607733"/>
                    <a:pt x="1161" y="0"/>
                  </a:cubicBezTo>
                  <a:lnTo>
                    <a:pt x="230313" y="0"/>
                  </a:lnTo>
                  <a:cubicBezTo>
                    <a:pt x="310838" y="4233"/>
                    <a:pt x="408113" y="6350"/>
                    <a:pt x="484313" y="25400"/>
                  </a:cubicBezTo>
                  <a:cubicBezTo>
                    <a:pt x="560513" y="44450"/>
                    <a:pt x="621804" y="79933"/>
                    <a:pt x="687513" y="114300"/>
                  </a:cubicBezTo>
                  <a:cubicBezTo>
                    <a:pt x="753222" y="148667"/>
                    <a:pt x="819298" y="185035"/>
                    <a:pt x="878565" y="231602"/>
                  </a:cubicBezTo>
                  <a:cubicBezTo>
                    <a:pt x="937832" y="278169"/>
                    <a:pt x="988172" y="320117"/>
                    <a:pt x="1043113" y="393700"/>
                  </a:cubicBezTo>
                  <a:cubicBezTo>
                    <a:pt x="1098054" y="467283"/>
                    <a:pt x="1165880" y="590550"/>
                    <a:pt x="1208213" y="673100"/>
                  </a:cubicBezTo>
                  <a:lnTo>
                    <a:pt x="1297113" y="889000"/>
                  </a:lnTo>
                  <a:cubicBezTo>
                    <a:pt x="1326746" y="960967"/>
                    <a:pt x="1424113" y="1303867"/>
                    <a:pt x="1462213" y="1473200"/>
                  </a:cubicBezTo>
                  <a:lnTo>
                    <a:pt x="1525713" y="1905000"/>
                  </a:lnTo>
                  <a:lnTo>
                    <a:pt x="1563813" y="2273300"/>
                  </a:lnTo>
                  <a:lnTo>
                    <a:pt x="1589213" y="2654300"/>
                  </a:lnTo>
                  <a:lnTo>
                    <a:pt x="1551113" y="2768600"/>
                  </a:lnTo>
                  <a:lnTo>
                    <a:pt x="1500313" y="2882900"/>
                  </a:lnTo>
                  <a:lnTo>
                    <a:pt x="1466079" y="2990811"/>
                  </a:lnTo>
                  <a:lnTo>
                    <a:pt x="1513013" y="3175000"/>
                  </a:lnTo>
                  <a:lnTo>
                    <a:pt x="1779713" y="3886200"/>
                  </a:lnTo>
                  <a:lnTo>
                    <a:pt x="1817813" y="4000500"/>
                  </a:lnTo>
                  <a:lnTo>
                    <a:pt x="1830513" y="4102100"/>
                  </a:lnTo>
                  <a:lnTo>
                    <a:pt x="1823888" y="4180455"/>
                  </a:lnTo>
                  <a:lnTo>
                    <a:pt x="1767013" y="4241800"/>
                  </a:lnTo>
                  <a:lnTo>
                    <a:pt x="1652713" y="4356100"/>
                  </a:lnTo>
                  <a:lnTo>
                    <a:pt x="1601913" y="4521200"/>
                  </a:lnTo>
                  <a:lnTo>
                    <a:pt x="1614613" y="4724400"/>
                  </a:lnTo>
                  <a:cubicBezTo>
                    <a:pt x="1616730" y="4783667"/>
                    <a:pt x="1618846" y="4849283"/>
                    <a:pt x="1614613" y="4876800"/>
                  </a:cubicBezTo>
                  <a:cubicBezTo>
                    <a:pt x="1610380" y="4904317"/>
                    <a:pt x="1604030" y="4883150"/>
                    <a:pt x="1589213" y="4889500"/>
                  </a:cubicBezTo>
                  <a:lnTo>
                    <a:pt x="1525713" y="4914900"/>
                  </a:lnTo>
                  <a:lnTo>
                    <a:pt x="1436813" y="4927600"/>
                  </a:lnTo>
                  <a:lnTo>
                    <a:pt x="1538413" y="4965700"/>
                  </a:lnTo>
                  <a:lnTo>
                    <a:pt x="1601913" y="5041900"/>
                  </a:lnTo>
                  <a:lnTo>
                    <a:pt x="1627313" y="5118100"/>
                  </a:lnTo>
                  <a:lnTo>
                    <a:pt x="1589213" y="5194300"/>
                  </a:lnTo>
                  <a:lnTo>
                    <a:pt x="1513013" y="5283200"/>
                  </a:lnTo>
                  <a:lnTo>
                    <a:pt x="1487613" y="5384800"/>
                  </a:lnTo>
                  <a:lnTo>
                    <a:pt x="1487613" y="5473700"/>
                  </a:lnTo>
                  <a:lnTo>
                    <a:pt x="1500313" y="5638800"/>
                  </a:lnTo>
                  <a:lnTo>
                    <a:pt x="1513013" y="5867400"/>
                  </a:lnTo>
                  <a:lnTo>
                    <a:pt x="1487613" y="6032500"/>
                  </a:lnTo>
                  <a:cubicBezTo>
                    <a:pt x="1470680" y="6081183"/>
                    <a:pt x="1449513" y="6134100"/>
                    <a:pt x="1411413" y="6159500"/>
                  </a:cubicBezTo>
                  <a:cubicBezTo>
                    <a:pt x="1373313" y="6184900"/>
                    <a:pt x="1309813" y="6180667"/>
                    <a:pt x="1259013" y="6184900"/>
                  </a:cubicBezTo>
                  <a:lnTo>
                    <a:pt x="1106613" y="6184900"/>
                  </a:lnTo>
                  <a:lnTo>
                    <a:pt x="928813" y="6146800"/>
                  </a:lnTo>
                  <a:lnTo>
                    <a:pt x="789113" y="6159500"/>
                  </a:lnTo>
                  <a:lnTo>
                    <a:pt x="738313" y="6172200"/>
                  </a:lnTo>
                  <a:lnTo>
                    <a:pt x="674813" y="6223000"/>
                  </a:lnTo>
                  <a:lnTo>
                    <a:pt x="585913" y="6591300"/>
                  </a:lnTo>
                  <a:lnTo>
                    <a:pt x="395413" y="7810500"/>
                  </a:lnTo>
                  <a:lnTo>
                    <a:pt x="1713" y="7823200"/>
                  </a:lnTo>
                  <a:close/>
                </a:path>
              </a:pathLst>
            </a:custGeom>
            <a:solidFill>
              <a:schemeClr val="accent5">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C8FFE1"/>
                </a:solidFill>
              </a:endParaRPr>
            </a:p>
          </xdr:txBody>
        </xdr:sp>
      </xdr:grpSp>
      <xdr:grpSp>
        <xdr:nvGrpSpPr>
          <xdr:cNvPr id="381" name="Group 380">
            <a:extLst>
              <a:ext uri="{FF2B5EF4-FFF2-40B4-BE49-F238E27FC236}">
                <a16:creationId xmlns:a16="http://schemas.microsoft.com/office/drawing/2014/main" id="{E5FC21EE-C2F5-7AF5-0FF2-2DA2B5A4F80E}"/>
              </a:ext>
            </a:extLst>
          </xdr:cNvPr>
          <xdr:cNvGrpSpPr/>
        </xdr:nvGrpSpPr>
        <xdr:grpSpPr>
          <a:xfrm>
            <a:off x="18742660" y="60706000"/>
            <a:ext cx="2256239" cy="7823200"/>
            <a:chOff x="7845340" y="60718700"/>
            <a:chExt cx="2256239" cy="7823200"/>
          </a:xfrm>
        </xdr:grpSpPr>
        <xdr:sp macro="" textlink="">
          <xdr:nvSpPr>
            <xdr:cNvPr id="382" name="Freeform: Shape 381">
              <a:extLst>
                <a:ext uri="{FF2B5EF4-FFF2-40B4-BE49-F238E27FC236}">
                  <a16:creationId xmlns:a16="http://schemas.microsoft.com/office/drawing/2014/main" id="{A343563F-F9B1-7DBE-6FAE-5A7089D14A67}"/>
                </a:ext>
              </a:extLst>
            </xdr:cNvPr>
            <xdr:cNvSpPr/>
          </xdr:nvSpPr>
          <xdr:spPr>
            <a:xfrm flipH="1">
              <a:off x="7845340" y="60718700"/>
              <a:ext cx="1826979" cy="7823200"/>
            </a:xfrm>
            <a:custGeom>
              <a:avLst/>
              <a:gdLst>
                <a:gd name="connsiteX0" fmla="*/ 0 w 1828800"/>
                <a:gd name="connsiteY0" fmla="*/ 7823200 h 7823200"/>
                <a:gd name="connsiteX1" fmla="*/ 12700 w 1828800"/>
                <a:gd name="connsiteY1" fmla="*/ 0 h 7823200"/>
                <a:gd name="connsiteX2" fmla="*/ 228600 w 1828800"/>
                <a:gd name="connsiteY2" fmla="*/ 0 h 7823200"/>
                <a:gd name="connsiteX3" fmla="*/ 482600 w 1828800"/>
                <a:gd name="connsiteY3" fmla="*/ 25400 h 7823200"/>
                <a:gd name="connsiteX4" fmla="*/ 685800 w 1828800"/>
                <a:gd name="connsiteY4" fmla="*/ 114300 h 7823200"/>
                <a:gd name="connsiteX5" fmla="*/ 863600 w 1828800"/>
                <a:gd name="connsiteY5" fmla="*/ 241300 h 7823200"/>
                <a:gd name="connsiteX6" fmla="*/ 1041400 w 1828800"/>
                <a:gd name="connsiteY6" fmla="*/ 393700 h 7823200"/>
                <a:gd name="connsiteX7" fmla="*/ 1206500 w 1828800"/>
                <a:gd name="connsiteY7" fmla="*/ 673100 h 7823200"/>
                <a:gd name="connsiteX8" fmla="*/ 1295400 w 1828800"/>
                <a:gd name="connsiteY8" fmla="*/ 889000 h 7823200"/>
                <a:gd name="connsiteX9" fmla="*/ 1460500 w 1828800"/>
                <a:gd name="connsiteY9" fmla="*/ 1473200 h 7823200"/>
                <a:gd name="connsiteX10" fmla="*/ 1524000 w 1828800"/>
                <a:gd name="connsiteY10" fmla="*/ 1905000 h 7823200"/>
                <a:gd name="connsiteX11" fmla="*/ 1562100 w 1828800"/>
                <a:gd name="connsiteY11" fmla="*/ 2273300 h 7823200"/>
                <a:gd name="connsiteX12" fmla="*/ 1587500 w 1828800"/>
                <a:gd name="connsiteY12" fmla="*/ 2654300 h 7823200"/>
                <a:gd name="connsiteX13" fmla="*/ 1549400 w 1828800"/>
                <a:gd name="connsiteY13" fmla="*/ 2768600 h 7823200"/>
                <a:gd name="connsiteX14" fmla="*/ 1498600 w 1828800"/>
                <a:gd name="connsiteY14" fmla="*/ 2882900 h 7823200"/>
                <a:gd name="connsiteX15" fmla="*/ 1511300 w 1828800"/>
                <a:gd name="connsiteY15" fmla="*/ 3175000 h 7823200"/>
                <a:gd name="connsiteX16" fmla="*/ 1778000 w 1828800"/>
                <a:gd name="connsiteY16" fmla="*/ 3886200 h 7823200"/>
                <a:gd name="connsiteX17" fmla="*/ 1816100 w 1828800"/>
                <a:gd name="connsiteY17" fmla="*/ 4000500 h 7823200"/>
                <a:gd name="connsiteX18" fmla="*/ 1828800 w 1828800"/>
                <a:gd name="connsiteY18" fmla="*/ 4102100 h 7823200"/>
                <a:gd name="connsiteX19" fmla="*/ 1765300 w 1828800"/>
                <a:gd name="connsiteY19" fmla="*/ 4241800 h 7823200"/>
                <a:gd name="connsiteX20" fmla="*/ 1651000 w 1828800"/>
                <a:gd name="connsiteY20" fmla="*/ 4356100 h 7823200"/>
                <a:gd name="connsiteX21" fmla="*/ 1600200 w 1828800"/>
                <a:gd name="connsiteY21" fmla="*/ 4521200 h 7823200"/>
                <a:gd name="connsiteX22" fmla="*/ 1612900 w 1828800"/>
                <a:gd name="connsiteY22" fmla="*/ 4724400 h 7823200"/>
                <a:gd name="connsiteX23" fmla="*/ 1612900 w 1828800"/>
                <a:gd name="connsiteY23" fmla="*/ 4876800 h 7823200"/>
                <a:gd name="connsiteX24" fmla="*/ 1587500 w 1828800"/>
                <a:gd name="connsiteY24" fmla="*/ 4889500 h 7823200"/>
                <a:gd name="connsiteX25" fmla="*/ 1524000 w 1828800"/>
                <a:gd name="connsiteY25" fmla="*/ 4914900 h 7823200"/>
                <a:gd name="connsiteX26" fmla="*/ 1435100 w 1828800"/>
                <a:gd name="connsiteY26" fmla="*/ 4927600 h 7823200"/>
                <a:gd name="connsiteX27" fmla="*/ 1536700 w 1828800"/>
                <a:gd name="connsiteY27" fmla="*/ 4965700 h 7823200"/>
                <a:gd name="connsiteX28" fmla="*/ 1600200 w 1828800"/>
                <a:gd name="connsiteY28" fmla="*/ 5041900 h 7823200"/>
                <a:gd name="connsiteX29" fmla="*/ 1625600 w 1828800"/>
                <a:gd name="connsiteY29" fmla="*/ 5118100 h 7823200"/>
                <a:gd name="connsiteX30" fmla="*/ 1587500 w 1828800"/>
                <a:gd name="connsiteY30" fmla="*/ 5194300 h 7823200"/>
                <a:gd name="connsiteX31" fmla="*/ 1511300 w 1828800"/>
                <a:gd name="connsiteY31" fmla="*/ 5283200 h 7823200"/>
                <a:gd name="connsiteX32" fmla="*/ 1485900 w 1828800"/>
                <a:gd name="connsiteY32" fmla="*/ 5384800 h 7823200"/>
                <a:gd name="connsiteX33" fmla="*/ 1485900 w 1828800"/>
                <a:gd name="connsiteY33" fmla="*/ 5473700 h 7823200"/>
                <a:gd name="connsiteX34" fmla="*/ 1498600 w 1828800"/>
                <a:gd name="connsiteY34" fmla="*/ 5638800 h 7823200"/>
                <a:gd name="connsiteX35" fmla="*/ 1511300 w 1828800"/>
                <a:gd name="connsiteY35" fmla="*/ 5867400 h 7823200"/>
                <a:gd name="connsiteX36" fmla="*/ 1485900 w 1828800"/>
                <a:gd name="connsiteY36" fmla="*/ 6032500 h 7823200"/>
                <a:gd name="connsiteX37" fmla="*/ 1409700 w 1828800"/>
                <a:gd name="connsiteY37" fmla="*/ 6159500 h 7823200"/>
                <a:gd name="connsiteX38" fmla="*/ 1257300 w 1828800"/>
                <a:gd name="connsiteY38" fmla="*/ 6184900 h 7823200"/>
                <a:gd name="connsiteX39" fmla="*/ 1104900 w 1828800"/>
                <a:gd name="connsiteY39" fmla="*/ 6184900 h 7823200"/>
                <a:gd name="connsiteX40" fmla="*/ 927100 w 1828800"/>
                <a:gd name="connsiteY40" fmla="*/ 6146800 h 7823200"/>
                <a:gd name="connsiteX41" fmla="*/ 787400 w 1828800"/>
                <a:gd name="connsiteY41" fmla="*/ 6159500 h 7823200"/>
                <a:gd name="connsiteX42" fmla="*/ 736600 w 1828800"/>
                <a:gd name="connsiteY42" fmla="*/ 6172200 h 7823200"/>
                <a:gd name="connsiteX43" fmla="*/ 673100 w 1828800"/>
                <a:gd name="connsiteY43" fmla="*/ 6223000 h 7823200"/>
                <a:gd name="connsiteX44" fmla="*/ 584200 w 1828800"/>
                <a:gd name="connsiteY44" fmla="*/ 6591300 h 7823200"/>
                <a:gd name="connsiteX45" fmla="*/ 393700 w 1828800"/>
                <a:gd name="connsiteY45" fmla="*/ 7810500 h 7823200"/>
                <a:gd name="connsiteX46" fmla="*/ 0 w 1828800"/>
                <a:gd name="connsiteY46"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767013 w 1830513"/>
                <a:gd name="connsiteY19" fmla="*/ 4241800 h 7823200"/>
                <a:gd name="connsiteX20" fmla="*/ 1652713 w 1830513"/>
                <a:gd name="connsiteY20" fmla="*/ 4356100 h 7823200"/>
                <a:gd name="connsiteX21" fmla="*/ 1601913 w 1830513"/>
                <a:gd name="connsiteY21" fmla="*/ 4521200 h 7823200"/>
                <a:gd name="connsiteX22" fmla="*/ 1614613 w 1830513"/>
                <a:gd name="connsiteY22" fmla="*/ 4724400 h 7823200"/>
                <a:gd name="connsiteX23" fmla="*/ 1614613 w 1830513"/>
                <a:gd name="connsiteY23" fmla="*/ 4876800 h 7823200"/>
                <a:gd name="connsiteX24" fmla="*/ 1589213 w 1830513"/>
                <a:gd name="connsiteY24" fmla="*/ 4889500 h 7823200"/>
                <a:gd name="connsiteX25" fmla="*/ 1525713 w 1830513"/>
                <a:gd name="connsiteY25" fmla="*/ 4914900 h 7823200"/>
                <a:gd name="connsiteX26" fmla="*/ 1436813 w 1830513"/>
                <a:gd name="connsiteY26" fmla="*/ 4927600 h 7823200"/>
                <a:gd name="connsiteX27" fmla="*/ 1538413 w 1830513"/>
                <a:gd name="connsiteY27" fmla="*/ 4965700 h 7823200"/>
                <a:gd name="connsiteX28" fmla="*/ 1601913 w 1830513"/>
                <a:gd name="connsiteY28" fmla="*/ 5041900 h 7823200"/>
                <a:gd name="connsiteX29" fmla="*/ 1627313 w 1830513"/>
                <a:gd name="connsiteY29" fmla="*/ 5118100 h 7823200"/>
                <a:gd name="connsiteX30" fmla="*/ 1589213 w 1830513"/>
                <a:gd name="connsiteY30" fmla="*/ 5194300 h 7823200"/>
                <a:gd name="connsiteX31" fmla="*/ 1513013 w 1830513"/>
                <a:gd name="connsiteY31" fmla="*/ 5283200 h 7823200"/>
                <a:gd name="connsiteX32" fmla="*/ 1487613 w 1830513"/>
                <a:gd name="connsiteY32" fmla="*/ 5384800 h 7823200"/>
                <a:gd name="connsiteX33" fmla="*/ 1487613 w 1830513"/>
                <a:gd name="connsiteY33" fmla="*/ 5473700 h 7823200"/>
                <a:gd name="connsiteX34" fmla="*/ 1500313 w 1830513"/>
                <a:gd name="connsiteY34" fmla="*/ 5638800 h 7823200"/>
                <a:gd name="connsiteX35" fmla="*/ 1513013 w 1830513"/>
                <a:gd name="connsiteY35" fmla="*/ 5867400 h 7823200"/>
                <a:gd name="connsiteX36" fmla="*/ 1487613 w 1830513"/>
                <a:gd name="connsiteY36" fmla="*/ 6032500 h 7823200"/>
                <a:gd name="connsiteX37" fmla="*/ 1411413 w 1830513"/>
                <a:gd name="connsiteY37" fmla="*/ 6159500 h 7823200"/>
                <a:gd name="connsiteX38" fmla="*/ 1259013 w 1830513"/>
                <a:gd name="connsiteY38" fmla="*/ 6184900 h 7823200"/>
                <a:gd name="connsiteX39" fmla="*/ 1106613 w 1830513"/>
                <a:gd name="connsiteY39" fmla="*/ 6184900 h 7823200"/>
                <a:gd name="connsiteX40" fmla="*/ 928813 w 1830513"/>
                <a:gd name="connsiteY40" fmla="*/ 6146800 h 7823200"/>
                <a:gd name="connsiteX41" fmla="*/ 789113 w 1830513"/>
                <a:gd name="connsiteY41" fmla="*/ 6159500 h 7823200"/>
                <a:gd name="connsiteX42" fmla="*/ 738313 w 1830513"/>
                <a:gd name="connsiteY42" fmla="*/ 6172200 h 7823200"/>
                <a:gd name="connsiteX43" fmla="*/ 674813 w 1830513"/>
                <a:gd name="connsiteY43" fmla="*/ 6223000 h 7823200"/>
                <a:gd name="connsiteX44" fmla="*/ 585913 w 1830513"/>
                <a:gd name="connsiteY44" fmla="*/ 6591300 h 7823200"/>
                <a:gd name="connsiteX45" fmla="*/ 395413 w 1830513"/>
                <a:gd name="connsiteY45" fmla="*/ 7810500 h 7823200"/>
                <a:gd name="connsiteX46" fmla="*/ 1713 w 1830513"/>
                <a:gd name="connsiteY46"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767013 w 1830513"/>
                <a:gd name="connsiteY19" fmla="*/ 4241800 h 7823200"/>
                <a:gd name="connsiteX20" fmla="*/ 1652713 w 1830513"/>
                <a:gd name="connsiteY20" fmla="*/ 4356100 h 7823200"/>
                <a:gd name="connsiteX21" fmla="*/ 1601913 w 1830513"/>
                <a:gd name="connsiteY21" fmla="*/ 4521200 h 7823200"/>
                <a:gd name="connsiteX22" fmla="*/ 1614613 w 1830513"/>
                <a:gd name="connsiteY22" fmla="*/ 4724400 h 7823200"/>
                <a:gd name="connsiteX23" fmla="*/ 1614613 w 1830513"/>
                <a:gd name="connsiteY23" fmla="*/ 4876800 h 7823200"/>
                <a:gd name="connsiteX24" fmla="*/ 1589213 w 1830513"/>
                <a:gd name="connsiteY24" fmla="*/ 4889500 h 7823200"/>
                <a:gd name="connsiteX25" fmla="*/ 1525713 w 1830513"/>
                <a:gd name="connsiteY25" fmla="*/ 4914900 h 7823200"/>
                <a:gd name="connsiteX26" fmla="*/ 1436813 w 1830513"/>
                <a:gd name="connsiteY26" fmla="*/ 4927600 h 7823200"/>
                <a:gd name="connsiteX27" fmla="*/ 1538413 w 1830513"/>
                <a:gd name="connsiteY27" fmla="*/ 4965700 h 7823200"/>
                <a:gd name="connsiteX28" fmla="*/ 1601913 w 1830513"/>
                <a:gd name="connsiteY28" fmla="*/ 5041900 h 7823200"/>
                <a:gd name="connsiteX29" fmla="*/ 1627313 w 1830513"/>
                <a:gd name="connsiteY29" fmla="*/ 5118100 h 7823200"/>
                <a:gd name="connsiteX30" fmla="*/ 1589213 w 1830513"/>
                <a:gd name="connsiteY30" fmla="*/ 5194300 h 7823200"/>
                <a:gd name="connsiteX31" fmla="*/ 1513013 w 1830513"/>
                <a:gd name="connsiteY31" fmla="*/ 5283200 h 7823200"/>
                <a:gd name="connsiteX32" fmla="*/ 1487613 w 1830513"/>
                <a:gd name="connsiteY32" fmla="*/ 5384800 h 7823200"/>
                <a:gd name="connsiteX33" fmla="*/ 1487613 w 1830513"/>
                <a:gd name="connsiteY33" fmla="*/ 5473700 h 7823200"/>
                <a:gd name="connsiteX34" fmla="*/ 1500313 w 1830513"/>
                <a:gd name="connsiteY34" fmla="*/ 5638800 h 7823200"/>
                <a:gd name="connsiteX35" fmla="*/ 1513013 w 1830513"/>
                <a:gd name="connsiteY35" fmla="*/ 5867400 h 7823200"/>
                <a:gd name="connsiteX36" fmla="*/ 1487613 w 1830513"/>
                <a:gd name="connsiteY36" fmla="*/ 6032500 h 7823200"/>
                <a:gd name="connsiteX37" fmla="*/ 1411413 w 1830513"/>
                <a:gd name="connsiteY37" fmla="*/ 6159500 h 7823200"/>
                <a:gd name="connsiteX38" fmla="*/ 1259013 w 1830513"/>
                <a:gd name="connsiteY38" fmla="*/ 6184900 h 7823200"/>
                <a:gd name="connsiteX39" fmla="*/ 1106613 w 1830513"/>
                <a:gd name="connsiteY39" fmla="*/ 6184900 h 7823200"/>
                <a:gd name="connsiteX40" fmla="*/ 928813 w 1830513"/>
                <a:gd name="connsiteY40" fmla="*/ 6146800 h 7823200"/>
                <a:gd name="connsiteX41" fmla="*/ 789113 w 1830513"/>
                <a:gd name="connsiteY41" fmla="*/ 6159500 h 7823200"/>
                <a:gd name="connsiteX42" fmla="*/ 738313 w 1830513"/>
                <a:gd name="connsiteY42" fmla="*/ 6172200 h 7823200"/>
                <a:gd name="connsiteX43" fmla="*/ 674813 w 1830513"/>
                <a:gd name="connsiteY43" fmla="*/ 6223000 h 7823200"/>
                <a:gd name="connsiteX44" fmla="*/ 585913 w 1830513"/>
                <a:gd name="connsiteY44" fmla="*/ 6591300 h 7823200"/>
                <a:gd name="connsiteX45" fmla="*/ 395413 w 1830513"/>
                <a:gd name="connsiteY45" fmla="*/ 7810500 h 7823200"/>
                <a:gd name="connsiteX46" fmla="*/ 1713 w 1830513"/>
                <a:gd name="connsiteY46"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04010 w 1830513"/>
                <a:gd name="connsiteY19" fmla="*/ 4167524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78565 w 1830513"/>
                <a:gd name="connsiteY5" fmla="*/ 231602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78565 w 1830513"/>
                <a:gd name="connsiteY5" fmla="*/ 231602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78565 w 1830513"/>
                <a:gd name="connsiteY5" fmla="*/ 231602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09149 w 1830513"/>
                <a:gd name="connsiteY15" fmla="*/ 2984346 h 7823200"/>
                <a:gd name="connsiteX16" fmla="*/ 1513013 w 1830513"/>
                <a:gd name="connsiteY16" fmla="*/ 3175000 h 7823200"/>
                <a:gd name="connsiteX17" fmla="*/ 1779713 w 1830513"/>
                <a:gd name="connsiteY17" fmla="*/ 3886200 h 7823200"/>
                <a:gd name="connsiteX18" fmla="*/ 1817813 w 1830513"/>
                <a:gd name="connsiteY18" fmla="*/ 4000500 h 7823200"/>
                <a:gd name="connsiteX19" fmla="*/ 1830513 w 1830513"/>
                <a:gd name="connsiteY19" fmla="*/ 4102100 h 7823200"/>
                <a:gd name="connsiteX20" fmla="*/ 1823888 w 1830513"/>
                <a:gd name="connsiteY20" fmla="*/ 4180455 h 7823200"/>
                <a:gd name="connsiteX21" fmla="*/ 1767013 w 1830513"/>
                <a:gd name="connsiteY21" fmla="*/ 4241800 h 7823200"/>
                <a:gd name="connsiteX22" fmla="*/ 1652713 w 1830513"/>
                <a:gd name="connsiteY22" fmla="*/ 4356100 h 7823200"/>
                <a:gd name="connsiteX23" fmla="*/ 1601913 w 1830513"/>
                <a:gd name="connsiteY23" fmla="*/ 4521200 h 7823200"/>
                <a:gd name="connsiteX24" fmla="*/ 1614613 w 1830513"/>
                <a:gd name="connsiteY24" fmla="*/ 4724400 h 7823200"/>
                <a:gd name="connsiteX25" fmla="*/ 1614613 w 1830513"/>
                <a:gd name="connsiteY25" fmla="*/ 4876800 h 7823200"/>
                <a:gd name="connsiteX26" fmla="*/ 1589213 w 1830513"/>
                <a:gd name="connsiteY26" fmla="*/ 4889500 h 7823200"/>
                <a:gd name="connsiteX27" fmla="*/ 1525713 w 1830513"/>
                <a:gd name="connsiteY27" fmla="*/ 4914900 h 7823200"/>
                <a:gd name="connsiteX28" fmla="*/ 1436813 w 1830513"/>
                <a:gd name="connsiteY28" fmla="*/ 4927600 h 7823200"/>
                <a:gd name="connsiteX29" fmla="*/ 1538413 w 1830513"/>
                <a:gd name="connsiteY29" fmla="*/ 4965700 h 7823200"/>
                <a:gd name="connsiteX30" fmla="*/ 1601913 w 1830513"/>
                <a:gd name="connsiteY30" fmla="*/ 5041900 h 7823200"/>
                <a:gd name="connsiteX31" fmla="*/ 1627313 w 1830513"/>
                <a:gd name="connsiteY31" fmla="*/ 5118100 h 7823200"/>
                <a:gd name="connsiteX32" fmla="*/ 1589213 w 1830513"/>
                <a:gd name="connsiteY32" fmla="*/ 5194300 h 7823200"/>
                <a:gd name="connsiteX33" fmla="*/ 1513013 w 1830513"/>
                <a:gd name="connsiteY33" fmla="*/ 5283200 h 7823200"/>
                <a:gd name="connsiteX34" fmla="*/ 1487613 w 1830513"/>
                <a:gd name="connsiteY34" fmla="*/ 5384800 h 7823200"/>
                <a:gd name="connsiteX35" fmla="*/ 1487613 w 1830513"/>
                <a:gd name="connsiteY35" fmla="*/ 5473700 h 7823200"/>
                <a:gd name="connsiteX36" fmla="*/ 1500313 w 1830513"/>
                <a:gd name="connsiteY36" fmla="*/ 5638800 h 7823200"/>
                <a:gd name="connsiteX37" fmla="*/ 1513013 w 1830513"/>
                <a:gd name="connsiteY37" fmla="*/ 5867400 h 7823200"/>
                <a:gd name="connsiteX38" fmla="*/ 1487613 w 1830513"/>
                <a:gd name="connsiteY38" fmla="*/ 6032500 h 7823200"/>
                <a:gd name="connsiteX39" fmla="*/ 1411413 w 1830513"/>
                <a:gd name="connsiteY39" fmla="*/ 6159500 h 7823200"/>
                <a:gd name="connsiteX40" fmla="*/ 1259013 w 1830513"/>
                <a:gd name="connsiteY40" fmla="*/ 6184900 h 7823200"/>
                <a:gd name="connsiteX41" fmla="*/ 1106613 w 1830513"/>
                <a:gd name="connsiteY41" fmla="*/ 6184900 h 7823200"/>
                <a:gd name="connsiteX42" fmla="*/ 928813 w 1830513"/>
                <a:gd name="connsiteY42" fmla="*/ 6146800 h 7823200"/>
                <a:gd name="connsiteX43" fmla="*/ 789113 w 1830513"/>
                <a:gd name="connsiteY43" fmla="*/ 6159500 h 7823200"/>
                <a:gd name="connsiteX44" fmla="*/ 738313 w 1830513"/>
                <a:gd name="connsiteY44" fmla="*/ 6172200 h 7823200"/>
                <a:gd name="connsiteX45" fmla="*/ 674813 w 1830513"/>
                <a:gd name="connsiteY45" fmla="*/ 6223000 h 7823200"/>
                <a:gd name="connsiteX46" fmla="*/ 585913 w 1830513"/>
                <a:gd name="connsiteY46" fmla="*/ 6591300 h 7823200"/>
                <a:gd name="connsiteX47" fmla="*/ 395413 w 1830513"/>
                <a:gd name="connsiteY47" fmla="*/ 7810500 h 7823200"/>
                <a:gd name="connsiteX48" fmla="*/ 1713 w 1830513"/>
                <a:gd name="connsiteY48"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78565 w 1830513"/>
                <a:gd name="connsiteY5" fmla="*/ 231602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466079 w 1830513"/>
                <a:gd name="connsiteY15" fmla="*/ 2990811 h 7823200"/>
                <a:gd name="connsiteX16" fmla="*/ 1513013 w 1830513"/>
                <a:gd name="connsiteY16" fmla="*/ 3175000 h 7823200"/>
                <a:gd name="connsiteX17" fmla="*/ 1779713 w 1830513"/>
                <a:gd name="connsiteY17" fmla="*/ 3886200 h 7823200"/>
                <a:gd name="connsiteX18" fmla="*/ 1817813 w 1830513"/>
                <a:gd name="connsiteY18" fmla="*/ 4000500 h 7823200"/>
                <a:gd name="connsiteX19" fmla="*/ 1830513 w 1830513"/>
                <a:gd name="connsiteY19" fmla="*/ 4102100 h 7823200"/>
                <a:gd name="connsiteX20" fmla="*/ 1823888 w 1830513"/>
                <a:gd name="connsiteY20" fmla="*/ 4180455 h 7823200"/>
                <a:gd name="connsiteX21" fmla="*/ 1767013 w 1830513"/>
                <a:gd name="connsiteY21" fmla="*/ 4241800 h 7823200"/>
                <a:gd name="connsiteX22" fmla="*/ 1652713 w 1830513"/>
                <a:gd name="connsiteY22" fmla="*/ 4356100 h 7823200"/>
                <a:gd name="connsiteX23" fmla="*/ 1601913 w 1830513"/>
                <a:gd name="connsiteY23" fmla="*/ 4521200 h 7823200"/>
                <a:gd name="connsiteX24" fmla="*/ 1614613 w 1830513"/>
                <a:gd name="connsiteY24" fmla="*/ 4724400 h 7823200"/>
                <a:gd name="connsiteX25" fmla="*/ 1614613 w 1830513"/>
                <a:gd name="connsiteY25" fmla="*/ 4876800 h 7823200"/>
                <a:gd name="connsiteX26" fmla="*/ 1589213 w 1830513"/>
                <a:gd name="connsiteY26" fmla="*/ 4889500 h 7823200"/>
                <a:gd name="connsiteX27" fmla="*/ 1525713 w 1830513"/>
                <a:gd name="connsiteY27" fmla="*/ 4914900 h 7823200"/>
                <a:gd name="connsiteX28" fmla="*/ 1436813 w 1830513"/>
                <a:gd name="connsiteY28" fmla="*/ 4927600 h 7823200"/>
                <a:gd name="connsiteX29" fmla="*/ 1538413 w 1830513"/>
                <a:gd name="connsiteY29" fmla="*/ 4965700 h 7823200"/>
                <a:gd name="connsiteX30" fmla="*/ 1601913 w 1830513"/>
                <a:gd name="connsiteY30" fmla="*/ 5041900 h 7823200"/>
                <a:gd name="connsiteX31" fmla="*/ 1627313 w 1830513"/>
                <a:gd name="connsiteY31" fmla="*/ 5118100 h 7823200"/>
                <a:gd name="connsiteX32" fmla="*/ 1589213 w 1830513"/>
                <a:gd name="connsiteY32" fmla="*/ 5194300 h 7823200"/>
                <a:gd name="connsiteX33" fmla="*/ 1513013 w 1830513"/>
                <a:gd name="connsiteY33" fmla="*/ 5283200 h 7823200"/>
                <a:gd name="connsiteX34" fmla="*/ 1487613 w 1830513"/>
                <a:gd name="connsiteY34" fmla="*/ 5384800 h 7823200"/>
                <a:gd name="connsiteX35" fmla="*/ 1487613 w 1830513"/>
                <a:gd name="connsiteY35" fmla="*/ 5473700 h 7823200"/>
                <a:gd name="connsiteX36" fmla="*/ 1500313 w 1830513"/>
                <a:gd name="connsiteY36" fmla="*/ 5638800 h 7823200"/>
                <a:gd name="connsiteX37" fmla="*/ 1513013 w 1830513"/>
                <a:gd name="connsiteY37" fmla="*/ 5867400 h 7823200"/>
                <a:gd name="connsiteX38" fmla="*/ 1487613 w 1830513"/>
                <a:gd name="connsiteY38" fmla="*/ 6032500 h 7823200"/>
                <a:gd name="connsiteX39" fmla="*/ 1411413 w 1830513"/>
                <a:gd name="connsiteY39" fmla="*/ 6159500 h 7823200"/>
                <a:gd name="connsiteX40" fmla="*/ 1259013 w 1830513"/>
                <a:gd name="connsiteY40" fmla="*/ 6184900 h 7823200"/>
                <a:gd name="connsiteX41" fmla="*/ 1106613 w 1830513"/>
                <a:gd name="connsiteY41" fmla="*/ 6184900 h 7823200"/>
                <a:gd name="connsiteX42" fmla="*/ 928813 w 1830513"/>
                <a:gd name="connsiteY42" fmla="*/ 6146800 h 7823200"/>
                <a:gd name="connsiteX43" fmla="*/ 789113 w 1830513"/>
                <a:gd name="connsiteY43" fmla="*/ 6159500 h 7823200"/>
                <a:gd name="connsiteX44" fmla="*/ 738313 w 1830513"/>
                <a:gd name="connsiteY44" fmla="*/ 6172200 h 7823200"/>
                <a:gd name="connsiteX45" fmla="*/ 674813 w 1830513"/>
                <a:gd name="connsiteY45" fmla="*/ 6223000 h 7823200"/>
                <a:gd name="connsiteX46" fmla="*/ 585913 w 1830513"/>
                <a:gd name="connsiteY46" fmla="*/ 6591300 h 7823200"/>
                <a:gd name="connsiteX47" fmla="*/ 395413 w 1830513"/>
                <a:gd name="connsiteY47" fmla="*/ 7810500 h 7823200"/>
                <a:gd name="connsiteX48" fmla="*/ 1713 w 1830513"/>
                <a:gd name="connsiteY48" fmla="*/ 7823200 h 78232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Lst>
              <a:rect l="l" t="t" r="r" b="b"/>
              <a:pathLst>
                <a:path w="1830513" h="7823200">
                  <a:moveTo>
                    <a:pt x="1713" y="7823200"/>
                  </a:moveTo>
                  <a:cubicBezTo>
                    <a:pt x="5946" y="5215467"/>
                    <a:pt x="-3072" y="2607733"/>
                    <a:pt x="1161" y="0"/>
                  </a:cubicBezTo>
                  <a:lnTo>
                    <a:pt x="230313" y="0"/>
                  </a:lnTo>
                  <a:cubicBezTo>
                    <a:pt x="310838" y="4233"/>
                    <a:pt x="408113" y="6350"/>
                    <a:pt x="484313" y="25400"/>
                  </a:cubicBezTo>
                  <a:cubicBezTo>
                    <a:pt x="560513" y="44450"/>
                    <a:pt x="621804" y="79933"/>
                    <a:pt x="687513" y="114300"/>
                  </a:cubicBezTo>
                  <a:cubicBezTo>
                    <a:pt x="753222" y="148667"/>
                    <a:pt x="819298" y="185035"/>
                    <a:pt x="878565" y="231602"/>
                  </a:cubicBezTo>
                  <a:cubicBezTo>
                    <a:pt x="937832" y="278169"/>
                    <a:pt x="988172" y="320117"/>
                    <a:pt x="1043113" y="393700"/>
                  </a:cubicBezTo>
                  <a:cubicBezTo>
                    <a:pt x="1098054" y="467283"/>
                    <a:pt x="1165880" y="590550"/>
                    <a:pt x="1208213" y="673100"/>
                  </a:cubicBezTo>
                  <a:lnTo>
                    <a:pt x="1297113" y="889000"/>
                  </a:lnTo>
                  <a:cubicBezTo>
                    <a:pt x="1326746" y="960967"/>
                    <a:pt x="1424113" y="1303867"/>
                    <a:pt x="1462213" y="1473200"/>
                  </a:cubicBezTo>
                  <a:lnTo>
                    <a:pt x="1525713" y="1905000"/>
                  </a:lnTo>
                  <a:lnTo>
                    <a:pt x="1563813" y="2273300"/>
                  </a:lnTo>
                  <a:lnTo>
                    <a:pt x="1589213" y="2654300"/>
                  </a:lnTo>
                  <a:lnTo>
                    <a:pt x="1551113" y="2768600"/>
                  </a:lnTo>
                  <a:lnTo>
                    <a:pt x="1500313" y="2882900"/>
                  </a:lnTo>
                  <a:lnTo>
                    <a:pt x="1466079" y="2990811"/>
                  </a:lnTo>
                  <a:lnTo>
                    <a:pt x="1513013" y="3175000"/>
                  </a:lnTo>
                  <a:lnTo>
                    <a:pt x="1779713" y="3886200"/>
                  </a:lnTo>
                  <a:lnTo>
                    <a:pt x="1817813" y="4000500"/>
                  </a:lnTo>
                  <a:lnTo>
                    <a:pt x="1830513" y="4102100"/>
                  </a:lnTo>
                  <a:lnTo>
                    <a:pt x="1823888" y="4180455"/>
                  </a:lnTo>
                  <a:lnTo>
                    <a:pt x="1767013" y="4241800"/>
                  </a:lnTo>
                  <a:lnTo>
                    <a:pt x="1652713" y="4356100"/>
                  </a:lnTo>
                  <a:lnTo>
                    <a:pt x="1601913" y="4521200"/>
                  </a:lnTo>
                  <a:lnTo>
                    <a:pt x="1614613" y="4724400"/>
                  </a:lnTo>
                  <a:cubicBezTo>
                    <a:pt x="1616730" y="4783667"/>
                    <a:pt x="1618846" y="4849283"/>
                    <a:pt x="1614613" y="4876800"/>
                  </a:cubicBezTo>
                  <a:cubicBezTo>
                    <a:pt x="1610380" y="4904317"/>
                    <a:pt x="1604030" y="4883150"/>
                    <a:pt x="1589213" y="4889500"/>
                  </a:cubicBezTo>
                  <a:lnTo>
                    <a:pt x="1525713" y="4914900"/>
                  </a:lnTo>
                  <a:lnTo>
                    <a:pt x="1436813" y="4927600"/>
                  </a:lnTo>
                  <a:lnTo>
                    <a:pt x="1538413" y="4965700"/>
                  </a:lnTo>
                  <a:lnTo>
                    <a:pt x="1601913" y="5041900"/>
                  </a:lnTo>
                  <a:lnTo>
                    <a:pt x="1627313" y="5118100"/>
                  </a:lnTo>
                  <a:lnTo>
                    <a:pt x="1589213" y="5194300"/>
                  </a:lnTo>
                  <a:lnTo>
                    <a:pt x="1513013" y="5283200"/>
                  </a:lnTo>
                  <a:lnTo>
                    <a:pt x="1487613" y="5384800"/>
                  </a:lnTo>
                  <a:lnTo>
                    <a:pt x="1487613" y="5473700"/>
                  </a:lnTo>
                  <a:lnTo>
                    <a:pt x="1500313" y="5638800"/>
                  </a:lnTo>
                  <a:lnTo>
                    <a:pt x="1513013" y="5867400"/>
                  </a:lnTo>
                  <a:lnTo>
                    <a:pt x="1487613" y="6032500"/>
                  </a:lnTo>
                  <a:cubicBezTo>
                    <a:pt x="1470680" y="6081183"/>
                    <a:pt x="1449513" y="6134100"/>
                    <a:pt x="1411413" y="6159500"/>
                  </a:cubicBezTo>
                  <a:cubicBezTo>
                    <a:pt x="1373313" y="6184900"/>
                    <a:pt x="1309813" y="6180667"/>
                    <a:pt x="1259013" y="6184900"/>
                  </a:cubicBezTo>
                  <a:lnTo>
                    <a:pt x="1106613" y="6184900"/>
                  </a:lnTo>
                  <a:lnTo>
                    <a:pt x="928813" y="6146800"/>
                  </a:lnTo>
                  <a:lnTo>
                    <a:pt x="789113" y="6159500"/>
                  </a:lnTo>
                  <a:lnTo>
                    <a:pt x="738313" y="6172200"/>
                  </a:lnTo>
                  <a:lnTo>
                    <a:pt x="674813" y="6223000"/>
                  </a:lnTo>
                  <a:lnTo>
                    <a:pt x="585913" y="6591300"/>
                  </a:lnTo>
                  <a:lnTo>
                    <a:pt x="395413" y="7810500"/>
                  </a:lnTo>
                  <a:lnTo>
                    <a:pt x="1713" y="7823200"/>
                  </a:lnTo>
                  <a:close/>
                </a:path>
              </a:pathLst>
            </a:custGeom>
            <a:solidFill>
              <a:srgbClr val="FFCCCC"/>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C8FFE1"/>
                </a:solidFill>
              </a:endParaRPr>
            </a:p>
          </xdr:txBody>
        </xdr:sp>
        <xdr:sp macro="" textlink="">
          <xdr:nvSpPr>
            <xdr:cNvPr id="383" name="Freeform: Shape 382">
              <a:extLst>
                <a:ext uri="{FF2B5EF4-FFF2-40B4-BE49-F238E27FC236}">
                  <a16:creationId xmlns:a16="http://schemas.microsoft.com/office/drawing/2014/main" id="{9DBC786A-AF6F-BD1A-7C89-599CCBC95642}"/>
                </a:ext>
              </a:extLst>
            </xdr:cNvPr>
            <xdr:cNvSpPr/>
          </xdr:nvSpPr>
          <xdr:spPr>
            <a:xfrm flipH="1">
              <a:off x="7944400" y="60718700"/>
              <a:ext cx="1826979" cy="7823200"/>
            </a:xfrm>
            <a:custGeom>
              <a:avLst/>
              <a:gdLst>
                <a:gd name="connsiteX0" fmla="*/ 0 w 1828800"/>
                <a:gd name="connsiteY0" fmla="*/ 7823200 h 7823200"/>
                <a:gd name="connsiteX1" fmla="*/ 12700 w 1828800"/>
                <a:gd name="connsiteY1" fmla="*/ 0 h 7823200"/>
                <a:gd name="connsiteX2" fmla="*/ 228600 w 1828800"/>
                <a:gd name="connsiteY2" fmla="*/ 0 h 7823200"/>
                <a:gd name="connsiteX3" fmla="*/ 482600 w 1828800"/>
                <a:gd name="connsiteY3" fmla="*/ 25400 h 7823200"/>
                <a:gd name="connsiteX4" fmla="*/ 685800 w 1828800"/>
                <a:gd name="connsiteY4" fmla="*/ 114300 h 7823200"/>
                <a:gd name="connsiteX5" fmla="*/ 863600 w 1828800"/>
                <a:gd name="connsiteY5" fmla="*/ 241300 h 7823200"/>
                <a:gd name="connsiteX6" fmla="*/ 1041400 w 1828800"/>
                <a:gd name="connsiteY6" fmla="*/ 393700 h 7823200"/>
                <a:gd name="connsiteX7" fmla="*/ 1206500 w 1828800"/>
                <a:gd name="connsiteY7" fmla="*/ 673100 h 7823200"/>
                <a:gd name="connsiteX8" fmla="*/ 1295400 w 1828800"/>
                <a:gd name="connsiteY8" fmla="*/ 889000 h 7823200"/>
                <a:gd name="connsiteX9" fmla="*/ 1460500 w 1828800"/>
                <a:gd name="connsiteY9" fmla="*/ 1473200 h 7823200"/>
                <a:gd name="connsiteX10" fmla="*/ 1524000 w 1828800"/>
                <a:gd name="connsiteY10" fmla="*/ 1905000 h 7823200"/>
                <a:gd name="connsiteX11" fmla="*/ 1562100 w 1828800"/>
                <a:gd name="connsiteY11" fmla="*/ 2273300 h 7823200"/>
                <a:gd name="connsiteX12" fmla="*/ 1587500 w 1828800"/>
                <a:gd name="connsiteY12" fmla="*/ 2654300 h 7823200"/>
                <a:gd name="connsiteX13" fmla="*/ 1549400 w 1828800"/>
                <a:gd name="connsiteY13" fmla="*/ 2768600 h 7823200"/>
                <a:gd name="connsiteX14" fmla="*/ 1498600 w 1828800"/>
                <a:gd name="connsiteY14" fmla="*/ 2882900 h 7823200"/>
                <a:gd name="connsiteX15" fmla="*/ 1511300 w 1828800"/>
                <a:gd name="connsiteY15" fmla="*/ 3175000 h 7823200"/>
                <a:gd name="connsiteX16" fmla="*/ 1778000 w 1828800"/>
                <a:gd name="connsiteY16" fmla="*/ 3886200 h 7823200"/>
                <a:gd name="connsiteX17" fmla="*/ 1816100 w 1828800"/>
                <a:gd name="connsiteY17" fmla="*/ 4000500 h 7823200"/>
                <a:gd name="connsiteX18" fmla="*/ 1828800 w 1828800"/>
                <a:gd name="connsiteY18" fmla="*/ 4102100 h 7823200"/>
                <a:gd name="connsiteX19" fmla="*/ 1765300 w 1828800"/>
                <a:gd name="connsiteY19" fmla="*/ 4241800 h 7823200"/>
                <a:gd name="connsiteX20" fmla="*/ 1651000 w 1828800"/>
                <a:gd name="connsiteY20" fmla="*/ 4356100 h 7823200"/>
                <a:gd name="connsiteX21" fmla="*/ 1600200 w 1828800"/>
                <a:gd name="connsiteY21" fmla="*/ 4521200 h 7823200"/>
                <a:gd name="connsiteX22" fmla="*/ 1612900 w 1828800"/>
                <a:gd name="connsiteY22" fmla="*/ 4724400 h 7823200"/>
                <a:gd name="connsiteX23" fmla="*/ 1612900 w 1828800"/>
                <a:gd name="connsiteY23" fmla="*/ 4876800 h 7823200"/>
                <a:gd name="connsiteX24" fmla="*/ 1587500 w 1828800"/>
                <a:gd name="connsiteY24" fmla="*/ 4889500 h 7823200"/>
                <a:gd name="connsiteX25" fmla="*/ 1524000 w 1828800"/>
                <a:gd name="connsiteY25" fmla="*/ 4914900 h 7823200"/>
                <a:gd name="connsiteX26" fmla="*/ 1435100 w 1828800"/>
                <a:gd name="connsiteY26" fmla="*/ 4927600 h 7823200"/>
                <a:gd name="connsiteX27" fmla="*/ 1536700 w 1828800"/>
                <a:gd name="connsiteY27" fmla="*/ 4965700 h 7823200"/>
                <a:gd name="connsiteX28" fmla="*/ 1600200 w 1828800"/>
                <a:gd name="connsiteY28" fmla="*/ 5041900 h 7823200"/>
                <a:gd name="connsiteX29" fmla="*/ 1625600 w 1828800"/>
                <a:gd name="connsiteY29" fmla="*/ 5118100 h 7823200"/>
                <a:gd name="connsiteX30" fmla="*/ 1587500 w 1828800"/>
                <a:gd name="connsiteY30" fmla="*/ 5194300 h 7823200"/>
                <a:gd name="connsiteX31" fmla="*/ 1511300 w 1828800"/>
                <a:gd name="connsiteY31" fmla="*/ 5283200 h 7823200"/>
                <a:gd name="connsiteX32" fmla="*/ 1485900 w 1828800"/>
                <a:gd name="connsiteY32" fmla="*/ 5384800 h 7823200"/>
                <a:gd name="connsiteX33" fmla="*/ 1485900 w 1828800"/>
                <a:gd name="connsiteY33" fmla="*/ 5473700 h 7823200"/>
                <a:gd name="connsiteX34" fmla="*/ 1498600 w 1828800"/>
                <a:gd name="connsiteY34" fmla="*/ 5638800 h 7823200"/>
                <a:gd name="connsiteX35" fmla="*/ 1511300 w 1828800"/>
                <a:gd name="connsiteY35" fmla="*/ 5867400 h 7823200"/>
                <a:gd name="connsiteX36" fmla="*/ 1485900 w 1828800"/>
                <a:gd name="connsiteY36" fmla="*/ 6032500 h 7823200"/>
                <a:gd name="connsiteX37" fmla="*/ 1409700 w 1828800"/>
                <a:gd name="connsiteY37" fmla="*/ 6159500 h 7823200"/>
                <a:gd name="connsiteX38" fmla="*/ 1257300 w 1828800"/>
                <a:gd name="connsiteY38" fmla="*/ 6184900 h 7823200"/>
                <a:gd name="connsiteX39" fmla="*/ 1104900 w 1828800"/>
                <a:gd name="connsiteY39" fmla="*/ 6184900 h 7823200"/>
                <a:gd name="connsiteX40" fmla="*/ 927100 w 1828800"/>
                <a:gd name="connsiteY40" fmla="*/ 6146800 h 7823200"/>
                <a:gd name="connsiteX41" fmla="*/ 787400 w 1828800"/>
                <a:gd name="connsiteY41" fmla="*/ 6159500 h 7823200"/>
                <a:gd name="connsiteX42" fmla="*/ 736600 w 1828800"/>
                <a:gd name="connsiteY42" fmla="*/ 6172200 h 7823200"/>
                <a:gd name="connsiteX43" fmla="*/ 673100 w 1828800"/>
                <a:gd name="connsiteY43" fmla="*/ 6223000 h 7823200"/>
                <a:gd name="connsiteX44" fmla="*/ 584200 w 1828800"/>
                <a:gd name="connsiteY44" fmla="*/ 6591300 h 7823200"/>
                <a:gd name="connsiteX45" fmla="*/ 393700 w 1828800"/>
                <a:gd name="connsiteY45" fmla="*/ 7810500 h 7823200"/>
                <a:gd name="connsiteX46" fmla="*/ 0 w 1828800"/>
                <a:gd name="connsiteY46"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767013 w 1830513"/>
                <a:gd name="connsiteY19" fmla="*/ 4241800 h 7823200"/>
                <a:gd name="connsiteX20" fmla="*/ 1652713 w 1830513"/>
                <a:gd name="connsiteY20" fmla="*/ 4356100 h 7823200"/>
                <a:gd name="connsiteX21" fmla="*/ 1601913 w 1830513"/>
                <a:gd name="connsiteY21" fmla="*/ 4521200 h 7823200"/>
                <a:gd name="connsiteX22" fmla="*/ 1614613 w 1830513"/>
                <a:gd name="connsiteY22" fmla="*/ 4724400 h 7823200"/>
                <a:gd name="connsiteX23" fmla="*/ 1614613 w 1830513"/>
                <a:gd name="connsiteY23" fmla="*/ 4876800 h 7823200"/>
                <a:gd name="connsiteX24" fmla="*/ 1589213 w 1830513"/>
                <a:gd name="connsiteY24" fmla="*/ 4889500 h 7823200"/>
                <a:gd name="connsiteX25" fmla="*/ 1525713 w 1830513"/>
                <a:gd name="connsiteY25" fmla="*/ 4914900 h 7823200"/>
                <a:gd name="connsiteX26" fmla="*/ 1436813 w 1830513"/>
                <a:gd name="connsiteY26" fmla="*/ 4927600 h 7823200"/>
                <a:gd name="connsiteX27" fmla="*/ 1538413 w 1830513"/>
                <a:gd name="connsiteY27" fmla="*/ 4965700 h 7823200"/>
                <a:gd name="connsiteX28" fmla="*/ 1601913 w 1830513"/>
                <a:gd name="connsiteY28" fmla="*/ 5041900 h 7823200"/>
                <a:gd name="connsiteX29" fmla="*/ 1627313 w 1830513"/>
                <a:gd name="connsiteY29" fmla="*/ 5118100 h 7823200"/>
                <a:gd name="connsiteX30" fmla="*/ 1589213 w 1830513"/>
                <a:gd name="connsiteY30" fmla="*/ 5194300 h 7823200"/>
                <a:gd name="connsiteX31" fmla="*/ 1513013 w 1830513"/>
                <a:gd name="connsiteY31" fmla="*/ 5283200 h 7823200"/>
                <a:gd name="connsiteX32" fmla="*/ 1487613 w 1830513"/>
                <a:gd name="connsiteY32" fmla="*/ 5384800 h 7823200"/>
                <a:gd name="connsiteX33" fmla="*/ 1487613 w 1830513"/>
                <a:gd name="connsiteY33" fmla="*/ 5473700 h 7823200"/>
                <a:gd name="connsiteX34" fmla="*/ 1500313 w 1830513"/>
                <a:gd name="connsiteY34" fmla="*/ 5638800 h 7823200"/>
                <a:gd name="connsiteX35" fmla="*/ 1513013 w 1830513"/>
                <a:gd name="connsiteY35" fmla="*/ 5867400 h 7823200"/>
                <a:gd name="connsiteX36" fmla="*/ 1487613 w 1830513"/>
                <a:gd name="connsiteY36" fmla="*/ 6032500 h 7823200"/>
                <a:gd name="connsiteX37" fmla="*/ 1411413 w 1830513"/>
                <a:gd name="connsiteY37" fmla="*/ 6159500 h 7823200"/>
                <a:gd name="connsiteX38" fmla="*/ 1259013 w 1830513"/>
                <a:gd name="connsiteY38" fmla="*/ 6184900 h 7823200"/>
                <a:gd name="connsiteX39" fmla="*/ 1106613 w 1830513"/>
                <a:gd name="connsiteY39" fmla="*/ 6184900 h 7823200"/>
                <a:gd name="connsiteX40" fmla="*/ 928813 w 1830513"/>
                <a:gd name="connsiteY40" fmla="*/ 6146800 h 7823200"/>
                <a:gd name="connsiteX41" fmla="*/ 789113 w 1830513"/>
                <a:gd name="connsiteY41" fmla="*/ 6159500 h 7823200"/>
                <a:gd name="connsiteX42" fmla="*/ 738313 w 1830513"/>
                <a:gd name="connsiteY42" fmla="*/ 6172200 h 7823200"/>
                <a:gd name="connsiteX43" fmla="*/ 674813 w 1830513"/>
                <a:gd name="connsiteY43" fmla="*/ 6223000 h 7823200"/>
                <a:gd name="connsiteX44" fmla="*/ 585913 w 1830513"/>
                <a:gd name="connsiteY44" fmla="*/ 6591300 h 7823200"/>
                <a:gd name="connsiteX45" fmla="*/ 395413 w 1830513"/>
                <a:gd name="connsiteY45" fmla="*/ 7810500 h 7823200"/>
                <a:gd name="connsiteX46" fmla="*/ 1713 w 1830513"/>
                <a:gd name="connsiteY46"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767013 w 1830513"/>
                <a:gd name="connsiteY19" fmla="*/ 4241800 h 7823200"/>
                <a:gd name="connsiteX20" fmla="*/ 1652713 w 1830513"/>
                <a:gd name="connsiteY20" fmla="*/ 4356100 h 7823200"/>
                <a:gd name="connsiteX21" fmla="*/ 1601913 w 1830513"/>
                <a:gd name="connsiteY21" fmla="*/ 4521200 h 7823200"/>
                <a:gd name="connsiteX22" fmla="*/ 1614613 w 1830513"/>
                <a:gd name="connsiteY22" fmla="*/ 4724400 h 7823200"/>
                <a:gd name="connsiteX23" fmla="*/ 1614613 w 1830513"/>
                <a:gd name="connsiteY23" fmla="*/ 4876800 h 7823200"/>
                <a:gd name="connsiteX24" fmla="*/ 1589213 w 1830513"/>
                <a:gd name="connsiteY24" fmla="*/ 4889500 h 7823200"/>
                <a:gd name="connsiteX25" fmla="*/ 1525713 w 1830513"/>
                <a:gd name="connsiteY25" fmla="*/ 4914900 h 7823200"/>
                <a:gd name="connsiteX26" fmla="*/ 1436813 w 1830513"/>
                <a:gd name="connsiteY26" fmla="*/ 4927600 h 7823200"/>
                <a:gd name="connsiteX27" fmla="*/ 1538413 w 1830513"/>
                <a:gd name="connsiteY27" fmla="*/ 4965700 h 7823200"/>
                <a:gd name="connsiteX28" fmla="*/ 1601913 w 1830513"/>
                <a:gd name="connsiteY28" fmla="*/ 5041900 h 7823200"/>
                <a:gd name="connsiteX29" fmla="*/ 1627313 w 1830513"/>
                <a:gd name="connsiteY29" fmla="*/ 5118100 h 7823200"/>
                <a:gd name="connsiteX30" fmla="*/ 1589213 w 1830513"/>
                <a:gd name="connsiteY30" fmla="*/ 5194300 h 7823200"/>
                <a:gd name="connsiteX31" fmla="*/ 1513013 w 1830513"/>
                <a:gd name="connsiteY31" fmla="*/ 5283200 h 7823200"/>
                <a:gd name="connsiteX32" fmla="*/ 1487613 w 1830513"/>
                <a:gd name="connsiteY32" fmla="*/ 5384800 h 7823200"/>
                <a:gd name="connsiteX33" fmla="*/ 1487613 w 1830513"/>
                <a:gd name="connsiteY33" fmla="*/ 5473700 h 7823200"/>
                <a:gd name="connsiteX34" fmla="*/ 1500313 w 1830513"/>
                <a:gd name="connsiteY34" fmla="*/ 5638800 h 7823200"/>
                <a:gd name="connsiteX35" fmla="*/ 1513013 w 1830513"/>
                <a:gd name="connsiteY35" fmla="*/ 5867400 h 7823200"/>
                <a:gd name="connsiteX36" fmla="*/ 1487613 w 1830513"/>
                <a:gd name="connsiteY36" fmla="*/ 6032500 h 7823200"/>
                <a:gd name="connsiteX37" fmla="*/ 1411413 w 1830513"/>
                <a:gd name="connsiteY37" fmla="*/ 6159500 h 7823200"/>
                <a:gd name="connsiteX38" fmla="*/ 1259013 w 1830513"/>
                <a:gd name="connsiteY38" fmla="*/ 6184900 h 7823200"/>
                <a:gd name="connsiteX39" fmla="*/ 1106613 w 1830513"/>
                <a:gd name="connsiteY39" fmla="*/ 6184900 h 7823200"/>
                <a:gd name="connsiteX40" fmla="*/ 928813 w 1830513"/>
                <a:gd name="connsiteY40" fmla="*/ 6146800 h 7823200"/>
                <a:gd name="connsiteX41" fmla="*/ 789113 w 1830513"/>
                <a:gd name="connsiteY41" fmla="*/ 6159500 h 7823200"/>
                <a:gd name="connsiteX42" fmla="*/ 738313 w 1830513"/>
                <a:gd name="connsiteY42" fmla="*/ 6172200 h 7823200"/>
                <a:gd name="connsiteX43" fmla="*/ 674813 w 1830513"/>
                <a:gd name="connsiteY43" fmla="*/ 6223000 h 7823200"/>
                <a:gd name="connsiteX44" fmla="*/ 585913 w 1830513"/>
                <a:gd name="connsiteY44" fmla="*/ 6591300 h 7823200"/>
                <a:gd name="connsiteX45" fmla="*/ 395413 w 1830513"/>
                <a:gd name="connsiteY45" fmla="*/ 7810500 h 7823200"/>
                <a:gd name="connsiteX46" fmla="*/ 1713 w 1830513"/>
                <a:gd name="connsiteY46"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04010 w 1830513"/>
                <a:gd name="connsiteY19" fmla="*/ 4167524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78565 w 1830513"/>
                <a:gd name="connsiteY5" fmla="*/ 231602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78565 w 1830513"/>
                <a:gd name="connsiteY5" fmla="*/ 231602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78565 w 1830513"/>
                <a:gd name="connsiteY5" fmla="*/ 231602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09149 w 1830513"/>
                <a:gd name="connsiteY15" fmla="*/ 2984346 h 7823200"/>
                <a:gd name="connsiteX16" fmla="*/ 1513013 w 1830513"/>
                <a:gd name="connsiteY16" fmla="*/ 3175000 h 7823200"/>
                <a:gd name="connsiteX17" fmla="*/ 1779713 w 1830513"/>
                <a:gd name="connsiteY17" fmla="*/ 3886200 h 7823200"/>
                <a:gd name="connsiteX18" fmla="*/ 1817813 w 1830513"/>
                <a:gd name="connsiteY18" fmla="*/ 4000500 h 7823200"/>
                <a:gd name="connsiteX19" fmla="*/ 1830513 w 1830513"/>
                <a:gd name="connsiteY19" fmla="*/ 4102100 h 7823200"/>
                <a:gd name="connsiteX20" fmla="*/ 1823888 w 1830513"/>
                <a:gd name="connsiteY20" fmla="*/ 4180455 h 7823200"/>
                <a:gd name="connsiteX21" fmla="*/ 1767013 w 1830513"/>
                <a:gd name="connsiteY21" fmla="*/ 4241800 h 7823200"/>
                <a:gd name="connsiteX22" fmla="*/ 1652713 w 1830513"/>
                <a:gd name="connsiteY22" fmla="*/ 4356100 h 7823200"/>
                <a:gd name="connsiteX23" fmla="*/ 1601913 w 1830513"/>
                <a:gd name="connsiteY23" fmla="*/ 4521200 h 7823200"/>
                <a:gd name="connsiteX24" fmla="*/ 1614613 w 1830513"/>
                <a:gd name="connsiteY24" fmla="*/ 4724400 h 7823200"/>
                <a:gd name="connsiteX25" fmla="*/ 1614613 w 1830513"/>
                <a:gd name="connsiteY25" fmla="*/ 4876800 h 7823200"/>
                <a:gd name="connsiteX26" fmla="*/ 1589213 w 1830513"/>
                <a:gd name="connsiteY26" fmla="*/ 4889500 h 7823200"/>
                <a:gd name="connsiteX27" fmla="*/ 1525713 w 1830513"/>
                <a:gd name="connsiteY27" fmla="*/ 4914900 h 7823200"/>
                <a:gd name="connsiteX28" fmla="*/ 1436813 w 1830513"/>
                <a:gd name="connsiteY28" fmla="*/ 4927600 h 7823200"/>
                <a:gd name="connsiteX29" fmla="*/ 1538413 w 1830513"/>
                <a:gd name="connsiteY29" fmla="*/ 4965700 h 7823200"/>
                <a:gd name="connsiteX30" fmla="*/ 1601913 w 1830513"/>
                <a:gd name="connsiteY30" fmla="*/ 5041900 h 7823200"/>
                <a:gd name="connsiteX31" fmla="*/ 1627313 w 1830513"/>
                <a:gd name="connsiteY31" fmla="*/ 5118100 h 7823200"/>
                <a:gd name="connsiteX32" fmla="*/ 1589213 w 1830513"/>
                <a:gd name="connsiteY32" fmla="*/ 5194300 h 7823200"/>
                <a:gd name="connsiteX33" fmla="*/ 1513013 w 1830513"/>
                <a:gd name="connsiteY33" fmla="*/ 5283200 h 7823200"/>
                <a:gd name="connsiteX34" fmla="*/ 1487613 w 1830513"/>
                <a:gd name="connsiteY34" fmla="*/ 5384800 h 7823200"/>
                <a:gd name="connsiteX35" fmla="*/ 1487613 w 1830513"/>
                <a:gd name="connsiteY35" fmla="*/ 5473700 h 7823200"/>
                <a:gd name="connsiteX36" fmla="*/ 1500313 w 1830513"/>
                <a:gd name="connsiteY36" fmla="*/ 5638800 h 7823200"/>
                <a:gd name="connsiteX37" fmla="*/ 1513013 w 1830513"/>
                <a:gd name="connsiteY37" fmla="*/ 5867400 h 7823200"/>
                <a:gd name="connsiteX38" fmla="*/ 1487613 w 1830513"/>
                <a:gd name="connsiteY38" fmla="*/ 6032500 h 7823200"/>
                <a:gd name="connsiteX39" fmla="*/ 1411413 w 1830513"/>
                <a:gd name="connsiteY39" fmla="*/ 6159500 h 7823200"/>
                <a:gd name="connsiteX40" fmla="*/ 1259013 w 1830513"/>
                <a:gd name="connsiteY40" fmla="*/ 6184900 h 7823200"/>
                <a:gd name="connsiteX41" fmla="*/ 1106613 w 1830513"/>
                <a:gd name="connsiteY41" fmla="*/ 6184900 h 7823200"/>
                <a:gd name="connsiteX42" fmla="*/ 928813 w 1830513"/>
                <a:gd name="connsiteY42" fmla="*/ 6146800 h 7823200"/>
                <a:gd name="connsiteX43" fmla="*/ 789113 w 1830513"/>
                <a:gd name="connsiteY43" fmla="*/ 6159500 h 7823200"/>
                <a:gd name="connsiteX44" fmla="*/ 738313 w 1830513"/>
                <a:gd name="connsiteY44" fmla="*/ 6172200 h 7823200"/>
                <a:gd name="connsiteX45" fmla="*/ 674813 w 1830513"/>
                <a:gd name="connsiteY45" fmla="*/ 6223000 h 7823200"/>
                <a:gd name="connsiteX46" fmla="*/ 585913 w 1830513"/>
                <a:gd name="connsiteY46" fmla="*/ 6591300 h 7823200"/>
                <a:gd name="connsiteX47" fmla="*/ 395413 w 1830513"/>
                <a:gd name="connsiteY47" fmla="*/ 7810500 h 7823200"/>
                <a:gd name="connsiteX48" fmla="*/ 1713 w 1830513"/>
                <a:gd name="connsiteY48"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78565 w 1830513"/>
                <a:gd name="connsiteY5" fmla="*/ 231602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466079 w 1830513"/>
                <a:gd name="connsiteY15" fmla="*/ 2990811 h 7823200"/>
                <a:gd name="connsiteX16" fmla="*/ 1513013 w 1830513"/>
                <a:gd name="connsiteY16" fmla="*/ 3175000 h 7823200"/>
                <a:gd name="connsiteX17" fmla="*/ 1779713 w 1830513"/>
                <a:gd name="connsiteY17" fmla="*/ 3886200 h 7823200"/>
                <a:gd name="connsiteX18" fmla="*/ 1817813 w 1830513"/>
                <a:gd name="connsiteY18" fmla="*/ 4000500 h 7823200"/>
                <a:gd name="connsiteX19" fmla="*/ 1830513 w 1830513"/>
                <a:gd name="connsiteY19" fmla="*/ 4102100 h 7823200"/>
                <a:gd name="connsiteX20" fmla="*/ 1823888 w 1830513"/>
                <a:gd name="connsiteY20" fmla="*/ 4180455 h 7823200"/>
                <a:gd name="connsiteX21" fmla="*/ 1767013 w 1830513"/>
                <a:gd name="connsiteY21" fmla="*/ 4241800 h 7823200"/>
                <a:gd name="connsiteX22" fmla="*/ 1652713 w 1830513"/>
                <a:gd name="connsiteY22" fmla="*/ 4356100 h 7823200"/>
                <a:gd name="connsiteX23" fmla="*/ 1601913 w 1830513"/>
                <a:gd name="connsiteY23" fmla="*/ 4521200 h 7823200"/>
                <a:gd name="connsiteX24" fmla="*/ 1614613 w 1830513"/>
                <a:gd name="connsiteY24" fmla="*/ 4724400 h 7823200"/>
                <a:gd name="connsiteX25" fmla="*/ 1614613 w 1830513"/>
                <a:gd name="connsiteY25" fmla="*/ 4876800 h 7823200"/>
                <a:gd name="connsiteX26" fmla="*/ 1589213 w 1830513"/>
                <a:gd name="connsiteY26" fmla="*/ 4889500 h 7823200"/>
                <a:gd name="connsiteX27" fmla="*/ 1525713 w 1830513"/>
                <a:gd name="connsiteY27" fmla="*/ 4914900 h 7823200"/>
                <a:gd name="connsiteX28" fmla="*/ 1436813 w 1830513"/>
                <a:gd name="connsiteY28" fmla="*/ 4927600 h 7823200"/>
                <a:gd name="connsiteX29" fmla="*/ 1538413 w 1830513"/>
                <a:gd name="connsiteY29" fmla="*/ 4965700 h 7823200"/>
                <a:gd name="connsiteX30" fmla="*/ 1601913 w 1830513"/>
                <a:gd name="connsiteY30" fmla="*/ 5041900 h 7823200"/>
                <a:gd name="connsiteX31" fmla="*/ 1627313 w 1830513"/>
                <a:gd name="connsiteY31" fmla="*/ 5118100 h 7823200"/>
                <a:gd name="connsiteX32" fmla="*/ 1589213 w 1830513"/>
                <a:gd name="connsiteY32" fmla="*/ 5194300 h 7823200"/>
                <a:gd name="connsiteX33" fmla="*/ 1513013 w 1830513"/>
                <a:gd name="connsiteY33" fmla="*/ 5283200 h 7823200"/>
                <a:gd name="connsiteX34" fmla="*/ 1487613 w 1830513"/>
                <a:gd name="connsiteY34" fmla="*/ 5384800 h 7823200"/>
                <a:gd name="connsiteX35" fmla="*/ 1487613 w 1830513"/>
                <a:gd name="connsiteY35" fmla="*/ 5473700 h 7823200"/>
                <a:gd name="connsiteX36" fmla="*/ 1500313 w 1830513"/>
                <a:gd name="connsiteY36" fmla="*/ 5638800 h 7823200"/>
                <a:gd name="connsiteX37" fmla="*/ 1513013 w 1830513"/>
                <a:gd name="connsiteY37" fmla="*/ 5867400 h 7823200"/>
                <a:gd name="connsiteX38" fmla="*/ 1487613 w 1830513"/>
                <a:gd name="connsiteY38" fmla="*/ 6032500 h 7823200"/>
                <a:gd name="connsiteX39" fmla="*/ 1411413 w 1830513"/>
                <a:gd name="connsiteY39" fmla="*/ 6159500 h 7823200"/>
                <a:gd name="connsiteX40" fmla="*/ 1259013 w 1830513"/>
                <a:gd name="connsiteY40" fmla="*/ 6184900 h 7823200"/>
                <a:gd name="connsiteX41" fmla="*/ 1106613 w 1830513"/>
                <a:gd name="connsiteY41" fmla="*/ 6184900 h 7823200"/>
                <a:gd name="connsiteX42" fmla="*/ 928813 w 1830513"/>
                <a:gd name="connsiteY42" fmla="*/ 6146800 h 7823200"/>
                <a:gd name="connsiteX43" fmla="*/ 789113 w 1830513"/>
                <a:gd name="connsiteY43" fmla="*/ 6159500 h 7823200"/>
                <a:gd name="connsiteX44" fmla="*/ 738313 w 1830513"/>
                <a:gd name="connsiteY44" fmla="*/ 6172200 h 7823200"/>
                <a:gd name="connsiteX45" fmla="*/ 674813 w 1830513"/>
                <a:gd name="connsiteY45" fmla="*/ 6223000 h 7823200"/>
                <a:gd name="connsiteX46" fmla="*/ 585913 w 1830513"/>
                <a:gd name="connsiteY46" fmla="*/ 6591300 h 7823200"/>
                <a:gd name="connsiteX47" fmla="*/ 395413 w 1830513"/>
                <a:gd name="connsiteY47" fmla="*/ 7810500 h 7823200"/>
                <a:gd name="connsiteX48" fmla="*/ 1713 w 1830513"/>
                <a:gd name="connsiteY48" fmla="*/ 7823200 h 78232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Lst>
              <a:rect l="l" t="t" r="r" b="b"/>
              <a:pathLst>
                <a:path w="1830513" h="7823200">
                  <a:moveTo>
                    <a:pt x="1713" y="7823200"/>
                  </a:moveTo>
                  <a:cubicBezTo>
                    <a:pt x="5946" y="5215467"/>
                    <a:pt x="-3072" y="2607733"/>
                    <a:pt x="1161" y="0"/>
                  </a:cubicBezTo>
                  <a:lnTo>
                    <a:pt x="230313" y="0"/>
                  </a:lnTo>
                  <a:cubicBezTo>
                    <a:pt x="310838" y="4233"/>
                    <a:pt x="408113" y="6350"/>
                    <a:pt x="484313" y="25400"/>
                  </a:cubicBezTo>
                  <a:cubicBezTo>
                    <a:pt x="560513" y="44450"/>
                    <a:pt x="621804" y="79933"/>
                    <a:pt x="687513" y="114300"/>
                  </a:cubicBezTo>
                  <a:cubicBezTo>
                    <a:pt x="753222" y="148667"/>
                    <a:pt x="819298" y="185035"/>
                    <a:pt x="878565" y="231602"/>
                  </a:cubicBezTo>
                  <a:cubicBezTo>
                    <a:pt x="937832" y="278169"/>
                    <a:pt x="988172" y="320117"/>
                    <a:pt x="1043113" y="393700"/>
                  </a:cubicBezTo>
                  <a:cubicBezTo>
                    <a:pt x="1098054" y="467283"/>
                    <a:pt x="1165880" y="590550"/>
                    <a:pt x="1208213" y="673100"/>
                  </a:cubicBezTo>
                  <a:lnTo>
                    <a:pt x="1297113" y="889000"/>
                  </a:lnTo>
                  <a:cubicBezTo>
                    <a:pt x="1326746" y="960967"/>
                    <a:pt x="1424113" y="1303867"/>
                    <a:pt x="1462213" y="1473200"/>
                  </a:cubicBezTo>
                  <a:lnTo>
                    <a:pt x="1525713" y="1905000"/>
                  </a:lnTo>
                  <a:lnTo>
                    <a:pt x="1563813" y="2273300"/>
                  </a:lnTo>
                  <a:lnTo>
                    <a:pt x="1589213" y="2654300"/>
                  </a:lnTo>
                  <a:lnTo>
                    <a:pt x="1551113" y="2768600"/>
                  </a:lnTo>
                  <a:lnTo>
                    <a:pt x="1500313" y="2882900"/>
                  </a:lnTo>
                  <a:lnTo>
                    <a:pt x="1466079" y="2990811"/>
                  </a:lnTo>
                  <a:lnTo>
                    <a:pt x="1513013" y="3175000"/>
                  </a:lnTo>
                  <a:lnTo>
                    <a:pt x="1779713" y="3886200"/>
                  </a:lnTo>
                  <a:lnTo>
                    <a:pt x="1817813" y="4000500"/>
                  </a:lnTo>
                  <a:lnTo>
                    <a:pt x="1830513" y="4102100"/>
                  </a:lnTo>
                  <a:lnTo>
                    <a:pt x="1823888" y="4180455"/>
                  </a:lnTo>
                  <a:lnTo>
                    <a:pt x="1767013" y="4241800"/>
                  </a:lnTo>
                  <a:lnTo>
                    <a:pt x="1652713" y="4356100"/>
                  </a:lnTo>
                  <a:lnTo>
                    <a:pt x="1601913" y="4521200"/>
                  </a:lnTo>
                  <a:lnTo>
                    <a:pt x="1614613" y="4724400"/>
                  </a:lnTo>
                  <a:cubicBezTo>
                    <a:pt x="1616730" y="4783667"/>
                    <a:pt x="1618846" y="4849283"/>
                    <a:pt x="1614613" y="4876800"/>
                  </a:cubicBezTo>
                  <a:cubicBezTo>
                    <a:pt x="1610380" y="4904317"/>
                    <a:pt x="1604030" y="4883150"/>
                    <a:pt x="1589213" y="4889500"/>
                  </a:cubicBezTo>
                  <a:lnTo>
                    <a:pt x="1525713" y="4914900"/>
                  </a:lnTo>
                  <a:lnTo>
                    <a:pt x="1436813" y="4927600"/>
                  </a:lnTo>
                  <a:lnTo>
                    <a:pt x="1538413" y="4965700"/>
                  </a:lnTo>
                  <a:lnTo>
                    <a:pt x="1601913" y="5041900"/>
                  </a:lnTo>
                  <a:lnTo>
                    <a:pt x="1627313" y="5118100"/>
                  </a:lnTo>
                  <a:lnTo>
                    <a:pt x="1589213" y="5194300"/>
                  </a:lnTo>
                  <a:lnTo>
                    <a:pt x="1513013" y="5283200"/>
                  </a:lnTo>
                  <a:lnTo>
                    <a:pt x="1487613" y="5384800"/>
                  </a:lnTo>
                  <a:lnTo>
                    <a:pt x="1487613" y="5473700"/>
                  </a:lnTo>
                  <a:lnTo>
                    <a:pt x="1500313" y="5638800"/>
                  </a:lnTo>
                  <a:lnTo>
                    <a:pt x="1513013" y="5867400"/>
                  </a:lnTo>
                  <a:lnTo>
                    <a:pt x="1487613" y="6032500"/>
                  </a:lnTo>
                  <a:cubicBezTo>
                    <a:pt x="1470680" y="6081183"/>
                    <a:pt x="1449513" y="6134100"/>
                    <a:pt x="1411413" y="6159500"/>
                  </a:cubicBezTo>
                  <a:cubicBezTo>
                    <a:pt x="1373313" y="6184900"/>
                    <a:pt x="1309813" y="6180667"/>
                    <a:pt x="1259013" y="6184900"/>
                  </a:cubicBezTo>
                  <a:lnTo>
                    <a:pt x="1106613" y="6184900"/>
                  </a:lnTo>
                  <a:lnTo>
                    <a:pt x="928813" y="6146800"/>
                  </a:lnTo>
                  <a:lnTo>
                    <a:pt x="789113" y="6159500"/>
                  </a:lnTo>
                  <a:lnTo>
                    <a:pt x="738313" y="6172200"/>
                  </a:lnTo>
                  <a:lnTo>
                    <a:pt x="674813" y="6223000"/>
                  </a:lnTo>
                  <a:lnTo>
                    <a:pt x="585913" y="6591300"/>
                  </a:lnTo>
                  <a:lnTo>
                    <a:pt x="395413" y="7810500"/>
                  </a:lnTo>
                  <a:lnTo>
                    <a:pt x="1713" y="7823200"/>
                  </a:lnTo>
                  <a:close/>
                </a:path>
              </a:pathLst>
            </a:custGeom>
            <a:solidFill>
              <a:srgbClr val="FF7D7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C8FFE1"/>
                </a:solidFill>
              </a:endParaRPr>
            </a:p>
          </xdr:txBody>
        </xdr:sp>
        <xdr:sp macro="" textlink="">
          <xdr:nvSpPr>
            <xdr:cNvPr id="384" name="Freeform: Shape 383">
              <a:extLst>
                <a:ext uri="{FF2B5EF4-FFF2-40B4-BE49-F238E27FC236}">
                  <a16:creationId xmlns:a16="http://schemas.microsoft.com/office/drawing/2014/main" id="{B65CDB0B-10B4-0E50-29BA-A32CEF8A6A35}"/>
                </a:ext>
              </a:extLst>
            </xdr:cNvPr>
            <xdr:cNvSpPr/>
          </xdr:nvSpPr>
          <xdr:spPr>
            <a:xfrm flipH="1">
              <a:off x="8046000" y="60718700"/>
              <a:ext cx="1829519" cy="7823200"/>
            </a:xfrm>
            <a:custGeom>
              <a:avLst/>
              <a:gdLst>
                <a:gd name="connsiteX0" fmla="*/ 0 w 1828800"/>
                <a:gd name="connsiteY0" fmla="*/ 7823200 h 7823200"/>
                <a:gd name="connsiteX1" fmla="*/ 12700 w 1828800"/>
                <a:gd name="connsiteY1" fmla="*/ 0 h 7823200"/>
                <a:gd name="connsiteX2" fmla="*/ 228600 w 1828800"/>
                <a:gd name="connsiteY2" fmla="*/ 0 h 7823200"/>
                <a:gd name="connsiteX3" fmla="*/ 482600 w 1828800"/>
                <a:gd name="connsiteY3" fmla="*/ 25400 h 7823200"/>
                <a:gd name="connsiteX4" fmla="*/ 685800 w 1828800"/>
                <a:gd name="connsiteY4" fmla="*/ 114300 h 7823200"/>
                <a:gd name="connsiteX5" fmla="*/ 863600 w 1828800"/>
                <a:gd name="connsiteY5" fmla="*/ 241300 h 7823200"/>
                <a:gd name="connsiteX6" fmla="*/ 1041400 w 1828800"/>
                <a:gd name="connsiteY6" fmla="*/ 393700 h 7823200"/>
                <a:gd name="connsiteX7" fmla="*/ 1206500 w 1828800"/>
                <a:gd name="connsiteY7" fmla="*/ 673100 h 7823200"/>
                <a:gd name="connsiteX8" fmla="*/ 1295400 w 1828800"/>
                <a:gd name="connsiteY8" fmla="*/ 889000 h 7823200"/>
                <a:gd name="connsiteX9" fmla="*/ 1460500 w 1828800"/>
                <a:gd name="connsiteY9" fmla="*/ 1473200 h 7823200"/>
                <a:gd name="connsiteX10" fmla="*/ 1524000 w 1828800"/>
                <a:gd name="connsiteY10" fmla="*/ 1905000 h 7823200"/>
                <a:gd name="connsiteX11" fmla="*/ 1562100 w 1828800"/>
                <a:gd name="connsiteY11" fmla="*/ 2273300 h 7823200"/>
                <a:gd name="connsiteX12" fmla="*/ 1587500 w 1828800"/>
                <a:gd name="connsiteY12" fmla="*/ 2654300 h 7823200"/>
                <a:gd name="connsiteX13" fmla="*/ 1549400 w 1828800"/>
                <a:gd name="connsiteY13" fmla="*/ 2768600 h 7823200"/>
                <a:gd name="connsiteX14" fmla="*/ 1498600 w 1828800"/>
                <a:gd name="connsiteY14" fmla="*/ 2882900 h 7823200"/>
                <a:gd name="connsiteX15" fmla="*/ 1511300 w 1828800"/>
                <a:gd name="connsiteY15" fmla="*/ 3175000 h 7823200"/>
                <a:gd name="connsiteX16" fmla="*/ 1778000 w 1828800"/>
                <a:gd name="connsiteY16" fmla="*/ 3886200 h 7823200"/>
                <a:gd name="connsiteX17" fmla="*/ 1816100 w 1828800"/>
                <a:gd name="connsiteY17" fmla="*/ 4000500 h 7823200"/>
                <a:gd name="connsiteX18" fmla="*/ 1828800 w 1828800"/>
                <a:gd name="connsiteY18" fmla="*/ 4102100 h 7823200"/>
                <a:gd name="connsiteX19" fmla="*/ 1765300 w 1828800"/>
                <a:gd name="connsiteY19" fmla="*/ 4241800 h 7823200"/>
                <a:gd name="connsiteX20" fmla="*/ 1651000 w 1828800"/>
                <a:gd name="connsiteY20" fmla="*/ 4356100 h 7823200"/>
                <a:gd name="connsiteX21" fmla="*/ 1600200 w 1828800"/>
                <a:gd name="connsiteY21" fmla="*/ 4521200 h 7823200"/>
                <a:gd name="connsiteX22" fmla="*/ 1612900 w 1828800"/>
                <a:gd name="connsiteY22" fmla="*/ 4724400 h 7823200"/>
                <a:gd name="connsiteX23" fmla="*/ 1612900 w 1828800"/>
                <a:gd name="connsiteY23" fmla="*/ 4876800 h 7823200"/>
                <a:gd name="connsiteX24" fmla="*/ 1587500 w 1828800"/>
                <a:gd name="connsiteY24" fmla="*/ 4889500 h 7823200"/>
                <a:gd name="connsiteX25" fmla="*/ 1524000 w 1828800"/>
                <a:gd name="connsiteY25" fmla="*/ 4914900 h 7823200"/>
                <a:gd name="connsiteX26" fmla="*/ 1435100 w 1828800"/>
                <a:gd name="connsiteY26" fmla="*/ 4927600 h 7823200"/>
                <a:gd name="connsiteX27" fmla="*/ 1536700 w 1828800"/>
                <a:gd name="connsiteY27" fmla="*/ 4965700 h 7823200"/>
                <a:gd name="connsiteX28" fmla="*/ 1600200 w 1828800"/>
                <a:gd name="connsiteY28" fmla="*/ 5041900 h 7823200"/>
                <a:gd name="connsiteX29" fmla="*/ 1625600 w 1828800"/>
                <a:gd name="connsiteY29" fmla="*/ 5118100 h 7823200"/>
                <a:gd name="connsiteX30" fmla="*/ 1587500 w 1828800"/>
                <a:gd name="connsiteY30" fmla="*/ 5194300 h 7823200"/>
                <a:gd name="connsiteX31" fmla="*/ 1511300 w 1828800"/>
                <a:gd name="connsiteY31" fmla="*/ 5283200 h 7823200"/>
                <a:gd name="connsiteX32" fmla="*/ 1485900 w 1828800"/>
                <a:gd name="connsiteY32" fmla="*/ 5384800 h 7823200"/>
                <a:gd name="connsiteX33" fmla="*/ 1485900 w 1828800"/>
                <a:gd name="connsiteY33" fmla="*/ 5473700 h 7823200"/>
                <a:gd name="connsiteX34" fmla="*/ 1498600 w 1828800"/>
                <a:gd name="connsiteY34" fmla="*/ 5638800 h 7823200"/>
                <a:gd name="connsiteX35" fmla="*/ 1511300 w 1828800"/>
                <a:gd name="connsiteY35" fmla="*/ 5867400 h 7823200"/>
                <a:gd name="connsiteX36" fmla="*/ 1485900 w 1828800"/>
                <a:gd name="connsiteY36" fmla="*/ 6032500 h 7823200"/>
                <a:gd name="connsiteX37" fmla="*/ 1409700 w 1828800"/>
                <a:gd name="connsiteY37" fmla="*/ 6159500 h 7823200"/>
                <a:gd name="connsiteX38" fmla="*/ 1257300 w 1828800"/>
                <a:gd name="connsiteY38" fmla="*/ 6184900 h 7823200"/>
                <a:gd name="connsiteX39" fmla="*/ 1104900 w 1828800"/>
                <a:gd name="connsiteY39" fmla="*/ 6184900 h 7823200"/>
                <a:gd name="connsiteX40" fmla="*/ 927100 w 1828800"/>
                <a:gd name="connsiteY40" fmla="*/ 6146800 h 7823200"/>
                <a:gd name="connsiteX41" fmla="*/ 787400 w 1828800"/>
                <a:gd name="connsiteY41" fmla="*/ 6159500 h 7823200"/>
                <a:gd name="connsiteX42" fmla="*/ 736600 w 1828800"/>
                <a:gd name="connsiteY42" fmla="*/ 6172200 h 7823200"/>
                <a:gd name="connsiteX43" fmla="*/ 673100 w 1828800"/>
                <a:gd name="connsiteY43" fmla="*/ 6223000 h 7823200"/>
                <a:gd name="connsiteX44" fmla="*/ 584200 w 1828800"/>
                <a:gd name="connsiteY44" fmla="*/ 6591300 h 7823200"/>
                <a:gd name="connsiteX45" fmla="*/ 393700 w 1828800"/>
                <a:gd name="connsiteY45" fmla="*/ 7810500 h 7823200"/>
                <a:gd name="connsiteX46" fmla="*/ 0 w 1828800"/>
                <a:gd name="connsiteY46"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767013 w 1830513"/>
                <a:gd name="connsiteY19" fmla="*/ 4241800 h 7823200"/>
                <a:gd name="connsiteX20" fmla="*/ 1652713 w 1830513"/>
                <a:gd name="connsiteY20" fmla="*/ 4356100 h 7823200"/>
                <a:gd name="connsiteX21" fmla="*/ 1601913 w 1830513"/>
                <a:gd name="connsiteY21" fmla="*/ 4521200 h 7823200"/>
                <a:gd name="connsiteX22" fmla="*/ 1614613 w 1830513"/>
                <a:gd name="connsiteY22" fmla="*/ 4724400 h 7823200"/>
                <a:gd name="connsiteX23" fmla="*/ 1614613 w 1830513"/>
                <a:gd name="connsiteY23" fmla="*/ 4876800 h 7823200"/>
                <a:gd name="connsiteX24" fmla="*/ 1589213 w 1830513"/>
                <a:gd name="connsiteY24" fmla="*/ 4889500 h 7823200"/>
                <a:gd name="connsiteX25" fmla="*/ 1525713 w 1830513"/>
                <a:gd name="connsiteY25" fmla="*/ 4914900 h 7823200"/>
                <a:gd name="connsiteX26" fmla="*/ 1436813 w 1830513"/>
                <a:gd name="connsiteY26" fmla="*/ 4927600 h 7823200"/>
                <a:gd name="connsiteX27" fmla="*/ 1538413 w 1830513"/>
                <a:gd name="connsiteY27" fmla="*/ 4965700 h 7823200"/>
                <a:gd name="connsiteX28" fmla="*/ 1601913 w 1830513"/>
                <a:gd name="connsiteY28" fmla="*/ 5041900 h 7823200"/>
                <a:gd name="connsiteX29" fmla="*/ 1627313 w 1830513"/>
                <a:gd name="connsiteY29" fmla="*/ 5118100 h 7823200"/>
                <a:gd name="connsiteX30" fmla="*/ 1589213 w 1830513"/>
                <a:gd name="connsiteY30" fmla="*/ 5194300 h 7823200"/>
                <a:gd name="connsiteX31" fmla="*/ 1513013 w 1830513"/>
                <a:gd name="connsiteY31" fmla="*/ 5283200 h 7823200"/>
                <a:gd name="connsiteX32" fmla="*/ 1487613 w 1830513"/>
                <a:gd name="connsiteY32" fmla="*/ 5384800 h 7823200"/>
                <a:gd name="connsiteX33" fmla="*/ 1487613 w 1830513"/>
                <a:gd name="connsiteY33" fmla="*/ 5473700 h 7823200"/>
                <a:gd name="connsiteX34" fmla="*/ 1500313 w 1830513"/>
                <a:gd name="connsiteY34" fmla="*/ 5638800 h 7823200"/>
                <a:gd name="connsiteX35" fmla="*/ 1513013 w 1830513"/>
                <a:gd name="connsiteY35" fmla="*/ 5867400 h 7823200"/>
                <a:gd name="connsiteX36" fmla="*/ 1487613 w 1830513"/>
                <a:gd name="connsiteY36" fmla="*/ 6032500 h 7823200"/>
                <a:gd name="connsiteX37" fmla="*/ 1411413 w 1830513"/>
                <a:gd name="connsiteY37" fmla="*/ 6159500 h 7823200"/>
                <a:gd name="connsiteX38" fmla="*/ 1259013 w 1830513"/>
                <a:gd name="connsiteY38" fmla="*/ 6184900 h 7823200"/>
                <a:gd name="connsiteX39" fmla="*/ 1106613 w 1830513"/>
                <a:gd name="connsiteY39" fmla="*/ 6184900 h 7823200"/>
                <a:gd name="connsiteX40" fmla="*/ 928813 w 1830513"/>
                <a:gd name="connsiteY40" fmla="*/ 6146800 h 7823200"/>
                <a:gd name="connsiteX41" fmla="*/ 789113 w 1830513"/>
                <a:gd name="connsiteY41" fmla="*/ 6159500 h 7823200"/>
                <a:gd name="connsiteX42" fmla="*/ 738313 w 1830513"/>
                <a:gd name="connsiteY42" fmla="*/ 6172200 h 7823200"/>
                <a:gd name="connsiteX43" fmla="*/ 674813 w 1830513"/>
                <a:gd name="connsiteY43" fmla="*/ 6223000 h 7823200"/>
                <a:gd name="connsiteX44" fmla="*/ 585913 w 1830513"/>
                <a:gd name="connsiteY44" fmla="*/ 6591300 h 7823200"/>
                <a:gd name="connsiteX45" fmla="*/ 395413 w 1830513"/>
                <a:gd name="connsiteY45" fmla="*/ 7810500 h 7823200"/>
                <a:gd name="connsiteX46" fmla="*/ 1713 w 1830513"/>
                <a:gd name="connsiteY46"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767013 w 1830513"/>
                <a:gd name="connsiteY19" fmla="*/ 4241800 h 7823200"/>
                <a:gd name="connsiteX20" fmla="*/ 1652713 w 1830513"/>
                <a:gd name="connsiteY20" fmla="*/ 4356100 h 7823200"/>
                <a:gd name="connsiteX21" fmla="*/ 1601913 w 1830513"/>
                <a:gd name="connsiteY21" fmla="*/ 4521200 h 7823200"/>
                <a:gd name="connsiteX22" fmla="*/ 1614613 w 1830513"/>
                <a:gd name="connsiteY22" fmla="*/ 4724400 h 7823200"/>
                <a:gd name="connsiteX23" fmla="*/ 1614613 w 1830513"/>
                <a:gd name="connsiteY23" fmla="*/ 4876800 h 7823200"/>
                <a:gd name="connsiteX24" fmla="*/ 1589213 w 1830513"/>
                <a:gd name="connsiteY24" fmla="*/ 4889500 h 7823200"/>
                <a:gd name="connsiteX25" fmla="*/ 1525713 w 1830513"/>
                <a:gd name="connsiteY25" fmla="*/ 4914900 h 7823200"/>
                <a:gd name="connsiteX26" fmla="*/ 1436813 w 1830513"/>
                <a:gd name="connsiteY26" fmla="*/ 4927600 h 7823200"/>
                <a:gd name="connsiteX27" fmla="*/ 1538413 w 1830513"/>
                <a:gd name="connsiteY27" fmla="*/ 4965700 h 7823200"/>
                <a:gd name="connsiteX28" fmla="*/ 1601913 w 1830513"/>
                <a:gd name="connsiteY28" fmla="*/ 5041900 h 7823200"/>
                <a:gd name="connsiteX29" fmla="*/ 1627313 w 1830513"/>
                <a:gd name="connsiteY29" fmla="*/ 5118100 h 7823200"/>
                <a:gd name="connsiteX30" fmla="*/ 1589213 w 1830513"/>
                <a:gd name="connsiteY30" fmla="*/ 5194300 h 7823200"/>
                <a:gd name="connsiteX31" fmla="*/ 1513013 w 1830513"/>
                <a:gd name="connsiteY31" fmla="*/ 5283200 h 7823200"/>
                <a:gd name="connsiteX32" fmla="*/ 1487613 w 1830513"/>
                <a:gd name="connsiteY32" fmla="*/ 5384800 h 7823200"/>
                <a:gd name="connsiteX33" fmla="*/ 1487613 w 1830513"/>
                <a:gd name="connsiteY33" fmla="*/ 5473700 h 7823200"/>
                <a:gd name="connsiteX34" fmla="*/ 1500313 w 1830513"/>
                <a:gd name="connsiteY34" fmla="*/ 5638800 h 7823200"/>
                <a:gd name="connsiteX35" fmla="*/ 1513013 w 1830513"/>
                <a:gd name="connsiteY35" fmla="*/ 5867400 h 7823200"/>
                <a:gd name="connsiteX36" fmla="*/ 1487613 w 1830513"/>
                <a:gd name="connsiteY36" fmla="*/ 6032500 h 7823200"/>
                <a:gd name="connsiteX37" fmla="*/ 1411413 w 1830513"/>
                <a:gd name="connsiteY37" fmla="*/ 6159500 h 7823200"/>
                <a:gd name="connsiteX38" fmla="*/ 1259013 w 1830513"/>
                <a:gd name="connsiteY38" fmla="*/ 6184900 h 7823200"/>
                <a:gd name="connsiteX39" fmla="*/ 1106613 w 1830513"/>
                <a:gd name="connsiteY39" fmla="*/ 6184900 h 7823200"/>
                <a:gd name="connsiteX40" fmla="*/ 928813 w 1830513"/>
                <a:gd name="connsiteY40" fmla="*/ 6146800 h 7823200"/>
                <a:gd name="connsiteX41" fmla="*/ 789113 w 1830513"/>
                <a:gd name="connsiteY41" fmla="*/ 6159500 h 7823200"/>
                <a:gd name="connsiteX42" fmla="*/ 738313 w 1830513"/>
                <a:gd name="connsiteY42" fmla="*/ 6172200 h 7823200"/>
                <a:gd name="connsiteX43" fmla="*/ 674813 w 1830513"/>
                <a:gd name="connsiteY43" fmla="*/ 6223000 h 7823200"/>
                <a:gd name="connsiteX44" fmla="*/ 585913 w 1830513"/>
                <a:gd name="connsiteY44" fmla="*/ 6591300 h 7823200"/>
                <a:gd name="connsiteX45" fmla="*/ 395413 w 1830513"/>
                <a:gd name="connsiteY45" fmla="*/ 7810500 h 7823200"/>
                <a:gd name="connsiteX46" fmla="*/ 1713 w 1830513"/>
                <a:gd name="connsiteY46"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04010 w 1830513"/>
                <a:gd name="connsiteY19" fmla="*/ 4167524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78565 w 1830513"/>
                <a:gd name="connsiteY5" fmla="*/ 231602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78565 w 1830513"/>
                <a:gd name="connsiteY5" fmla="*/ 231602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78565 w 1830513"/>
                <a:gd name="connsiteY5" fmla="*/ 231602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09149 w 1830513"/>
                <a:gd name="connsiteY15" fmla="*/ 2984346 h 7823200"/>
                <a:gd name="connsiteX16" fmla="*/ 1513013 w 1830513"/>
                <a:gd name="connsiteY16" fmla="*/ 3175000 h 7823200"/>
                <a:gd name="connsiteX17" fmla="*/ 1779713 w 1830513"/>
                <a:gd name="connsiteY17" fmla="*/ 3886200 h 7823200"/>
                <a:gd name="connsiteX18" fmla="*/ 1817813 w 1830513"/>
                <a:gd name="connsiteY18" fmla="*/ 4000500 h 7823200"/>
                <a:gd name="connsiteX19" fmla="*/ 1830513 w 1830513"/>
                <a:gd name="connsiteY19" fmla="*/ 4102100 h 7823200"/>
                <a:gd name="connsiteX20" fmla="*/ 1823888 w 1830513"/>
                <a:gd name="connsiteY20" fmla="*/ 4180455 h 7823200"/>
                <a:gd name="connsiteX21" fmla="*/ 1767013 w 1830513"/>
                <a:gd name="connsiteY21" fmla="*/ 4241800 h 7823200"/>
                <a:gd name="connsiteX22" fmla="*/ 1652713 w 1830513"/>
                <a:gd name="connsiteY22" fmla="*/ 4356100 h 7823200"/>
                <a:gd name="connsiteX23" fmla="*/ 1601913 w 1830513"/>
                <a:gd name="connsiteY23" fmla="*/ 4521200 h 7823200"/>
                <a:gd name="connsiteX24" fmla="*/ 1614613 w 1830513"/>
                <a:gd name="connsiteY24" fmla="*/ 4724400 h 7823200"/>
                <a:gd name="connsiteX25" fmla="*/ 1614613 w 1830513"/>
                <a:gd name="connsiteY25" fmla="*/ 4876800 h 7823200"/>
                <a:gd name="connsiteX26" fmla="*/ 1589213 w 1830513"/>
                <a:gd name="connsiteY26" fmla="*/ 4889500 h 7823200"/>
                <a:gd name="connsiteX27" fmla="*/ 1525713 w 1830513"/>
                <a:gd name="connsiteY27" fmla="*/ 4914900 h 7823200"/>
                <a:gd name="connsiteX28" fmla="*/ 1436813 w 1830513"/>
                <a:gd name="connsiteY28" fmla="*/ 4927600 h 7823200"/>
                <a:gd name="connsiteX29" fmla="*/ 1538413 w 1830513"/>
                <a:gd name="connsiteY29" fmla="*/ 4965700 h 7823200"/>
                <a:gd name="connsiteX30" fmla="*/ 1601913 w 1830513"/>
                <a:gd name="connsiteY30" fmla="*/ 5041900 h 7823200"/>
                <a:gd name="connsiteX31" fmla="*/ 1627313 w 1830513"/>
                <a:gd name="connsiteY31" fmla="*/ 5118100 h 7823200"/>
                <a:gd name="connsiteX32" fmla="*/ 1589213 w 1830513"/>
                <a:gd name="connsiteY32" fmla="*/ 5194300 h 7823200"/>
                <a:gd name="connsiteX33" fmla="*/ 1513013 w 1830513"/>
                <a:gd name="connsiteY33" fmla="*/ 5283200 h 7823200"/>
                <a:gd name="connsiteX34" fmla="*/ 1487613 w 1830513"/>
                <a:gd name="connsiteY34" fmla="*/ 5384800 h 7823200"/>
                <a:gd name="connsiteX35" fmla="*/ 1487613 w 1830513"/>
                <a:gd name="connsiteY35" fmla="*/ 5473700 h 7823200"/>
                <a:gd name="connsiteX36" fmla="*/ 1500313 w 1830513"/>
                <a:gd name="connsiteY36" fmla="*/ 5638800 h 7823200"/>
                <a:gd name="connsiteX37" fmla="*/ 1513013 w 1830513"/>
                <a:gd name="connsiteY37" fmla="*/ 5867400 h 7823200"/>
                <a:gd name="connsiteX38" fmla="*/ 1487613 w 1830513"/>
                <a:gd name="connsiteY38" fmla="*/ 6032500 h 7823200"/>
                <a:gd name="connsiteX39" fmla="*/ 1411413 w 1830513"/>
                <a:gd name="connsiteY39" fmla="*/ 6159500 h 7823200"/>
                <a:gd name="connsiteX40" fmla="*/ 1259013 w 1830513"/>
                <a:gd name="connsiteY40" fmla="*/ 6184900 h 7823200"/>
                <a:gd name="connsiteX41" fmla="*/ 1106613 w 1830513"/>
                <a:gd name="connsiteY41" fmla="*/ 6184900 h 7823200"/>
                <a:gd name="connsiteX42" fmla="*/ 928813 w 1830513"/>
                <a:gd name="connsiteY42" fmla="*/ 6146800 h 7823200"/>
                <a:gd name="connsiteX43" fmla="*/ 789113 w 1830513"/>
                <a:gd name="connsiteY43" fmla="*/ 6159500 h 7823200"/>
                <a:gd name="connsiteX44" fmla="*/ 738313 w 1830513"/>
                <a:gd name="connsiteY44" fmla="*/ 6172200 h 7823200"/>
                <a:gd name="connsiteX45" fmla="*/ 674813 w 1830513"/>
                <a:gd name="connsiteY45" fmla="*/ 6223000 h 7823200"/>
                <a:gd name="connsiteX46" fmla="*/ 585913 w 1830513"/>
                <a:gd name="connsiteY46" fmla="*/ 6591300 h 7823200"/>
                <a:gd name="connsiteX47" fmla="*/ 395413 w 1830513"/>
                <a:gd name="connsiteY47" fmla="*/ 7810500 h 7823200"/>
                <a:gd name="connsiteX48" fmla="*/ 1713 w 1830513"/>
                <a:gd name="connsiteY48"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78565 w 1830513"/>
                <a:gd name="connsiteY5" fmla="*/ 231602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466079 w 1830513"/>
                <a:gd name="connsiteY15" fmla="*/ 2990811 h 7823200"/>
                <a:gd name="connsiteX16" fmla="*/ 1513013 w 1830513"/>
                <a:gd name="connsiteY16" fmla="*/ 3175000 h 7823200"/>
                <a:gd name="connsiteX17" fmla="*/ 1779713 w 1830513"/>
                <a:gd name="connsiteY17" fmla="*/ 3886200 h 7823200"/>
                <a:gd name="connsiteX18" fmla="*/ 1817813 w 1830513"/>
                <a:gd name="connsiteY18" fmla="*/ 4000500 h 7823200"/>
                <a:gd name="connsiteX19" fmla="*/ 1830513 w 1830513"/>
                <a:gd name="connsiteY19" fmla="*/ 4102100 h 7823200"/>
                <a:gd name="connsiteX20" fmla="*/ 1823888 w 1830513"/>
                <a:gd name="connsiteY20" fmla="*/ 4180455 h 7823200"/>
                <a:gd name="connsiteX21" fmla="*/ 1767013 w 1830513"/>
                <a:gd name="connsiteY21" fmla="*/ 4241800 h 7823200"/>
                <a:gd name="connsiteX22" fmla="*/ 1652713 w 1830513"/>
                <a:gd name="connsiteY22" fmla="*/ 4356100 h 7823200"/>
                <a:gd name="connsiteX23" fmla="*/ 1601913 w 1830513"/>
                <a:gd name="connsiteY23" fmla="*/ 4521200 h 7823200"/>
                <a:gd name="connsiteX24" fmla="*/ 1614613 w 1830513"/>
                <a:gd name="connsiteY24" fmla="*/ 4724400 h 7823200"/>
                <a:gd name="connsiteX25" fmla="*/ 1614613 w 1830513"/>
                <a:gd name="connsiteY25" fmla="*/ 4876800 h 7823200"/>
                <a:gd name="connsiteX26" fmla="*/ 1589213 w 1830513"/>
                <a:gd name="connsiteY26" fmla="*/ 4889500 h 7823200"/>
                <a:gd name="connsiteX27" fmla="*/ 1525713 w 1830513"/>
                <a:gd name="connsiteY27" fmla="*/ 4914900 h 7823200"/>
                <a:gd name="connsiteX28" fmla="*/ 1436813 w 1830513"/>
                <a:gd name="connsiteY28" fmla="*/ 4927600 h 7823200"/>
                <a:gd name="connsiteX29" fmla="*/ 1538413 w 1830513"/>
                <a:gd name="connsiteY29" fmla="*/ 4965700 h 7823200"/>
                <a:gd name="connsiteX30" fmla="*/ 1601913 w 1830513"/>
                <a:gd name="connsiteY30" fmla="*/ 5041900 h 7823200"/>
                <a:gd name="connsiteX31" fmla="*/ 1627313 w 1830513"/>
                <a:gd name="connsiteY31" fmla="*/ 5118100 h 7823200"/>
                <a:gd name="connsiteX32" fmla="*/ 1589213 w 1830513"/>
                <a:gd name="connsiteY32" fmla="*/ 5194300 h 7823200"/>
                <a:gd name="connsiteX33" fmla="*/ 1513013 w 1830513"/>
                <a:gd name="connsiteY33" fmla="*/ 5283200 h 7823200"/>
                <a:gd name="connsiteX34" fmla="*/ 1487613 w 1830513"/>
                <a:gd name="connsiteY34" fmla="*/ 5384800 h 7823200"/>
                <a:gd name="connsiteX35" fmla="*/ 1487613 w 1830513"/>
                <a:gd name="connsiteY35" fmla="*/ 5473700 h 7823200"/>
                <a:gd name="connsiteX36" fmla="*/ 1500313 w 1830513"/>
                <a:gd name="connsiteY36" fmla="*/ 5638800 h 7823200"/>
                <a:gd name="connsiteX37" fmla="*/ 1513013 w 1830513"/>
                <a:gd name="connsiteY37" fmla="*/ 5867400 h 7823200"/>
                <a:gd name="connsiteX38" fmla="*/ 1487613 w 1830513"/>
                <a:gd name="connsiteY38" fmla="*/ 6032500 h 7823200"/>
                <a:gd name="connsiteX39" fmla="*/ 1411413 w 1830513"/>
                <a:gd name="connsiteY39" fmla="*/ 6159500 h 7823200"/>
                <a:gd name="connsiteX40" fmla="*/ 1259013 w 1830513"/>
                <a:gd name="connsiteY40" fmla="*/ 6184900 h 7823200"/>
                <a:gd name="connsiteX41" fmla="*/ 1106613 w 1830513"/>
                <a:gd name="connsiteY41" fmla="*/ 6184900 h 7823200"/>
                <a:gd name="connsiteX42" fmla="*/ 928813 w 1830513"/>
                <a:gd name="connsiteY42" fmla="*/ 6146800 h 7823200"/>
                <a:gd name="connsiteX43" fmla="*/ 789113 w 1830513"/>
                <a:gd name="connsiteY43" fmla="*/ 6159500 h 7823200"/>
                <a:gd name="connsiteX44" fmla="*/ 738313 w 1830513"/>
                <a:gd name="connsiteY44" fmla="*/ 6172200 h 7823200"/>
                <a:gd name="connsiteX45" fmla="*/ 674813 w 1830513"/>
                <a:gd name="connsiteY45" fmla="*/ 6223000 h 7823200"/>
                <a:gd name="connsiteX46" fmla="*/ 585913 w 1830513"/>
                <a:gd name="connsiteY46" fmla="*/ 6591300 h 7823200"/>
                <a:gd name="connsiteX47" fmla="*/ 395413 w 1830513"/>
                <a:gd name="connsiteY47" fmla="*/ 7810500 h 7823200"/>
                <a:gd name="connsiteX48" fmla="*/ 1713 w 1830513"/>
                <a:gd name="connsiteY48" fmla="*/ 7823200 h 78232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Lst>
              <a:rect l="l" t="t" r="r" b="b"/>
              <a:pathLst>
                <a:path w="1830513" h="7823200">
                  <a:moveTo>
                    <a:pt x="1713" y="7823200"/>
                  </a:moveTo>
                  <a:cubicBezTo>
                    <a:pt x="5946" y="5215467"/>
                    <a:pt x="-3072" y="2607733"/>
                    <a:pt x="1161" y="0"/>
                  </a:cubicBezTo>
                  <a:lnTo>
                    <a:pt x="230313" y="0"/>
                  </a:lnTo>
                  <a:cubicBezTo>
                    <a:pt x="310838" y="4233"/>
                    <a:pt x="408113" y="6350"/>
                    <a:pt x="484313" y="25400"/>
                  </a:cubicBezTo>
                  <a:cubicBezTo>
                    <a:pt x="560513" y="44450"/>
                    <a:pt x="621804" y="79933"/>
                    <a:pt x="687513" y="114300"/>
                  </a:cubicBezTo>
                  <a:cubicBezTo>
                    <a:pt x="753222" y="148667"/>
                    <a:pt x="819298" y="185035"/>
                    <a:pt x="878565" y="231602"/>
                  </a:cubicBezTo>
                  <a:cubicBezTo>
                    <a:pt x="937832" y="278169"/>
                    <a:pt x="988172" y="320117"/>
                    <a:pt x="1043113" y="393700"/>
                  </a:cubicBezTo>
                  <a:cubicBezTo>
                    <a:pt x="1098054" y="467283"/>
                    <a:pt x="1165880" y="590550"/>
                    <a:pt x="1208213" y="673100"/>
                  </a:cubicBezTo>
                  <a:lnTo>
                    <a:pt x="1297113" y="889000"/>
                  </a:lnTo>
                  <a:cubicBezTo>
                    <a:pt x="1326746" y="960967"/>
                    <a:pt x="1424113" y="1303867"/>
                    <a:pt x="1462213" y="1473200"/>
                  </a:cubicBezTo>
                  <a:lnTo>
                    <a:pt x="1525713" y="1905000"/>
                  </a:lnTo>
                  <a:lnTo>
                    <a:pt x="1563813" y="2273300"/>
                  </a:lnTo>
                  <a:lnTo>
                    <a:pt x="1589213" y="2654300"/>
                  </a:lnTo>
                  <a:lnTo>
                    <a:pt x="1551113" y="2768600"/>
                  </a:lnTo>
                  <a:lnTo>
                    <a:pt x="1500313" y="2882900"/>
                  </a:lnTo>
                  <a:lnTo>
                    <a:pt x="1466079" y="2990811"/>
                  </a:lnTo>
                  <a:lnTo>
                    <a:pt x="1513013" y="3175000"/>
                  </a:lnTo>
                  <a:lnTo>
                    <a:pt x="1779713" y="3886200"/>
                  </a:lnTo>
                  <a:lnTo>
                    <a:pt x="1817813" y="4000500"/>
                  </a:lnTo>
                  <a:lnTo>
                    <a:pt x="1830513" y="4102100"/>
                  </a:lnTo>
                  <a:lnTo>
                    <a:pt x="1823888" y="4180455"/>
                  </a:lnTo>
                  <a:lnTo>
                    <a:pt x="1767013" y="4241800"/>
                  </a:lnTo>
                  <a:lnTo>
                    <a:pt x="1652713" y="4356100"/>
                  </a:lnTo>
                  <a:lnTo>
                    <a:pt x="1601913" y="4521200"/>
                  </a:lnTo>
                  <a:lnTo>
                    <a:pt x="1614613" y="4724400"/>
                  </a:lnTo>
                  <a:cubicBezTo>
                    <a:pt x="1616730" y="4783667"/>
                    <a:pt x="1618846" y="4849283"/>
                    <a:pt x="1614613" y="4876800"/>
                  </a:cubicBezTo>
                  <a:cubicBezTo>
                    <a:pt x="1610380" y="4904317"/>
                    <a:pt x="1604030" y="4883150"/>
                    <a:pt x="1589213" y="4889500"/>
                  </a:cubicBezTo>
                  <a:lnTo>
                    <a:pt x="1525713" y="4914900"/>
                  </a:lnTo>
                  <a:lnTo>
                    <a:pt x="1436813" y="4927600"/>
                  </a:lnTo>
                  <a:lnTo>
                    <a:pt x="1538413" y="4965700"/>
                  </a:lnTo>
                  <a:lnTo>
                    <a:pt x="1601913" y="5041900"/>
                  </a:lnTo>
                  <a:lnTo>
                    <a:pt x="1627313" y="5118100"/>
                  </a:lnTo>
                  <a:lnTo>
                    <a:pt x="1589213" y="5194300"/>
                  </a:lnTo>
                  <a:lnTo>
                    <a:pt x="1513013" y="5283200"/>
                  </a:lnTo>
                  <a:lnTo>
                    <a:pt x="1487613" y="5384800"/>
                  </a:lnTo>
                  <a:lnTo>
                    <a:pt x="1487613" y="5473700"/>
                  </a:lnTo>
                  <a:lnTo>
                    <a:pt x="1500313" y="5638800"/>
                  </a:lnTo>
                  <a:lnTo>
                    <a:pt x="1513013" y="5867400"/>
                  </a:lnTo>
                  <a:lnTo>
                    <a:pt x="1487613" y="6032500"/>
                  </a:lnTo>
                  <a:cubicBezTo>
                    <a:pt x="1470680" y="6081183"/>
                    <a:pt x="1449513" y="6134100"/>
                    <a:pt x="1411413" y="6159500"/>
                  </a:cubicBezTo>
                  <a:cubicBezTo>
                    <a:pt x="1373313" y="6184900"/>
                    <a:pt x="1309813" y="6180667"/>
                    <a:pt x="1259013" y="6184900"/>
                  </a:cubicBezTo>
                  <a:lnTo>
                    <a:pt x="1106613" y="6184900"/>
                  </a:lnTo>
                  <a:lnTo>
                    <a:pt x="928813" y="6146800"/>
                  </a:lnTo>
                  <a:lnTo>
                    <a:pt x="789113" y="6159500"/>
                  </a:lnTo>
                  <a:lnTo>
                    <a:pt x="738313" y="6172200"/>
                  </a:lnTo>
                  <a:lnTo>
                    <a:pt x="674813" y="6223000"/>
                  </a:lnTo>
                  <a:lnTo>
                    <a:pt x="585913" y="6591300"/>
                  </a:lnTo>
                  <a:lnTo>
                    <a:pt x="395413" y="7810500"/>
                  </a:lnTo>
                  <a:lnTo>
                    <a:pt x="1713" y="7823200"/>
                  </a:lnTo>
                  <a:close/>
                </a:path>
              </a:pathLst>
            </a:custGeom>
            <a:solidFill>
              <a:srgbClr val="FF3C3C"/>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C8FFE1"/>
                </a:solidFill>
              </a:endParaRPr>
            </a:p>
          </xdr:txBody>
        </xdr:sp>
        <xdr:sp macro="" textlink="">
          <xdr:nvSpPr>
            <xdr:cNvPr id="385" name="Freeform: Shape 384">
              <a:extLst>
                <a:ext uri="{FF2B5EF4-FFF2-40B4-BE49-F238E27FC236}">
                  <a16:creationId xmlns:a16="http://schemas.microsoft.com/office/drawing/2014/main" id="{7856CCE2-F30A-5569-583E-9E8C4C37D927}"/>
                </a:ext>
              </a:extLst>
            </xdr:cNvPr>
            <xdr:cNvSpPr/>
          </xdr:nvSpPr>
          <xdr:spPr>
            <a:xfrm flipH="1">
              <a:off x="8152680" y="60718700"/>
              <a:ext cx="1829519" cy="7823200"/>
            </a:xfrm>
            <a:custGeom>
              <a:avLst/>
              <a:gdLst>
                <a:gd name="connsiteX0" fmla="*/ 0 w 1828800"/>
                <a:gd name="connsiteY0" fmla="*/ 7823200 h 7823200"/>
                <a:gd name="connsiteX1" fmla="*/ 12700 w 1828800"/>
                <a:gd name="connsiteY1" fmla="*/ 0 h 7823200"/>
                <a:gd name="connsiteX2" fmla="*/ 228600 w 1828800"/>
                <a:gd name="connsiteY2" fmla="*/ 0 h 7823200"/>
                <a:gd name="connsiteX3" fmla="*/ 482600 w 1828800"/>
                <a:gd name="connsiteY3" fmla="*/ 25400 h 7823200"/>
                <a:gd name="connsiteX4" fmla="*/ 685800 w 1828800"/>
                <a:gd name="connsiteY4" fmla="*/ 114300 h 7823200"/>
                <a:gd name="connsiteX5" fmla="*/ 863600 w 1828800"/>
                <a:gd name="connsiteY5" fmla="*/ 241300 h 7823200"/>
                <a:gd name="connsiteX6" fmla="*/ 1041400 w 1828800"/>
                <a:gd name="connsiteY6" fmla="*/ 393700 h 7823200"/>
                <a:gd name="connsiteX7" fmla="*/ 1206500 w 1828800"/>
                <a:gd name="connsiteY7" fmla="*/ 673100 h 7823200"/>
                <a:gd name="connsiteX8" fmla="*/ 1295400 w 1828800"/>
                <a:gd name="connsiteY8" fmla="*/ 889000 h 7823200"/>
                <a:gd name="connsiteX9" fmla="*/ 1460500 w 1828800"/>
                <a:gd name="connsiteY9" fmla="*/ 1473200 h 7823200"/>
                <a:gd name="connsiteX10" fmla="*/ 1524000 w 1828800"/>
                <a:gd name="connsiteY10" fmla="*/ 1905000 h 7823200"/>
                <a:gd name="connsiteX11" fmla="*/ 1562100 w 1828800"/>
                <a:gd name="connsiteY11" fmla="*/ 2273300 h 7823200"/>
                <a:gd name="connsiteX12" fmla="*/ 1587500 w 1828800"/>
                <a:gd name="connsiteY12" fmla="*/ 2654300 h 7823200"/>
                <a:gd name="connsiteX13" fmla="*/ 1549400 w 1828800"/>
                <a:gd name="connsiteY13" fmla="*/ 2768600 h 7823200"/>
                <a:gd name="connsiteX14" fmla="*/ 1498600 w 1828800"/>
                <a:gd name="connsiteY14" fmla="*/ 2882900 h 7823200"/>
                <a:gd name="connsiteX15" fmla="*/ 1511300 w 1828800"/>
                <a:gd name="connsiteY15" fmla="*/ 3175000 h 7823200"/>
                <a:gd name="connsiteX16" fmla="*/ 1778000 w 1828800"/>
                <a:gd name="connsiteY16" fmla="*/ 3886200 h 7823200"/>
                <a:gd name="connsiteX17" fmla="*/ 1816100 w 1828800"/>
                <a:gd name="connsiteY17" fmla="*/ 4000500 h 7823200"/>
                <a:gd name="connsiteX18" fmla="*/ 1828800 w 1828800"/>
                <a:gd name="connsiteY18" fmla="*/ 4102100 h 7823200"/>
                <a:gd name="connsiteX19" fmla="*/ 1765300 w 1828800"/>
                <a:gd name="connsiteY19" fmla="*/ 4241800 h 7823200"/>
                <a:gd name="connsiteX20" fmla="*/ 1651000 w 1828800"/>
                <a:gd name="connsiteY20" fmla="*/ 4356100 h 7823200"/>
                <a:gd name="connsiteX21" fmla="*/ 1600200 w 1828800"/>
                <a:gd name="connsiteY21" fmla="*/ 4521200 h 7823200"/>
                <a:gd name="connsiteX22" fmla="*/ 1612900 w 1828800"/>
                <a:gd name="connsiteY22" fmla="*/ 4724400 h 7823200"/>
                <a:gd name="connsiteX23" fmla="*/ 1612900 w 1828800"/>
                <a:gd name="connsiteY23" fmla="*/ 4876800 h 7823200"/>
                <a:gd name="connsiteX24" fmla="*/ 1587500 w 1828800"/>
                <a:gd name="connsiteY24" fmla="*/ 4889500 h 7823200"/>
                <a:gd name="connsiteX25" fmla="*/ 1524000 w 1828800"/>
                <a:gd name="connsiteY25" fmla="*/ 4914900 h 7823200"/>
                <a:gd name="connsiteX26" fmla="*/ 1435100 w 1828800"/>
                <a:gd name="connsiteY26" fmla="*/ 4927600 h 7823200"/>
                <a:gd name="connsiteX27" fmla="*/ 1536700 w 1828800"/>
                <a:gd name="connsiteY27" fmla="*/ 4965700 h 7823200"/>
                <a:gd name="connsiteX28" fmla="*/ 1600200 w 1828800"/>
                <a:gd name="connsiteY28" fmla="*/ 5041900 h 7823200"/>
                <a:gd name="connsiteX29" fmla="*/ 1625600 w 1828800"/>
                <a:gd name="connsiteY29" fmla="*/ 5118100 h 7823200"/>
                <a:gd name="connsiteX30" fmla="*/ 1587500 w 1828800"/>
                <a:gd name="connsiteY30" fmla="*/ 5194300 h 7823200"/>
                <a:gd name="connsiteX31" fmla="*/ 1511300 w 1828800"/>
                <a:gd name="connsiteY31" fmla="*/ 5283200 h 7823200"/>
                <a:gd name="connsiteX32" fmla="*/ 1485900 w 1828800"/>
                <a:gd name="connsiteY32" fmla="*/ 5384800 h 7823200"/>
                <a:gd name="connsiteX33" fmla="*/ 1485900 w 1828800"/>
                <a:gd name="connsiteY33" fmla="*/ 5473700 h 7823200"/>
                <a:gd name="connsiteX34" fmla="*/ 1498600 w 1828800"/>
                <a:gd name="connsiteY34" fmla="*/ 5638800 h 7823200"/>
                <a:gd name="connsiteX35" fmla="*/ 1511300 w 1828800"/>
                <a:gd name="connsiteY35" fmla="*/ 5867400 h 7823200"/>
                <a:gd name="connsiteX36" fmla="*/ 1485900 w 1828800"/>
                <a:gd name="connsiteY36" fmla="*/ 6032500 h 7823200"/>
                <a:gd name="connsiteX37" fmla="*/ 1409700 w 1828800"/>
                <a:gd name="connsiteY37" fmla="*/ 6159500 h 7823200"/>
                <a:gd name="connsiteX38" fmla="*/ 1257300 w 1828800"/>
                <a:gd name="connsiteY38" fmla="*/ 6184900 h 7823200"/>
                <a:gd name="connsiteX39" fmla="*/ 1104900 w 1828800"/>
                <a:gd name="connsiteY39" fmla="*/ 6184900 h 7823200"/>
                <a:gd name="connsiteX40" fmla="*/ 927100 w 1828800"/>
                <a:gd name="connsiteY40" fmla="*/ 6146800 h 7823200"/>
                <a:gd name="connsiteX41" fmla="*/ 787400 w 1828800"/>
                <a:gd name="connsiteY41" fmla="*/ 6159500 h 7823200"/>
                <a:gd name="connsiteX42" fmla="*/ 736600 w 1828800"/>
                <a:gd name="connsiteY42" fmla="*/ 6172200 h 7823200"/>
                <a:gd name="connsiteX43" fmla="*/ 673100 w 1828800"/>
                <a:gd name="connsiteY43" fmla="*/ 6223000 h 7823200"/>
                <a:gd name="connsiteX44" fmla="*/ 584200 w 1828800"/>
                <a:gd name="connsiteY44" fmla="*/ 6591300 h 7823200"/>
                <a:gd name="connsiteX45" fmla="*/ 393700 w 1828800"/>
                <a:gd name="connsiteY45" fmla="*/ 7810500 h 7823200"/>
                <a:gd name="connsiteX46" fmla="*/ 0 w 1828800"/>
                <a:gd name="connsiteY46"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767013 w 1830513"/>
                <a:gd name="connsiteY19" fmla="*/ 4241800 h 7823200"/>
                <a:gd name="connsiteX20" fmla="*/ 1652713 w 1830513"/>
                <a:gd name="connsiteY20" fmla="*/ 4356100 h 7823200"/>
                <a:gd name="connsiteX21" fmla="*/ 1601913 w 1830513"/>
                <a:gd name="connsiteY21" fmla="*/ 4521200 h 7823200"/>
                <a:gd name="connsiteX22" fmla="*/ 1614613 w 1830513"/>
                <a:gd name="connsiteY22" fmla="*/ 4724400 h 7823200"/>
                <a:gd name="connsiteX23" fmla="*/ 1614613 w 1830513"/>
                <a:gd name="connsiteY23" fmla="*/ 4876800 h 7823200"/>
                <a:gd name="connsiteX24" fmla="*/ 1589213 w 1830513"/>
                <a:gd name="connsiteY24" fmla="*/ 4889500 h 7823200"/>
                <a:gd name="connsiteX25" fmla="*/ 1525713 w 1830513"/>
                <a:gd name="connsiteY25" fmla="*/ 4914900 h 7823200"/>
                <a:gd name="connsiteX26" fmla="*/ 1436813 w 1830513"/>
                <a:gd name="connsiteY26" fmla="*/ 4927600 h 7823200"/>
                <a:gd name="connsiteX27" fmla="*/ 1538413 w 1830513"/>
                <a:gd name="connsiteY27" fmla="*/ 4965700 h 7823200"/>
                <a:gd name="connsiteX28" fmla="*/ 1601913 w 1830513"/>
                <a:gd name="connsiteY28" fmla="*/ 5041900 h 7823200"/>
                <a:gd name="connsiteX29" fmla="*/ 1627313 w 1830513"/>
                <a:gd name="connsiteY29" fmla="*/ 5118100 h 7823200"/>
                <a:gd name="connsiteX30" fmla="*/ 1589213 w 1830513"/>
                <a:gd name="connsiteY30" fmla="*/ 5194300 h 7823200"/>
                <a:gd name="connsiteX31" fmla="*/ 1513013 w 1830513"/>
                <a:gd name="connsiteY31" fmla="*/ 5283200 h 7823200"/>
                <a:gd name="connsiteX32" fmla="*/ 1487613 w 1830513"/>
                <a:gd name="connsiteY32" fmla="*/ 5384800 h 7823200"/>
                <a:gd name="connsiteX33" fmla="*/ 1487613 w 1830513"/>
                <a:gd name="connsiteY33" fmla="*/ 5473700 h 7823200"/>
                <a:gd name="connsiteX34" fmla="*/ 1500313 w 1830513"/>
                <a:gd name="connsiteY34" fmla="*/ 5638800 h 7823200"/>
                <a:gd name="connsiteX35" fmla="*/ 1513013 w 1830513"/>
                <a:gd name="connsiteY35" fmla="*/ 5867400 h 7823200"/>
                <a:gd name="connsiteX36" fmla="*/ 1487613 w 1830513"/>
                <a:gd name="connsiteY36" fmla="*/ 6032500 h 7823200"/>
                <a:gd name="connsiteX37" fmla="*/ 1411413 w 1830513"/>
                <a:gd name="connsiteY37" fmla="*/ 6159500 h 7823200"/>
                <a:gd name="connsiteX38" fmla="*/ 1259013 w 1830513"/>
                <a:gd name="connsiteY38" fmla="*/ 6184900 h 7823200"/>
                <a:gd name="connsiteX39" fmla="*/ 1106613 w 1830513"/>
                <a:gd name="connsiteY39" fmla="*/ 6184900 h 7823200"/>
                <a:gd name="connsiteX40" fmla="*/ 928813 w 1830513"/>
                <a:gd name="connsiteY40" fmla="*/ 6146800 h 7823200"/>
                <a:gd name="connsiteX41" fmla="*/ 789113 w 1830513"/>
                <a:gd name="connsiteY41" fmla="*/ 6159500 h 7823200"/>
                <a:gd name="connsiteX42" fmla="*/ 738313 w 1830513"/>
                <a:gd name="connsiteY42" fmla="*/ 6172200 h 7823200"/>
                <a:gd name="connsiteX43" fmla="*/ 674813 w 1830513"/>
                <a:gd name="connsiteY43" fmla="*/ 6223000 h 7823200"/>
                <a:gd name="connsiteX44" fmla="*/ 585913 w 1830513"/>
                <a:gd name="connsiteY44" fmla="*/ 6591300 h 7823200"/>
                <a:gd name="connsiteX45" fmla="*/ 395413 w 1830513"/>
                <a:gd name="connsiteY45" fmla="*/ 7810500 h 7823200"/>
                <a:gd name="connsiteX46" fmla="*/ 1713 w 1830513"/>
                <a:gd name="connsiteY46"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767013 w 1830513"/>
                <a:gd name="connsiteY19" fmla="*/ 4241800 h 7823200"/>
                <a:gd name="connsiteX20" fmla="*/ 1652713 w 1830513"/>
                <a:gd name="connsiteY20" fmla="*/ 4356100 h 7823200"/>
                <a:gd name="connsiteX21" fmla="*/ 1601913 w 1830513"/>
                <a:gd name="connsiteY21" fmla="*/ 4521200 h 7823200"/>
                <a:gd name="connsiteX22" fmla="*/ 1614613 w 1830513"/>
                <a:gd name="connsiteY22" fmla="*/ 4724400 h 7823200"/>
                <a:gd name="connsiteX23" fmla="*/ 1614613 w 1830513"/>
                <a:gd name="connsiteY23" fmla="*/ 4876800 h 7823200"/>
                <a:gd name="connsiteX24" fmla="*/ 1589213 w 1830513"/>
                <a:gd name="connsiteY24" fmla="*/ 4889500 h 7823200"/>
                <a:gd name="connsiteX25" fmla="*/ 1525713 w 1830513"/>
                <a:gd name="connsiteY25" fmla="*/ 4914900 h 7823200"/>
                <a:gd name="connsiteX26" fmla="*/ 1436813 w 1830513"/>
                <a:gd name="connsiteY26" fmla="*/ 4927600 h 7823200"/>
                <a:gd name="connsiteX27" fmla="*/ 1538413 w 1830513"/>
                <a:gd name="connsiteY27" fmla="*/ 4965700 h 7823200"/>
                <a:gd name="connsiteX28" fmla="*/ 1601913 w 1830513"/>
                <a:gd name="connsiteY28" fmla="*/ 5041900 h 7823200"/>
                <a:gd name="connsiteX29" fmla="*/ 1627313 w 1830513"/>
                <a:gd name="connsiteY29" fmla="*/ 5118100 h 7823200"/>
                <a:gd name="connsiteX30" fmla="*/ 1589213 w 1830513"/>
                <a:gd name="connsiteY30" fmla="*/ 5194300 h 7823200"/>
                <a:gd name="connsiteX31" fmla="*/ 1513013 w 1830513"/>
                <a:gd name="connsiteY31" fmla="*/ 5283200 h 7823200"/>
                <a:gd name="connsiteX32" fmla="*/ 1487613 w 1830513"/>
                <a:gd name="connsiteY32" fmla="*/ 5384800 h 7823200"/>
                <a:gd name="connsiteX33" fmla="*/ 1487613 w 1830513"/>
                <a:gd name="connsiteY33" fmla="*/ 5473700 h 7823200"/>
                <a:gd name="connsiteX34" fmla="*/ 1500313 w 1830513"/>
                <a:gd name="connsiteY34" fmla="*/ 5638800 h 7823200"/>
                <a:gd name="connsiteX35" fmla="*/ 1513013 w 1830513"/>
                <a:gd name="connsiteY35" fmla="*/ 5867400 h 7823200"/>
                <a:gd name="connsiteX36" fmla="*/ 1487613 w 1830513"/>
                <a:gd name="connsiteY36" fmla="*/ 6032500 h 7823200"/>
                <a:gd name="connsiteX37" fmla="*/ 1411413 w 1830513"/>
                <a:gd name="connsiteY37" fmla="*/ 6159500 h 7823200"/>
                <a:gd name="connsiteX38" fmla="*/ 1259013 w 1830513"/>
                <a:gd name="connsiteY38" fmla="*/ 6184900 h 7823200"/>
                <a:gd name="connsiteX39" fmla="*/ 1106613 w 1830513"/>
                <a:gd name="connsiteY39" fmla="*/ 6184900 h 7823200"/>
                <a:gd name="connsiteX40" fmla="*/ 928813 w 1830513"/>
                <a:gd name="connsiteY40" fmla="*/ 6146800 h 7823200"/>
                <a:gd name="connsiteX41" fmla="*/ 789113 w 1830513"/>
                <a:gd name="connsiteY41" fmla="*/ 6159500 h 7823200"/>
                <a:gd name="connsiteX42" fmla="*/ 738313 w 1830513"/>
                <a:gd name="connsiteY42" fmla="*/ 6172200 h 7823200"/>
                <a:gd name="connsiteX43" fmla="*/ 674813 w 1830513"/>
                <a:gd name="connsiteY43" fmla="*/ 6223000 h 7823200"/>
                <a:gd name="connsiteX44" fmla="*/ 585913 w 1830513"/>
                <a:gd name="connsiteY44" fmla="*/ 6591300 h 7823200"/>
                <a:gd name="connsiteX45" fmla="*/ 395413 w 1830513"/>
                <a:gd name="connsiteY45" fmla="*/ 7810500 h 7823200"/>
                <a:gd name="connsiteX46" fmla="*/ 1713 w 1830513"/>
                <a:gd name="connsiteY46"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04010 w 1830513"/>
                <a:gd name="connsiteY19" fmla="*/ 4167524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78565 w 1830513"/>
                <a:gd name="connsiteY5" fmla="*/ 231602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78565 w 1830513"/>
                <a:gd name="connsiteY5" fmla="*/ 231602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78565 w 1830513"/>
                <a:gd name="connsiteY5" fmla="*/ 231602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09149 w 1830513"/>
                <a:gd name="connsiteY15" fmla="*/ 2984346 h 7823200"/>
                <a:gd name="connsiteX16" fmla="*/ 1513013 w 1830513"/>
                <a:gd name="connsiteY16" fmla="*/ 3175000 h 7823200"/>
                <a:gd name="connsiteX17" fmla="*/ 1779713 w 1830513"/>
                <a:gd name="connsiteY17" fmla="*/ 3886200 h 7823200"/>
                <a:gd name="connsiteX18" fmla="*/ 1817813 w 1830513"/>
                <a:gd name="connsiteY18" fmla="*/ 4000500 h 7823200"/>
                <a:gd name="connsiteX19" fmla="*/ 1830513 w 1830513"/>
                <a:gd name="connsiteY19" fmla="*/ 4102100 h 7823200"/>
                <a:gd name="connsiteX20" fmla="*/ 1823888 w 1830513"/>
                <a:gd name="connsiteY20" fmla="*/ 4180455 h 7823200"/>
                <a:gd name="connsiteX21" fmla="*/ 1767013 w 1830513"/>
                <a:gd name="connsiteY21" fmla="*/ 4241800 h 7823200"/>
                <a:gd name="connsiteX22" fmla="*/ 1652713 w 1830513"/>
                <a:gd name="connsiteY22" fmla="*/ 4356100 h 7823200"/>
                <a:gd name="connsiteX23" fmla="*/ 1601913 w 1830513"/>
                <a:gd name="connsiteY23" fmla="*/ 4521200 h 7823200"/>
                <a:gd name="connsiteX24" fmla="*/ 1614613 w 1830513"/>
                <a:gd name="connsiteY24" fmla="*/ 4724400 h 7823200"/>
                <a:gd name="connsiteX25" fmla="*/ 1614613 w 1830513"/>
                <a:gd name="connsiteY25" fmla="*/ 4876800 h 7823200"/>
                <a:gd name="connsiteX26" fmla="*/ 1589213 w 1830513"/>
                <a:gd name="connsiteY26" fmla="*/ 4889500 h 7823200"/>
                <a:gd name="connsiteX27" fmla="*/ 1525713 w 1830513"/>
                <a:gd name="connsiteY27" fmla="*/ 4914900 h 7823200"/>
                <a:gd name="connsiteX28" fmla="*/ 1436813 w 1830513"/>
                <a:gd name="connsiteY28" fmla="*/ 4927600 h 7823200"/>
                <a:gd name="connsiteX29" fmla="*/ 1538413 w 1830513"/>
                <a:gd name="connsiteY29" fmla="*/ 4965700 h 7823200"/>
                <a:gd name="connsiteX30" fmla="*/ 1601913 w 1830513"/>
                <a:gd name="connsiteY30" fmla="*/ 5041900 h 7823200"/>
                <a:gd name="connsiteX31" fmla="*/ 1627313 w 1830513"/>
                <a:gd name="connsiteY31" fmla="*/ 5118100 h 7823200"/>
                <a:gd name="connsiteX32" fmla="*/ 1589213 w 1830513"/>
                <a:gd name="connsiteY32" fmla="*/ 5194300 h 7823200"/>
                <a:gd name="connsiteX33" fmla="*/ 1513013 w 1830513"/>
                <a:gd name="connsiteY33" fmla="*/ 5283200 h 7823200"/>
                <a:gd name="connsiteX34" fmla="*/ 1487613 w 1830513"/>
                <a:gd name="connsiteY34" fmla="*/ 5384800 h 7823200"/>
                <a:gd name="connsiteX35" fmla="*/ 1487613 w 1830513"/>
                <a:gd name="connsiteY35" fmla="*/ 5473700 h 7823200"/>
                <a:gd name="connsiteX36" fmla="*/ 1500313 w 1830513"/>
                <a:gd name="connsiteY36" fmla="*/ 5638800 h 7823200"/>
                <a:gd name="connsiteX37" fmla="*/ 1513013 w 1830513"/>
                <a:gd name="connsiteY37" fmla="*/ 5867400 h 7823200"/>
                <a:gd name="connsiteX38" fmla="*/ 1487613 w 1830513"/>
                <a:gd name="connsiteY38" fmla="*/ 6032500 h 7823200"/>
                <a:gd name="connsiteX39" fmla="*/ 1411413 w 1830513"/>
                <a:gd name="connsiteY39" fmla="*/ 6159500 h 7823200"/>
                <a:gd name="connsiteX40" fmla="*/ 1259013 w 1830513"/>
                <a:gd name="connsiteY40" fmla="*/ 6184900 h 7823200"/>
                <a:gd name="connsiteX41" fmla="*/ 1106613 w 1830513"/>
                <a:gd name="connsiteY41" fmla="*/ 6184900 h 7823200"/>
                <a:gd name="connsiteX42" fmla="*/ 928813 w 1830513"/>
                <a:gd name="connsiteY42" fmla="*/ 6146800 h 7823200"/>
                <a:gd name="connsiteX43" fmla="*/ 789113 w 1830513"/>
                <a:gd name="connsiteY43" fmla="*/ 6159500 h 7823200"/>
                <a:gd name="connsiteX44" fmla="*/ 738313 w 1830513"/>
                <a:gd name="connsiteY44" fmla="*/ 6172200 h 7823200"/>
                <a:gd name="connsiteX45" fmla="*/ 674813 w 1830513"/>
                <a:gd name="connsiteY45" fmla="*/ 6223000 h 7823200"/>
                <a:gd name="connsiteX46" fmla="*/ 585913 w 1830513"/>
                <a:gd name="connsiteY46" fmla="*/ 6591300 h 7823200"/>
                <a:gd name="connsiteX47" fmla="*/ 395413 w 1830513"/>
                <a:gd name="connsiteY47" fmla="*/ 7810500 h 7823200"/>
                <a:gd name="connsiteX48" fmla="*/ 1713 w 1830513"/>
                <a:gd name="connsiteY48"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78565 w 1830513"/>
                <a:gd name="connsiteY5" fmla="*/ 231602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466079 w 1830513"/>
                <a:gd name="connsiteY15" fmla="*/ 2990811 h 7823200"/>
                <a:gd name="connsiteX16" fmla="*/ 1513013 w 1830513"/>
                <a:gd name="connsiteY16" fmla="*/ 3175000 h 7823200"/>
                <a:gd name="connsiteX17" fmla="*/ 1779713 w 1830513"/>
                <a:gd name="connsiteY17" fmla="*/ 3886200 h 7823200"/>
                <a:gd name="connsiteX18" fmla="*/ 1817813 w 1830513"/>
                <a:gd name="connsiteY18" fmla="*/ 4000500 h 7823200"/>
                <a:gd name="connsiteX19" fmla="*/ 1830513 w 1830513"/>
                <a:gd name="connsiteY19" fmla="*/ 4102100 h 7823200"/>
                <a:gd name="connsiteX20" fmla="*/ 1823888 w 1830513"/>
                <a:gd name="connsiteY20" fmla="*/ 4180455 h 7823200"/>
                <a:gd name="connsiteX21" fmla="*/ 1767013 w 1830513"/>
                <a:gd name="connsiteY21" fmla="*/ 4241800 h 7823200"/>
                <a:gd name="connsiteX22" fmla="*/ 1652713 w 1830513"/>
                <a:gd name="connsiteY22" fmla="*/ 4356100 h 7823200"/>
                <a:gd name="connsiteX23" fmla="*/ 1601913 w 1830513"/>
                <a:gd name="connsiteY23" fmla="*/ 4521200 h 7823200"/>
                <a:gd name="connsiteX24" fmla="*/ 1614613 w 1830513"/>
                <a:gd name="connsiteY24" fmla="*/ 4724400 h 7823200"/>
                <a:gd name="connsiteX25" fmla="*/ 1614613 w 1830513"/>
                <a:gd name="connsiteY25" fmla="*/ 4876800 h 7823200"/>
                <a:gd name="connsiteX26" fmla="*/ 1589213 w 1830513"/>
                <a:gd name="connsiteY26" fmla="*/ 4889500 h 7823200"/>
                <a:gd name="connsiteX27" fmla="*/ 1525713 w 1830513"/>
                <a:gd name="connsiteY27" fmla="*/ 4914900 h 7823200"/>
                <a:gd name="connsiteX28" fmla="*/ 1436813 w 1830513"/>
                <a:gd name="connsiteY28" fmla="*/ 4927600 h 7823200"/>
                <a:gd name="connsiteX29" fmla="*/ 1538413 w 1830513"/>
                <a:gd name="connsiteY29" fmla="*/ 4965700 h 7823200"/>
                <a:gd name="connsiteX30" fmla="*/ 1601913 w 1830513"/>
                <a:gd name="connsiteY30" fmla="*/ 5041900 h 7823200"/>
                <a:gd name="connsiteX31" fmla="*/ 1627313 w 1830513"/>
                <a:gd name="connsiteY31" fmla="*/ 5118100 h 7823200"/>
                <a:gd name="connsiteX32" fmla="*/ 1589213 w 1830513"/>
                <a:gd name="connsiteY32" fmla="*/ 5194300 h 7823200"/>
                <a:gd name="connsiteX33" fmla="*/ 1513013 w 1830513"/>
                <a:gd name="connsiteY33" fmla="*/ 5283200 h 7823200"/>
                <a:gd name="connsiteX34" fmla="*/ 1487613 w 1830513"/>
                <a:gd name="connsiteY34" fmla="*/ 5384800 h 7823200"/>
                <a:gd name="connsiteX35" fmla="*/ 1487613 w 1830513"/>
                <a:gd name="connsiteY35" fmla="*/ 5473700 h 7823200"/>
                <a:gd name="connsiteX36" fmla="*/ 1500313 w 1830513"/>
                <a:gd name="connsiteY36" fmla="*/ 5638800 h 7823200"/>
                <a:gd name="connsiteX37" fmla="*/ 1513013 w 1830513"/>
                <a:gd name="connsiteY37" fmla="*/ 5867400 h 7823200"/>
                <a:gd name="connsiteX38" fmla="*/ 1487613 w 1830513"/>
                <a:gd name="connsiteY38" fmla="*/ 6032500 h 7823200"/>
                <a:gd name="connsiteX39" fmla="*/ 1411413 w 1830513"/>
                <a:gd name="connsiteY39" fmla="*/ 6159500 h 7823200"/>
                <a:gd name="connsiteX40" fmla="*/ 1259013 w 1830513"/>
                <a:gd name="connsiteY40" fmla="*/ 6184900 h 7823200"/>
                <a:gd name="connsiteX41" fmla="*/ 1106613 w 1830513"/>
                <a:gd name="connsiteY41" fmla="*/ 6184900 h 7823200"/>
                <a:gd name="connsiteX42" fmla="*/ 928813 w 1830513"/>
                <a:gd name="connsiteY42" fmla="*/ 6146800 h 7823200"/>
                <a:gd name="connsiteX43" fmla="*/ 789113 w 1830513"/>
                <a:gd name="connsiteY43" fmla="*/ 6159500 h 7823200"/>
                <a:gd name="connsiteX44" fmla="*/ 738313 w 1830513"/>
                <a:gd name="connsiteY44" fmla="*/ 6172200 h 7823200"/>
                <a:gd name="connsiteX45" fmla="*/ 674813 w 1830513"/>
                <a:gd name="connsiteY45" fmla="*/ 6223000 h 7823200"/>
                <a:gd name="connsiteX46" fmla="*/ 585913 w 1830513"/>
                <a:gd name="connsiteY46" fmla="*/ 6591300 h 7823200"/>
                <a:gd name="connsiteX47" fmla="*/ 395413 w 1830513"/>
                <a:gd name="connsiteY47" fmla="*/ 7810500 h 7823200"/>
                <a:gd name="connsiteX48" fmla="*/ 1713 w 1830513"/>
                <a:gd name="connsiteY48" fmla="*/ 7823200 h 78232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Lst>
              <a:rect l="l" t="t" r="r" b="b"/>
              <a:pathLst>
                <a:path w="1830513" h="7823200">
                  <a:moveTo>
                    <a:pt x="1713" y="7823200"/>
                  </a:moveTo>
                  <a:cubicBezTo>
                    <a:pt x="5946" y="5215467"/>
                    <a:pt x="-3072" y="2607733"/>
                    <a:pt x="1161" y="0"/>
                  </a:cubicBezTo>
                  <a:lnTo>
                    <a:pt x="230313" y="0"/>
                  </a:lnTo>
                  <a:cubicBezTo>
                    <a:pt x="310838" y="4233"/>
                    <a:pt x="408113" y="6350"/>
                    <a:pt x="484313" y="25400"/>
                  </a:cubicBezTo>
                  <a:cubicBezTo>
                    <a:pt x="560513" y="44450"/>
                    <a:pt x="621804" y="79933"/>
                    <a:pt x="687513" y="114300"/>
                  </a:cubicBezTo>
                  <a:cubicBezTo>
                    <a:pt x="753222" y="148667"/>
                    <a:pt x="819298" y="185035"/>
                    <a:pt x="878565" y="231602"/>
                  </a:cubicBezTo>
                  <a:cubicBezTo>
                    <a:pt x="937832" y="278169"/>
                    <a:pt x="988172" y="320117"/>
                    <a:pt x="1043113" y="393700"/>
                  </a:cubicBezTo>
                  <a:cubicBezTo>
                    <a:pt x="1098054" y="467283"/>
                    <a:pt x="1165880" y="590550"/>
                    <a:pt x="1208213" y="673100"/>
                  </a:cubicBezTo>
                  <a:lnTo>
                    <a:pt x="1297113" y="889000"/>
                  </a:lnTo>
                  <a:cubicBezTo>
                    <a:pt x="1326746" y="960967"/>
                    <a:pt x="1424113" y="1303867"/>
                    <a:pt x="1462213" y="1473200"/>
                  </a:cubicBezTo>
                  <a:lnTo>
                    <a:pt x="1525713" y="1905000"/>
                  </a:lnTo>
                  <a:lnTo>
                    <a:pt x="1563813" y="2273300"/>
                  </a:lnTo>
                  <a:lnTo>
                    <a:pt x="1589213" y="2654300"/>
                  </a:lnTo>
                  <a:lnTo>
                    <a:pt x="1551113" y="2768600"/>
                  </a:lnTo>
                  <a:lnTo>
                    <a:pt x="1500313" y="2882900"/>
                  </a:lnTo>
                  <a:lnTo>
                    <a:pt x="1466079" y="2990811"/>
                  </a:lnTo>
                  <a:lnTo>
                    <a:pt x="1513013" y="3175000"/>
                  </a:lnTo>
                  <a:lnTo>
                    <a:pt x="1779713" y="3886200"/>
                  </a:lnTo>
                  <a:lnTo>
                    <a:pt x="1817813" y="4000500"/>
                  </a:lnTo>
                  <a:lnTo>
                    <a:pt x="1830513" y="4102100"/>
                  </a:lnTo>
                  <a:lnTo>
                    <a:pt x="1823888" y="4180455"/>
                  </a:lnTo>
                  <a:lnTo>
                    <a:pt x="1767013" y="4241800"/>
                  </a:lnTo>
                  <a:lnTo>
                    <a:pt x="1652713" y="4356100"/>
                  </a:lnTo>
                  <a:lnTo>
                    <a:pt x="1601913" y="4521200"/>
                  </a:lnTo>
                  <a:lnTo>
                    <a:pt x="1614613" y="4724400"/>
                  </a:lnTo>
                  <a:cubicBezTo>
                    <a:pt x="1616730" y="4783667"/>
                    <a:pt x="1618846" y="4849283"/>
                    <a:pt x="1614613" y="4876800"/>
                  </a:cubicBezTo>
                  <a:cubicBezTo>
                    <a:pt x="1610380" y="4904317"/>
                    <a:pt x="1604030" y="4883150"/>
                    <a:pt x="1589213" y="4889500"/>
                  </a:cubicBezTo>
                  <a:lnTo>
                    <a:pt x="1525713" y="4914900"/>
                  </a:lnTo>
                  <a:lnTo>
                    <a:pt x="1436813" y="4927600"/>
                  </a:lnTo>
                  <a:lnTo>
                    <a:pt x="1538413" y="4965700"/>
                  </a:lnTo>
                  <a:lnTo>
                    <a:pt x="1601913" y="5041900"/>
                  </a:lnTo>
                  <a:lnTo>
                    <a:pt x="1627313" y="5118100"/>
                  </a:lnTo>
                  <a:lnTo>
                    <a:pt x="1589213" y="5194300"/>
                  </a:lnTo>
                  <a:lnTo>
                    <a:pt x="1513013" y="5283200"/>
                  </a:lnTo>
                  <a:lnTo>
                    <a:pt x="1487613" y="5384800"/>
                  </a:lnTo>
                  <a:lnTo>
                    <a:pt x="1487613" y="5473700"/>
                  </a:lnTo>
                  <a:lnTo>
                    <a:pt x="1500313" y="5638800"/>
                  </a:lnTo>
                  <a:lnTo>
                    <a:pt x="1513013" y="5867400"/>
                  </a:lnTo>
                  <a:lnTo>
                    <a:pt x="1487613" y="6032500"/>
                  </a:lnTo>
                  <a:cubicBezTo>
                    <a:pt x="1470680" y="6081183"/>
                    <a:pt x="1449513" y="6134100"/>
                    <a:pt x="1411413" y="6159500"/>
                  </a:cubicBezTo>
                  <a:cubicBezTo>
                    <a:pt x="1373313" y="6184900"/>
                    <a:pt x="1309813" y="6180667"/>
                    <a:pt x="1259013" y="6184900"/>
                  </a:cubicBezTo>
                  <a:lnTo>
                    <a:pt x="1106613" y="6184900"/>
                  </a:lnTo>
                  <a:lnTo>
                    <a:pt x="928813" y="6146800"/>
                  </a:lnTo>
                  <a:lnTo>
                    <a:pt x="789113" y="6159500"/>
                  </a:lnTo>
                  <a:lnTo>
                    <a:pt x="738313" y="6172200"/>
                  </a:lnTo>
                  <a:lnTo>
                    <a:pt x="674813" y="6223000"/>
                  </a:lnTo>
                  <a:lnTo>
                    <a:pt x="585913" y="6591300"/>
                  </a:lnTo>
                  <a:lnTo>
                    <a:pt x="395413" y="7810500"/>
                  </a:lnTo>
                  <a:lnTo>
                    <a:pt x="1713" y="7823200"/>
                  </a:lnTo>
                  <a:close/>
                </a:path>
              </a:pathLst>
            </a:custGeom>
            <a:solidFill>
              <a:srgbClr val="C8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C8FFE1"/>
                </a:solidFill>
              </a:endParaRPr>
            </a:p>
          </xdr:txBody>
        </xdr:sp>
        <xdr:sp macro="" textlink="">
          <xdr:nvSpPr>
            <xdr:cNvPr id="386" name="Freeform: Shape 385">
              <a:extLst>
                <a:ext uri="{FF2B5EF4-FFF2-40B4-BE49-F238E27FC236}">
                  <a16:creationId xmlns:a16="http://schemas.microsoft.com/office/drawing/2014/main" id="{959323F0-AFF2-D539-F18A-F5576CCD81AE}"/>
                </a:ext>
              </a:extLst>
            </xdr:cNvPr>
            <xdr:cNvSpPr/>
          </xdr:nvSpPr>
          <xdr:spPr>
            <a:xfrm flipH="1">
              <a:off x="8272060" y="60718700"/>
              <a:ext cx="1829519" cy="7823200"/>
            </a:xfrm>
            <a:custGeom>
              <a:avLst/>
              <a:gdLst>
                <a:gd name="connsiteX0" fmla="*/ 0 w 1828800"/>
                <a:gd name="connsiteY0" fmla="*/ 7823200 h 7823200"/>
                <a:gd name="connsiteX1" fmla="*/ 12700 w 1828800"/>
                <a:gd name="connsiteY1" fmla="*/ 0 h 7823200"/>
                <a:gd name="connsiteX2" fmla="*/ 228600 w 1828800"/>
                <a:gd name="connsiteY2" fmla="*/ 0 h 7823200"/>
                <a:gd name="connsiteX3" fmla="*/ 482600 w 1828800"/>
                <a:gd name="connsiteY3" fmla="*/ 25400 h 7823200"/>
                <a:gd name="connsiteX4" fmla="*/ 685800 w 1828800"/>
                <a:gd name="connsiteY4" fmla="*/ 114300 h 7823200"/>
                <a:gd name="connsiteX5" fmla="*/ 863600 w 1828800"/>
                <a:gd name="connsiteY5" fmla="*/ 241300 h 7823200"/>
                <a:gd name="connsiteX6" fmla="*/ 1041400 w 1828800"/>
                <a:gd name="connsiteY6" fmla="*/ 393700 h 7823200"/>
                <a:gd name="connsiteX7" fmla="*/ 1206500 w 1828800"/>
                <a:gd name="connsiteY7" fmla="*/ 673100 h 7823200"/>
                <a:gd name="connsiteX8" fmla="*/ 1295400 w 1828800"/>
                <a:gd name="connsiteY8" fmla="*/ 889000 h 7823200"/>
                <a:gd name="connsiteX9" fmla="*/ 1460500 w 1828800"/>
                <a:gd name="connsiteY9" fmla="*/ 1473200 h 7823200"/>
                <a:gd name="connsiteX10" fmla="*/ 1524000 w 1828800"/>
                <a:gd name="connsiteY10" fmla="*/ 1905000 h 7823200"/>
                <a:gd name="connsiteX11" fmla="*/ 1562100 w 1828800"/>
                <a:gd name="connsiteY11" fmla="*/ 2273300 h 7823200"/>
                <a:gd name="connsiteX12" fmla="*/ 1587500 w 1828800"/>
                <a:gd name="connsiteY12" fmla="*/ 2654300 h 7823200"/>
                <a:gd name="connsiteX13" fmla="*/ 1549400 w 1828800"/>
                <a:gd name="connsiteY13" fmla="*/ 2768600 h 7823200"/>
                <a:gd name="connsiteX14" fmla="*/ 1498600 w 1828800"/>
                <a:gd name="connsiteY14" fmla="*/ 2882900 h 7823200"/>
                <a:gd name="connsiteX15" fmla="*/ 1511300 w 1828800"/>
                <a:gd name="connsiteY15" fmla="*/ 3175000 h 7823200"/>
                <a:gd name="connsiteX16" fmla="*/ 1778000 w 1828800"/>
                <a:gd name="connsiteY16" fmla="*/ 3886200 h 7823200"/>
                <a:gd name="connsiteX17" fmla="*/ 1816100 w 1828800"/>
                <a:gd name="connsiteY17" fmla="*/ 4000500 h 7823200"/>
                <a:gd name="connsiteX18" fmla="*/ 1828800 w 1828800"/>
                <a:gd name="connsiteY18" fmla="*/ 4102100 h 7823200"/>
                <a:gd name="connsiteX19" fmla="*/ 1765300 w 1828800"/>
                <a:gd name="connsiteY19" fmla="*/ 4241800 h 7823200"/>
                <a:gd name="connsiteX20" fmla="*/ 1651000 w 1828800"/>
                <a:gd name="connsiteY20" fmla="*/ 4356100 h 7823200"/>
                <a:gd name="connsiteX21" fmla="*/ 1600200 w 1828800"/>
                <a:gd name="connsiteY21" fmla="*/ 4521200 h 7823200"/>
                <a:gd name="connsiteX22" fmla="*/ 1612900 w 1828800"/>
                <a:gd name="connsiteY22" fmla="*/ 4724400 h 7823200"/>
                <a:gd name="connsiteX23" fmla="*/ 1612900 w 1828800"/>
                <a:gd name="connsiteY23" fmla="*/ 4876800 h 7823200"/>
                <a:gd name="connsiteX24" fmla="*/ 1587500 w 1828800"/>
                <a:gd name="connsiteY24" fmla="*/ 4889500 h 7823200"/>
                <a:gd name="connsiteX25" fmla="*/ 1524000 w 1828800"/>
                <a:gd name="connsiteY25" fmla="*/ 4914900 h 7823200"/>
                <a:gd name="connsiteX26" fmla="*/ 1435100 w 1828800"/>
                <a:gd name="connsiteY26" fmla="*/ 4927600 h 7823200"/>
                <a:gd name="connsiteX27" fmla="*/ 1536700 w 1828800"/>
                <a:gd name="connsiteY27" fmla="*/ 4965700 h 7823200"/>
                <a:gd name="connsiteX28" fmla="*/ 1600200 w 1828800"/>
                <a:gd name="connsiteY28" fmla="*/ 5041900 h 7823200"/>
                <a:gd name="connsiteX29" fmla="*/ 1625600 w 1828800"/>
                <a:gd name="connsiteY29" fmla="*/ 5118100 h 7823200"/>
                <a:gd name="connsiteX30" fmla="*/ 1587500 w 1828800"/>
                <a:gd name="connsiteY30" fmla="*/ 5194300 h 7823200"/>
                <a:gd name="connsiteX31" fmla="*/ 1511300 w 1828800"/>
                <a:gd name="connsiteY31" fmla="*/ 5283200 h 7823200"/>
                <a:gd name="connsiteX32" fmla="*/ 1485900 w 1828800"/>
                <a:gd name="connsiteY32" fmla="*/ 5384800 h 7823200"/>
                <a:gd name="connsiteX33" fmla="*/ 1485900 w 1828800"/>
                <a:gd name="connsiteY33" fmla="*/ 5473700 h 7823200"/>
                <a:gd name="connsiteX34" fmla="*/ 1498600 w 1828800"/>
                <a:gd name="connsiteY34" fmla="*/ 5638800 h 7823200"/>
                <a:gd name="connsiteX35" fmla="*/ 1511300 w 1828800"/>
                <a:gd name="connsiteY35" fmla="*/ 5867400 h 7823200"/>
                <a:gd name="connsiteX36" fmla="*/ 1485900 w 1828800"/>
                <a:gd name="connsiteY36" fmla="*/ 6032500 h 7823200"/>
                <a:gd name="connsiteX37" fmla="*/ 1409700 w 1828800"/>
                <a:gd name="connsiteY37" fmla="*/ 6159500 h 7823200"/>
                <a:gd name="connsiteX38" fmla="*/ 1257300 w 1828800"/>
                <a:gd name="connsiteY38" fmla="*/ 6184900 h 7823200"/>
                <a:gd name="connsiteX39" fmla="*/ 1104900 w 1828800"/>
                <a:gd name="connsiteY39" fmla="*/ 6184900 h 7823200"/>
                <a:gd name="connsiteX40" fmla="*/ 927100 w 1828800"/>
                <a:gd name="connsiteY40" fmla="*/ 6146800 h 7823200"/>
                <a:gd name="connsiteX41" fmla="*/ 787400 w 1828800"/>
                <a:gd name="connsiteY41" fmla="*/ 6159500 h 7823200"/>
                <a:gd name="connsiteX42" fmla="*/ 736600 w 1828800"/>
                <a:gd name="connsiteY42" fmla="*/ 6172200 h 7823200"/>
                <a:gd name="connsiteX43" fmla="*/ 673100 w 1828800"/>
                <a:gd name="connsiteY43" fmla="*/ 6223000 h 7823200"/>
                <a:gd name="connsiteX44" fmla="*/ 584200 w 1828800"/>
                <a:gd name="connsiteY44" fmla="*/ 6591300 h 7823200"/>
                <a:gd name="connsiteX45" fmla="*/ 393700 w 1828800"/>
                <a:gd name="connsiteY45" fmla="*/ 7810500 h 7823200"/>
                <a:gd name="connsiteX46" fmla="*/ 0 w 1828800"/>
                <a:gd name="connsiteY46"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767013 w 1830513"/>
                <a:gd name="connsiteY19" fmla="*/ 4241800 h 7823200"/>
                <a:gd name="connsiteX20" fmla="*/ 1652713 w 1830513"/>
                <a:gd name="connsiteY20" fmla="*/ 4356100 h 7823200"/>
                <a:gd name="connsiteX21" fmla="*/ 1601913 w 1830513"/>
                <a:gd name="connsiteY21" fmla="*/ 4521200 h 7823200"/>
                <a:gd name="connsiteX22" fmla="*/ 1614613 w 1830513"/>
                <a:gd name="connsiteY22" fmla="*/ 4724400 h 7823200"/>
                <a:gd name="connsiteX23" fmla="*/ 1614613 w 1830513"/>
                <a:gd name="connsiteY23" fmla="*/ 4876800 h 7823200"/>
                <a:gd name="connsiteX24" fmla="*/ 1589213 w 1830513"/>
                <a:gd name="connsiteY24" fmla="*/ 4889500 h 7823200"/>
                <a:gd name="connsiteX25" fmla="*/ 1525713 w 1830513"/>
                <a:gd name="connsiteY25" fmla="*/ 4914900 h 7823200"/>
                <a:gd name="connsiteX26" fmla="*/ 1436813 w 1830513"/>
                <a:gd name="connsiteY26" fmla="*/ 4927600 h 7823200"/>
                <a:gd name="connsiteX27" fmla="*/ 1538413 w 1830513"/>
                <a:gd name="connsiteY27" fmla="*/ 4965700 h 7823200"/>
                <a:gd name="connsiteX28" fmla="*/ 1601913 w 1830513"/>
                <a:gd name="connsiteY28" fmla="*/ 5041900 h 7823200"/>
                <a:gd name="connsiteX29" fmla="*/ 1627313 w 1830513"/>
                <a:gd name="connsiteY29" fmla="*/ 5118100 h 7823200"/>
                <a:gd name="connsiteX30" fmla="*/ 1589213 w 1830513"/>
                <a:gd name="connsiteY30" fmla="*/ 5194300 h 7823200"/>
                <a:gd name="connsiteX31" fmla="*/ 1513013 w 1830513"/>
                <a:gd name="connsiteY31" fmla="*/ 5283200 h 7823200"/>
                <a:gd name="connsiteX32" fmla="*/ 1487613 w 1830513"/>
                <a:gd name="connsiteY32" fmla="*/ 5384800 h 7823200"/>
                <a:gd name="connsiteX33" fmla="*/ 1487613 w 1830513"/>
                <a:gd name="connsiteY33" fmla="*/ 5473700 h 7823200"/>
                <a:gd name="connsiteX34" fmla="*/ 1500313 w 1830513"/>
                <a:gd name="connsiteY34" fmla="*/ 5638800 h 7823200"/>
                <a:gd name="connsiteX35" fmla="*/ 1513013 w 1830513"/>
                <a:gd name="connsiteY35" fmla="*/ 5867400 h 7823200"/>
                <a:gd name="connsiteX36" fmla="*/ 1487613 w 1830513"/>
                <a:gd name="connsiteY36" fmla="*/ 6032500 h 7823200"/>
                <a:gd name="connsiteX37" fmla="*/ 1411413 w 1830513"/>
                <a:gd name="connsiteY37" fmla="*/ 6159500 h 7823200"/>
                <a:gd name="connsiteX38" fmla="*/ 1259013 w 1830513"/>
                <a:gd name="connsiteY38" fmla="*/ 6184900 h 7823200"/>
                <a:gd name="connsiteX39" fmla="*/ 1106613 w 1830513"/>
                <a:gd name="connsiteY39" fmla="*/ 6184900 h 7823200"/>
                <a:gd name="connsiteX40" fmla="*/ 928813 w 1830513"/>
                <a:gd name="connsiteY40" fmla="*/ 6146800 h 7823200"/>
                <a:gd name="connsiteX41" fmla="*/ 789113 w 1830513"/>
                <a:gd name="connsiteY41" fmla="*/ 6159500 h 7823200"/>
                <a:gd name="connsiteX42" fmla="*/ 738313 w 1830513"/>
                <a:gd name="connsiteY42" fmla="*/ 6172200 h 7823200"/>
                <a:gd name="connsiteX43" fmla="*/ 674813 w 1830513"/>
                <a:gd name="connsiteY43" fmla="*/ 6223000 h 7823200"/>
                <a:gd name="connsiteX44" fmla="*/ 585913 w 1830513"/>
                <a:gd name="connsiteY44" fmla="*/ 6591300 h 7823200"/>
                <a:gd name="connsiteX45" fmla="*/ 395413 w 1830513"/>
                <a:gd name="connsiteY45" fmla="*/ 7810500 h 7823200"/>
                <a:gd name="connsiteX46" fmla="*/ 1713 w 1830513"/>
                <a:gd name="connsiteY46"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767013 w 1830513"/>
                <a:gd name="connsiteY19" fmla="*/ 4241800 h 7823200"/>
                <a:gd name="connsiteX20" fmla="*/ 1652713 w 1830513"/>
                <a:gd name="connsiteY20" fmla="*/ 4356100 h 7823200"/>
                <a:gd name="connsiteX21" fmla="*/ 1601913 w 1830513"/>
                <a:gd name="connsiteY21" fmla="*/ 4521200 h 7823200"/>
                <a:gd name="connsiteX22" fmla="*/ 1614613 w 1830513"/>
                <a:gd name="connsiteY22" fmla="*/ 4724400 h 7823200"/>
                <a:gd name="connsiteX23" fmla="*/ 1614613 w 1830513"/>
                <a:gd name="connsiteY23" fmla="*/ 4876800 h 7823200"/>
                <a:gd name="connsiteX24" fmla="*/ 1589213 w 1830513"/>
                <a:gd name="connsiteY24" fmla="*/ 4889500 h 7823200"/>
                <a:gd name="connsiteX25" fmla="*/ 1525713 w 1830513"/>
                <a:gd name="connsiteY25" fmla="*/ 4914900 h 7823200"/>
                <a:gd name="connsiteX26" fmla="*/ 1436813 w 1830513"/>
                <a:gd name="connsiteY26" fmla="*/ 4927600 h 7823200"/>
                <a:gd name="connsiteX27" fmla="*/ 1538413 w 1830513"/>
                <a:gd name="connsiteY27" fmla="*/ 4965700 h 7823200"/>
                <a:gd name="connsiteX28" fmla="*/ 1601913 w 1830513"/>
                <a:gd name="connsiteY28" fmla="*/ 5041900 h 7823200"/>
                <a:gd name="connsiteX29" fmla="*/ 1627313 w 1830513"/>
                <a:gd name="connsiteY29" fmla="*/ 5118100 h 7823200"/>
                <a:gd name="connsiteX30" fmla="*/ 1589213 w 1830513"/>
                <a:gd name="connsiteY30" fmla="*/ 5194300 h 7823200"/>
                <a:gd name="connsiteX31" fmla="*/ 1513013 w 1830513"/>
                <a:gd name="connsiteY31" fmla="*/ 5283200 h 7823200"/>
                <a:gd name="connsiteX32" fmla="*/ 1487613 w 1830513"/>
                <a:gd name="connsiteY32" fmla="*/ 5384800 h 7823200"/>
                <a:gd name="connsiteX33" fmla="*/ 1487613 w 1830513"/>
                <a:gd name="connsiteY33" fmla="*/ 5473700 h 7823200"/>
                <a:gd name="connsiteX34" fmla="*/ 1500313 w 1830513"/>
                <a:gd name="connsiteY34" fmla="*/ 5638800 h 7823200"/>
                <a:gd name="connsiteX35" fmla="*/ 1513013 w 1830513"/>
                <a:gd name="connsiteY35" fmla="*/ 5867400 h 7823200"/>
                <a:gd name="connsiteX36" fmla="*/ 1487613 w 1830513"/>
                <a:gd name="connsiteY36" fmla="*/ 6032500 h 7823200"/>
                <a:gd name="connsiteX37" fmla="*/ 1411413 w 1830513"/>
                <a:gd name="connsiteY37" fmla="*/ 6159500 h 7823200"/>
                <a:gd name="connsiteX38" fmla="*/ 1259013 w 1830513"/>
                <a:gd name="connsiteY38" fmla="*/ 6184900 h 7823200"/>
                <a:gd name="connsiteX39" fmla="*/ 1106613 w 1830513"/>
                <a:gd name="connsiteY39" fmla="*/ 6184900 h 7823200"/>
                <a:gd name="connsiteX40" fmla="*/ 928813 w 1830513"/>
                <a:gd name="connsiteY40" fmla="*/ 6146800 h 7823200"/>
                <a:gd name="connsiteX41" fmla="*/ 789113 w 1830513"/>
                <a:gd name="connsiteY41" fmla="*/ 6159500 h 7823200"/>
                <a:gd name="connsiteX42" fmla="*/ 738313 w 1830513"/>
                <a:gd name="connsiteY42" fmla="*/ 6172200 h 7823200"/>
                <a:gd name="connsiteX43" fmla="*/ 674813 w 1830513"/>
                <a:gd name="connsiteY43" fmla="*/ 6223000 h 7823200"/>
                <a:gd name="connsiteX44" fmla="*/ 585913 w 1830513"/>
                <a:gd name="connsiteY44" fmla="*/ 6591300 h 7823200"/>
                <a:gd name="connsiteX45" fmla="*/ 395413 w 1830513"/>
                <a:gd name="connsiteY45" fmla="*/ 7810500 h 7823200"/>
                <a:gd name="connsiteX46" fmla="*/ 1713 w 1830513"/>
                <a:gd name="connsiteY46"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04010 w 1830513"/>
                <a:gd name="connsiteY19" fmla="*/ 4167524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65313 w 1830513"/>
                <a:gd name="connsiteY5" fmla="*/ 241300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78565 w 1830513"/>
                <a:gd name="connsiteY5" fmla="*/ 231602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78565 w 1830513"/>
                <a:gd name="connsiteY5" fmla="*/ 231602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13013 w 1830513"/>
                <a:gd name="connsiteY15" fmla="*/ 3175000 h 7823200"/>
                <a:gd name="connsiteX16" fmla="*/ 1779713 w 1830513"/>
                <a:gd name="connsiteY16" fmla="*/ 3886200 h 7823200"/>
                <a:gd name="connsiteX17" fmla="*/ 1817813 w 1830513"/>
                <a:gd name="connsiteY17" fmla="*/ 4000500 h 7823200"/>
                <a:gd name="connsiteX18" fmla="*/ 1830513 w 1830513"/>
                <a:gd name="connsiteY18" fmla="*/ 4102100 h 7823200"/>
                <a:gd name="connsiteX19" fmla="*/ 1823888 w 1830513"/>
                <a:gd name="connsiteY19" fmla="*/ 4180455 h 7823200"/>
                <a:gd name="connsiteX20" fmla="*/ 1767013 w 1830513"/>
                <a:gd name="connsiteY20" fmla="*/ 4241800 h 7823200"/>
                <a:gd name="connsiteX21" fmla="*/ 1652713 w 1830513"/>
                <a:gd name="connsiteY21" fmla="*/ 4356100 h 7823200"/>
                <a:gd name="connsiteX22" fmla="*/ 1601913 w 1830513"/>
                <a:gd name="connsiteY22" fmla="*/ 4521200 h 7823200"/>
                <a:gd name="connsiteX23" fmla="*/ 1614613 w 1830513"/>
                <a:gd name="connsiteY23" fmla="*/ 4724400 h 7823200"/>
                <a:gd name="connsiteX24" fmla="*/ 1614613 w 1830513"/>
                <a:gd name="connsiteY24" fmla="*/ 4876800 h 7823200"/>
                <a:gd name="connsiteX25" fmla="*/ 1589213 w 1830513"/>
                <a:gd name="connsiteY25" fmla="*/ 4889500 h 7823200"/>
                <a:gd name="connsiteX26" fmla="*/ 1525713 w 1830513"/>
                <a:gd name="connsiteY26" fmla="*/ 4914900 h 7823200"/>
                <a:gd name="connsiteX27" fmla="*/ 1436813 w 1830513"/>
                <a:gd name="connsiteY27" fmla="*/ 4927600 h 7823200"/>
                <a:gd name="connsiteX28" fmla="*/ 1538413 w 1830513"/>
                <a:gd name="connsiteY28" fmla="*/ 4965700 h 7823200"/>
                <a:gd name="connsiteX29" fmla="*/ 1601913 w 1830513"/>
                <a:gd name="connsiteY29" fmla="*/ 5041900 h 7823200"/>
                <a:gd name="connsiteX30" fmla="*/ 1627313 w 1830513"/>
                <a:gd name="connsiteY30" fmla="*/ 5118100 h 7823200"/>
                <a:gd name="connsiteX31" fmla="*/ 1589213 w 1830513"/>
                <a:gd name="connsiteY31" fmla="*/ 5194300 h 7823200"/>
                <a:gd name="connsiteX32" fmla="*/ 1513013 w 1830513"/>
                <a:gd name="connsiteY32" fmla="*/ 5283200 h 7823200"/>
                <a:gd name="connsiteX33" fmla="*/ 1487613 w 1830513"/>
                <a:gd name="connsiteY33" fmla="*/ 5384800 h 7823200"/>
                <a:gd name="connsiteX34" fmla="*/ 1487613 w 1830513"/>
                <a:gd name="connsiteY34" fmla="*/ 5473700 h 7823200"/>
                <a:gd name="connsiteX35" fmla="*/ 1500313 w 1830513"/>
                <a:gd name="connsiteY35" fmla="*/ 5638800 h 7823200"/>
                <a:gd name="connsiteX36" fmla="*/ 1513013 w 1830513"/>
                <a:gd name="connsiteY36" fmla="*/ 5867400 h 7823200"/>
                <a:gd name="connsiteX37" fmla="*/ 1487613 w 1830513"/>
                <a:gd name="connsiteY37" fmla="*/ 6032500 h 7823200"/>
                <a:gd name="connsiteX38" fmla="*/ 1411413 w 1830513"/>
                <a:gd name="connsiteY38" fmla="*/ 6159500 h 7823200"/>
                <a:gd name="connsiteX39" fmla="*/ 1259013 w 1830513"/>
                <a:gd name="connsiteY39" fmla="*/ 6184900 h 7823200"/>
                <a:gd name="connsiteX40" fmla="*/ 1106613 w 1830513"/>
                <a:gd name="connsiteY40" fmla="*/ 6184900 h 7823200"/>
                <a:gd name="connsiteX41" fmla="*/ 928813 w 1830513"/>
                <a:gd name="connsiteY41" fmla="*/ 6146800 h 7823200"/>
                <a:gd name="connsiteX42" fmla="*/ 789113 w 1830513"/>
                <a:gd name="connsiteY42" fmla="*/ 6159500 h 7823200"/>
                <a:gd name="connsiteX43" fmla="*/ 738313 w 1830513"/>
                <a:gd name="connsiteY43" fmla="*/ 6172200 h 7823200"/>
                <a:gd name="connsiteX44" fmla="*/ 674813 w 1830513"/>
                <a:gd name="connsiteY44" fmla="*/ 6223000 h 7823200"/>
                <a:gd name="connsiteX45" fmla="*/ 585913 w 1830513"/>
                <a:gd name="connsiteY45" fmla="*/ 6591300 h 7823200"/>
                <a:gd name="connsiteX46" fmla="*/ 395413 w 1830513"/>
                <a:gd name="connsiteY46" fmla="*/ 7810500 h 7823200"/>
                <a:gd name="connsiteX47" fmla="*/ 1713 w 1830513"/>
                <a:gd name="connsiteY47"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78565 w 1830513"/>
                <a:gd name="connsiteY5" fmla="*/ 231602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509149 w 1830513"/>
                <a:gd name="connsiteY15" fmla="*/ 2984346 h 7823200"/>
                <a:gd name="connsiteX16" fmla="*/ 1513013 w 1830513"/>
                <a:gd name="connsiteY16" fmla="*/ 3175000 h 7823200"/>
                <a:gd name="connsiteX17" fmla="*/ 1779713 w 1830513"/>
                <a:gd name="connsiteY17" fmla="*/ 3886200 h 7823200"/>
                <a:gd name="connsiteX18" fmla="*/ 1817813 w 1830513"/>
                <a:gd name="connsiteY18" fmla="*/ 4000500 h 7823200"/>
                <a:gd name="connsiteX19" fmla="*/ 1830513 w 1830513"/>
                <a:gd name="connsiteY19" fmla="*/ 4102100 h 7823200"/>
                <a:gd name="connsiteX20" fmla="*/ 1823888 w 1830513"/>
                <a:gd name="connsiteY20" fmla="*/ 4180455 h 7823200"/>
                <a:gd name="connsiteX21" fmla="*/ 1767013 w 1830513"/>
                <a:gd name="connsiteY21" fmla="*/ 4241800 h 7823200"/>
                <a:gd name="connsiteX22" fmla="*/ 1652713 w 1830513"/>
                <a:gd name="connsiteY22" fmla="*/ 4356100 h 7823200"/>
                <a:gd name="connsiteX23" fmla="*/ 1601913 w 1830513"/>
                <a:gd name="connsiteY23" fmla="*/ 4521200 h 7823200"/>
                <a:gd name="connsiteX24" fmla="*/ 1614613 w 1830513"/>
                <a:gd name="connsiteY24" fmla="*/ 4724400 h 7823200"/>
                <a:gd name="connsiteX25" fmla="*/ 1614613 w 1830513"/>
                <a:gd name="connsiteY25" fmla="*/ 4876800 h 7823200"/>
                <a:gd name="connsiteX26" fmla="*/ 1589213 w 1830513"/>
                <a:gd name="connsiteY26" fmla="*/ 4889500 h 7823200"/>
                <a:gd name="connsiteX27" fmla="*/ 1525713 w 1830513"/>
                <a:gd name="connsiteY27" fmla="*/ 4914900 h 7823200"/>
                <a:gd name="connsiteX28" fmla="*/ 1436813 w 1830513"/>
                <a:gd name="connsiteY28" fmla="*/ 4927600 h 7823200"/>
                <a:gd name="connsiteX29" fmla="*/ 1538413 w 1830513"/>
                <a:gd name="connsiteY29" fmla="*/ 4965700 h 7823200"/>
                <a:gd name="connsiteX30" fmla="*/ 1601913 w 1830513"/>
                <a:gd name="connsiteY30" fmla="*/ 5041900 h 7823200"/>
                <a:gd name="connsiteX31" fmla="*/ 1627313 w 1830513"/>
                <a:gd name="connsiteY31" fmla="*/ 5118100 h 7823200"/>
                <a:gd name="connsiteX32" fmla="*/ 1589213 w 1830513"/>
                <a:gd name="connsiteY32" fmla="*/ 5194300 h 7823200"/>
                <a:gd name="connsiteX33" fmla="*/ 1513013 w 1830513"/>
                <a:gd name="connsiteY33" fmla="*/ 5283200 h 7823200"/>
                <a:gd name="connsiteX34" fmla="*/ 1487613 w 1830513"/>
                <a:gd name="connsiteY34" fmla="*/ 5384800 h 7823200"/>
                <a:gd name="connsiteX35" fmla="*/ 1487613 w 1830513"/>
                <a:gd name="connsiteY35" fmla="*/ 5473700 h 7823200"/>
                <a:gd name="connsiteX36" fmla="*/ 1500313 w 1830513"/>
                <a:gd name="connsiteY36" fmla="*/ 5638800 h 7823200"/>
                <a:gd name="connsiteX37" fmla="*/ 1513013 w 1830513"/>
                <a:gd name="connsiteY37" fmla="*/ 5867400 h 7823200"/>
                <a:gd name="connsiteX38" fmla="*/ 1487613 w 1830513"/>
                <a:gd name="connsiteY38" fmla="*/ 6032500 h 7823200"/>
                <a:gd name="connsiteX39" fmla="*/ 1411413 w 1830513"/>
                <a:gd name="connsiteY39" fmla="*/ 6159500 h 7823200"/>
                <a:gd name="connsiteX40" fmla="*/ 1259013 w 1830513"/>
                <a:gd name="connsiteY40" fmla="*/ 6184900 h 7823200"/>
                <a:gd name="connsiteX41" fmla="*/ 1106613 w 1830513"/>
                <a:gd name="connsiteY41" fmla="*/ 6184900 h 7823200"/>
                <a:gd name="connsiteX42" fmla="*/ 928813 w 1830513"/>
                <a:gd name="connsiteY42" fmla="*/ 6146800 h 7823200"/>
                <a:gd name="connsiteX43" fmla="*/ 789113 w 1830513"/>
                <a:gd name="connsiteY43" fmla="*/ 6159500 h 7823200"/>
                <a:gd name="connsiteX44" fmla="*/ 738313 w 1830513"/>
                <a:gd name="connsiteY44" fmla="*/ 6172200 h 7823200"/>
                <a:gd name="connsiteX45" fmla="*/ 674813 w 1830513"/>
                <a:gd name="connsiteY45" fmla="*/ 6223000 h 7823200"/>
                <a:gd name="connsiteX46" fmla="*/ 585913 w 1830513"/>
                <a:gd name="connsiteY46" fmla="*/ 6591300 h 7823200"/>
                <a:gd name="connsiteX47" fmla="*/ 395413 w 1830513"/>
                <a:gd name="connsiteY47" fmla="*/ 7810500 h 7823200"/>
                <a:gd name="connsiteX48" fmla="*/ 1713 w 1830513"/>
                <a:gd name="connsiteY48" fmla="*/ 7823200 h 7823200"/>
                <a:gd name="connsiteX0" fmla="*/ 1713 w 1830513"/>
                <a:gd name="connsiteY0" fmla="*/ 7823200 h 7823200"/>
                <a:gd name="connsiteX1" fmla="*/ 1161 w 1830513"/>
                <a:gd name="connsiteY1" fmla="*/ 0 h 7823200"/>
                <a:gd name="connsiteX2" fmla="*/ 230313 w 1830513"/>
                <a:gd name="connsiteY2" fmla="*/ 0 h 7823200"/>
                <a:gd name="connsiteX3" fmla="*/ 484313 w 1830513"/>
                <a:gd name="connsiteY3" fmla="*/ 25400 h 7823200"/>
                <a:gd name="connsiteX4" fmla="*/ 687513 w 1830513"/>
                <a:gd name="connsiteY4" fmla="*/ 114300 h 7823200"/>
                <a:gd name="connsiteX5" fmla="*/ 878565 w 1830513"/>
                <a:gd name="connsiteY5" fmla="*/ 231602 h 7823200"/>
                <a:gd name="connsiteX6" fmla="*/ 1043113 w 1830513"/>
                <a:gd name="connsiteY6" fmla="*/ 393700 h 7823200"/>
                <a:gd name="connsiteX7" fmla="*/ 1208213 w 1830513"/>
                <a:gd name="connsiteY7" fmla="*/ 673100 h 7823200"/>
                <a:gd name="connsiteX8" fmla="*/ 1297113 w 1830513"/>
                <a:gd name="connsiteY8" fmla="*/ 889000 h 7823200"/>
                <a:gd name="connsiteX9" fmla="*/ 1462213 w 1830513"/>
                <a:gd name="connsiteY9" fmla="*/ 1473200 h 7823200"/>
                <a:gd name="connsiteX10" fmla="*/ 1525713 w 1830513"/>
                <a:gd name="connsiteY10" fmla="*/ 1905000 h 7823200"/>
                <a:gd name="connsiteX11" fmla="*/ 1563813 w 1830513"/>
                <a:gd name="connsiteY11" fmla="*/ 2273300 h 7823200"/>
                <a:gd name="connsiteX12" fmla="*/ 1589213 w 1830513"/>
                <a:gd name="connsiteY12" fmla="*/ 2654300 h 7823200"/>
                <a:gd name="connsiteX13" fmla="*/ 1551113 w 1830513"/>
                <a:gd name="connsiteY13" fmla="*/ 2768600 h 7823200"/>
                <a:gd name="connsiteX14" fmla="*/ 1500313 w 1830513"/>
                <a:gd name="connsiteY14" fmla="*/ 2882900 h 7823200"/>
                <a:gd name="connsiteX15" fmla="*/ 1466079 w 1830513"/>
                <a:gd name="connsiteY15" fmla="*/ 2990811 h 7823200"/>
                <a:gd name="connsiteX16" fmla="*/ 1513013 w 1830513"/>
                <a:gd name="connsiteY16" fmla="*/ 3175000 h 7823200"/>
                <a:gd name="connsiteX17" fmla="*/ 1779713 w 1830513"/>
                <a:gd name="connsiteY17" fmla="*/ 3886200 h 7823200"/>
                <a:gd name="connsiteX18" fmla="*/ 1817813 w 1830513"/>
                <a:gd name="connsiteY18" fmla="*/ 4000500 h 7823200"/>
                <a:gd name="connsiteX19" fmla="*/ 1830513 w 1830513"/>
                <a:gd name="connsiteY19" fmla="*/ 4102100 h 7823200"/>
                <a:gd name="connsiteX20" fmla="*/ 1823888 w 1830513"/>
                <a:gd name="connsiteY20" fmla="*/ 4180455 h 7823200"/>
                <a:gd name="connsiteX21" fmla="*/ 1767013 w 1830513"/>
                <a:gd name="connsiteY21" fmla="*/ 4241800 h 7823200"/>
                <a:gd name="connsiteX22" fmla="*/ 1652713 w 1830513"/>
                <a:gd name="connsiteY22" fmla="*/ 4356100 h 7823200"/>
                <a:gd name="connsiteX23" fmla="*/ 1601913 w 1830513"/>
                <a:gd name="connsiteY23" fmla="*/ 4521200 h 7823200"/>
                <a:gd name="connsiteX24" fmla="*/ 1614613 w 1830513"/>
                <a:gd name="connsiteY24" fmla="*/ 4724400 h 7823200"/>
                <a:gd name="connsiteX25" fmla="*/ 1614613 w 1830513"/>
                <a:gd name="connsiteY25" fmla="*/ 4876800 h 7823200"/>
                <a:gd name="connsiteX26" fmla="*/ 1589213 w 1830513"/>
                <a:gd name="connsiteY26" fmla="*/ 4889500 h 7823200"/>
                <a:gd name="connsiteX27" fmla="*/ 1525713 w 1830513"/>
                <a:gd name="connsiteY27" fmla="*/ 4914900 h 7823200"/>
                <a:gd name="connsiteX28" fmla="*/ 1436813 w 1830513"/>
                <a:gd name="connsiteY28" fmla="*/ 4927600 h 7823200"/>
                <a:gd name="connsiteX29" fmla="*/ 1538413 w 1830513"/>
                <a:gd name="connsiteY29" fmla="*/ 4965700 h 7823200"/>
                <a:gd name="connsiteX30" fmla="*/ 1601913 w 1830513"/>
                <a:gd name="connsiteY30" fmla="*/ 5041900 h 7823200"/>
                <a:gd name="connsiteX31" fmla="*/ 1627313 w 1830513"/>
                <a:gd name="connsiteY31" fmla="*/ 5118100 h 7823200"/>
                <a:gd name="connsiteX32" fmla="*/ 1589213 w 1830513"/>
                <a:gd name="connsiteY32" fmla="*/ 5194300 h 7823200"/>
                <a:gd name="connsiteX33" fmla="*/ 1513013 w 1830513"/>
                <a:gd name="connsiteY33" fmla="*/ 5283200 h 7823200"/>
                <a:gd name="connsiteX34" fmla="*/ 1487613 w 1830513"/>
                <a:gd name="connsiteY34" fmla="*/ 5384800 h 7823200"/>
                <a:gd name="connsiteX35" fmla="*/ 1487613 w 1830513"/>
                <a:gd name="connsiteY35" fmla="*/ 5473700 h 7823200"/>
                <a:gd name="connsiteX36" fmla="*/ 1500313 w 1830513"/>
                <a:gd name="connsiteY36" fmla="*/ 5638800 h 7823200"/>
                <a:gd name="connsiteX37" fmla="*/ 1513013 w 1830513"/>
                <a:gd name="connsiteY37" fmla="*/ 5867400 h 7823200"/>
                <a:gd name="connsiteX38" fmla="*/ 1487613 w 1830513"/>
                <a:gd name="connsiteY38" fmla="*/ 6032500 h 7823200"/>
                <a:gd name="connsiteX39" fmla="*/ 1411413 w 1830513"/>
                <a:gd name="connsiteY39" fmla="*/ 6159500 h 7823200"/>
                <a:gd name="connsiteX40" fmla="*/ 1259013 w 1830513"/>
                <a:gd name="connsiteY40" fmla="*/ 6184900 h 7823200"/>
                <a:gd name="connsiteX41" fmla="*/ 1106613 w 1830513"/>
                <a:gd name="connsiteY41" fmla="*/ 6184900 h 7823200"/>
                <a:gd name="connsiteX42" fmla="*/ 928813 w 1830513"/>
                <a:gd name="connsiteY42" fmla="*/ 6146800 h 7823200"/>
                <a:gd name="connsiteX43" fmla="*/ 789113 w 1830513"/>
                <a:gd name="connsiteY43" fmla="*/ 6159500 h 7823200"/>
                <a:gd name="connsiteX44" fmla="*/ 738313 w 1830513"/>
                <a:gd name="connsiteY44" fmla="*/ 6172200 h 7823200"/>
                <a:gd name="connsiteX45" fmla="*/ 674813 w 1830513"/>
                <a:gd name="connsiteY45" fmla="*/ 6223000 h 7823200"/>
                <a:gd name="connsiteX46" fmla="*/ 585913 w 1830513"/>
                <a:gd name="connsiteY46" fmla="*/ 6591300 h 7823200"/>
                <a:gd name="connsiteX47" fmla="*/ 395413 w 1830513"/>
                <a:gd name="connsiteY47" fmla="*/ 7810500 h 7823200"/>
                <a:gd name="connsiteX48" fmla="*/ 1713 w 1830513"/>
                <a:gd name="connsiteY48" fmla="*/ 7823200 h 78232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Lst>
              <a:rect l="l" t="t" r="r" b="b"/>
              <a:pathLst>
                <a:path w="1830513" h="7823200">
                  <a:moveTo>
                    <a:pt x="1713" y="7823200"/>
                  </a:moveTo>
                  <a:cubicBezTo>
                    <a:pt x="5946" y="5215467"/>
                    <a:pt x="-3072" y="2607733"/>
                    <a:pt x="1161" y="0"/>
                  </a:cubicBezTo>
                  <a:lnTo>
                    <a:pt x="230313" y="0"/>
                  </a:lnTo>
                  <a:cubicBezTo>
                    <a:pt x="310838" y="4233"/>
                    <a:pt x="408113" y="6350"/>
                    <a:pt x="484313" y="25400"/>
                  </a:cubicBezTo>
                  <a:cubicBezTo>
                    <a:pt x="560513" y="44450"/>
                    <a:pt x="621804" y="79933"/>
                    <a:pt x="687513" y="114300"/>
                  </a:cubicBezTo>
                  <a:cubicBezTo>
                    <a:pt x="753222" y="148667"/>
                    <a:pt x="819298" y="185035"/>
                    <a:pt x="878565" y="231602"/>
                  </a:cubicBezTo>
                  <a:cubicBezTo>
                    <a:pt x="937832" y="278169"/>
                    <a:pt x="988172" y="320117"/>
                    <a:pt x="1043113" y="393700"/>
                  </a:cubicBezTo>
                  <a:cubicBezTo>
                    <a:pt x="1098054" y="467283"/>
                    <a:pt x="1165880" y="590550"/>
                    <a:pt x="1208213" y="673100"/>
                  </a:cubicBezTo>
                  <a:lnTo>
                    <a:pt x="1297113" y="889000"/>
                  </a:lnTo>
                  <a:cubicBezTo>
                    <a:pt x="1326746" y="960967"/>
                    <a:pt x="1424113" y="1303867"/>
                    <a:pt x="1462213" y="1473200"/>
                  </a:cubicBezTo>
                  <a:lnTo>
                    <a:pt x="1525713" y="1905000"/>
                  </a:lnTo>
                  <a:lnTo>
                    <a:pt x="1563813" y="2273300"/>
                  </a:lnTo>
                  <a:lnTo>
                    <a:pt x="1589213" y="2654300"/>
                  </a:lnTo>
                  <a:lnTo>
                    <a:pt x="1551113" y="2768600"/>
                  </a:lnTo>
                  <a:lnTo>
                    <a:pt x="1500313" y="2882900"/>
                  </a:lnTo>
                  <a:lnTo>
                    <a:pt x="1466079" y="2990811"/>
                  </a:lnTo>
                  <a:lnTo>
                    <a:pt x="1513013" y="3175000"/>
                  </a:lnTo>
                  <a:lnTo>
                    <a:pt x="1779713" y="3886200"/>
                  </a:lnTo>
                  <a:lnTo>
                    <a:pt x="1817813" y="4000500"/>
                  </a:lnTo>
                  <a:lnTo>
                    <a:pt x="1830513" y="4102100"/>
                  </a:lnTo>
                  <a:lnTo>
                    <a:pt x="1823888" y="4180455"/>
                  </a:lnTo>
                  <a:lnTo>
                    <a:pt x="1767013" y="4241800"/>
                  </a:lnTo>
                  <a:lnTo>
                    <a:pt x="1652713" y="4356100"/>
                  </a:lnTo>
                  <a:lnTo>
                    <a:pt x="1601913" y="4521200"/>
                  </a:lnTo>
                  <a:lnTo>
                    <a:pt x="1614613" y="4724400"/>
                  </a:lnTo>
                  <a:cubicBezTo>
                    <a:pt x="1616730" y="4783667"/>
                    <a:pt x="1618846" y="4849283"/>
                    <a:pt x="1614613" y="4876800"/>
                  </a:cubicBezTo>
                  <a:cubicBezTo>
                    <a:pt x="1610380" y="4904317"/>
                    <a:pt x="1604030" y="4883150"/>
                    <a:pt x="1589213" y="4889500"/>
                  </a:cubicBezTo>
                  <a:lnTo>
                    <a:pt x="1525713" y="4914900"/>
                  </a:lnTo>
                  <a:lnTo>
                    <a:pt x="1436813" y="4927600"/>
                  </a:lnTo>
                  <a:lnTo>
                    <a:pt x="1538413" y="4965700"/>
                  </a:lnTo>
                  <a:lnTo>
                    <a:pt x="1601913" y="5041900"/>
                  </a:lnTo>
                  <a:lnTo>
                    <a:pt x="1627313" y="5118100"/>
                  </a:lnTo>
                  <a:lnTo>
                    <a:pt x="1589213" y="5194300"/>
                  </a:lnTo>
                  <a:lnTo>
                    <a:pt x="1513013" y="5283200"/>
                  </a:lnTo>
                  <a:lnTo>
                    <a:pt x="1487613" y="5384800"/>
                  </a:lnTo>
                  <a:lnTo>
                    <a:pt x="1487613" y="5473700"/>
                  </a:lnTo>
                  <a:lnTo>
                    <a:pt x="1500313" y="5638800"/>
                  </a:lnTo>
                  <a:lnTo>
                    <a:pt x="1513013" y="5867400"/>
                  </a:lnTo>
                  <a:lnTo>
                    <a:pt x="1487613" y="6032500"/>
                  </a:lnTo>
                  <a:cubicBezTo>
                    <a:pt x="1470680" y="6081183"/>
                    <a:pt x="1449513" y="6134100"/>
                    <a:pt x="1411413" y="6159500"/>
                  </a:cubicBezTo>
                  <a:cubicBezTo>
                    <a:pt x="1373313" y="6184900"/>
                    <a:pt x="1309813" y="6180667"/>
                    <a:pt x="1259013" y="6184900"/>
                  </a:cubicBezTo>
                  <a:lnTo>
                    <a:pt x="1106613" y="6184900"/>
                  </a:lnTo>
                  <a:lnTo>
                    <a:pt x="928813" y="6146800"/>
                  </a:lnTo>
                  <a:lnTo>
                    <a:pt x="789113" y="6159500"/>
                  </a:lnTo>
                  <a:lnTo>
                    <a:pt x="738313" y="6172200"/>
                  </a:lnTo>
                  <a:lnTo>
                    <a:pt x="674813" y="6223000"/>
                  </a:lnTo>
                  <a:lnTo>
                    <a:pt x="585913" y="6591300"/>
                  </a:lnTo>
                  <a:lnTo>
                    <a:pt x="395413" y="7810500"/>
                  </a:lnTo>
                  <a:lnTo>
                    <a:pt x="1713" y="7823200"/>
                  </a:lnTo>
                  <a:close/>
                </a:path>
              </a:pathLst>
            </a:custGeom>
            <a:solidFill>
              <a:srgbClr val="9C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C8FFE1"/>
                </a:solidFill>
              </a:endParaRPr>
            </a:p>
          </xdr:txBody>
        </xdr:sp>
      </xdr:grpSp>
    </xdr:grpSp>
    <xdr:clientData/>
  </xdr:twoCellAnchor>
  <xdr:twoCellAnchor>
    <xdr:from>
      <xdr:col>1</xdr:col>
      <xdr:colOff>7620</xdr:colOff>
      <xdr:row>560</xdr:row>
      <xdr:rowOff>8940</xdr:rowOff>
    </xdr:from>
    <xdr:to>
      <xdr:col>2</xdr:col>
      <xdr:colOff>291389</xdr:colOff>
      <xdr:row>571</xdr:row>
      <xdr:rowOff>101042</xdr:rowOff>
    </xdr:to>
    <xdr:grpSp>
      <xdr:nvGrpSpPr>
        <xdr:cNvPr id="392" name="Group 391">
          <a:extLst>
            <a:ext uri="{FF2B5EF4-FFF2-40B4-BE49-F238E27FC236}">
              <a16:creationId xmlns:a16="http://schemas.microsoft.com/office/drawing/2014/main" id="{2D5762CD-CA3E-4249-A71D-16CDDC3A00B7}"/>
            </a:ext>
          </a:extLst>
        </xdr:cNvPr>
        <xdr:cNvGrpSpPr>
          <a:grpSpLocks noChangeAspect="1"/>
        </xdr:cNvGrpSpPr>
      </xdr:nvGrpSpPr>
      <xdr:grpSpPr>
        <a:xfrm>
          <a:off x="121920" y="109298790"/>
          <a:ext cx="798119" cy="2079652"/>
          <a:chOff x="13620749" y="104774999"/>
          <a:chExt cx="1352551" cy="3438523"/>
        </a:xfrm>
      </xdr:grpSpPr>
      <xdr:grpSp>
        <xdr:nvGrpSpPr>
          <xdr:cNvPr id="393" name="Group 392">
            <a:extLst>
              <a:ext uri="{FF2B5EF4-FFF2-40B4-BE49-F238E27FC236}">
                <a16:creationId xmlns:a16="http://schemas.microsoft.com/office/drawing/2014/main" id="{9F2230F9-1E9A-D967-FA05-B957AB4AE534}"/>
              </a:ext>
            </a:extLst>
          </xdr:cNvPr>
          <xdr:cNvGrpSpPr/>
        </xdr:nvGrpSpPr>
        <xdr:grpSpPr>
          <a:xfrm>
            <a:off x="13620749" y="105470322"/>
            <a:ext cx="1053296" cy="2743200"/>
            <a:chOff x="13620749" y="105470322"/>
            <a:chExt cx="1053296" cy="2743200"/>
          </a:xfrm>
        </xdr:grpSpPr>
        <xdr:grpSp>
          <xdr:nvGrpSpPr>
            <xdr:cNvPr id="395" name="Group 394">
              <a:extLst>
                <a:ext uri="{FF2B5EF4-FFF2-40B4-BE49-F238E27FC236}">
                  <a16:creationId xmlns:a16="http://schemas.microsoft.com/office/drawing/2014/main" id="{C8F28B91-F991-E8B8-8413-4DD5894237D6}"/>
                </a:ext>
              </a:extLst>
            </xdr:cNvPr>
            <xdr:cNvGrpSpPr>
              <a:grpSpLocks noChangeAspect="1"/>
            </xdr:cNvGrpSpPr>
          </xdr:nvGrpSpPr>
          <xdr:grpSpPr>
            <a:xfrm>
              <a:off x="13620749" y="105470322"/>
              <a:ext cx="1053296" cy="2743200"/>
              <a:chOff x="4819649" y="104755947"/>
              <a:chExt cx="2600325" cy="6772277"/>
            </a:xfrm>
            <a:solidFill>
              <a:srgbClr val="00B0F0"/>
            </a:solidFill>
          </xdr:grpSpPr>
          <xdr:sp macro="" textlink="">
            <xdr:nvSpPr>
              <xdr:cNvPr id="400" name="Rectangle: Rounded Corners 399">
                <a:extLst>
                  <a:ext uri="{FF2B5EF4-FFF2-40B4-BE49-F238E27FC236}">
                    <a16:creationId xmlns:a16="http://schemas.microsoft.com/office/drawing/2014/main" id="{B03691D1-1306-4B4E-2500-DAC8B97479D3}"/>
                  </a:ext>
                </a:extLst>
              </xdr:cNvPr>
              <xdr:cNvSpPr/>
            </xdr:nvSpPr>
            <xdr:spPr>
              <a:xfrm>
                <a:off x="4819649" y="106403773"/>
                <a:ext cx="457200" cy="2286000"/>
              </a:xfrm>
              <a:prstGeom prst="roundRect">
                <a:avLst>
                  <a:gd name="adj" fmla="val 47917"/>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C8FFE1"/>
                  </a:solidFill>
                </a:endParaRPr>
              </a:p>
            </xdr:txBody>
          </xdr:sp>
          <xdr:sp macro="" textlink="">
            <xdr:nvSpPr>
              <xdr:cNvPr id="401" name="Rectangle: Rounded Corners 400">
                <a:extLst>
                  <a:ext uri="{FF2B5EF4-FFF2-40B4-BE49-F238E27FC236}">
                    <a16:creationId xmlns:a16="http://schemas.microsoft.com/office/drawing/2014/main" id="{411F58E1-4D72-0973-FD0D-53618736E80A}"/>
                  </a:ext>
                </a:extLst>
              </xdr:cNvPr>
              <xdr:cNvSpPr/>
            </xdr:nvSpPr>
            <xdr:spPr>
              <a:xfrm>
                <a:off x="6962774" y="106403773"/>
                <a:ext cx="457200" cy="2286000"/>
              </a:xfrm>
              <a:prstGeom prst="roundRect">
                <a:avLst>
                  <a:gd name="adj" fmla="val 47917"/>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C8FFE1"/>
                  </a:solidFill>
                </a:endParaRPr>
              </a:p>
            </xdr:txBody>
          </xdr:sp>
          <xdr:sp macro="" textlink="">
            <xdr:nvSpPr>
              <xdr:cNvPr id="402" name="Rectangle: Rounded Corners 401">
                <a:extLst>
                  <a:ext uri="{FF2B5EF4-FFF2-40B4-BE49-F238E27FC236}">
                    <a16:creationId xmlns:a16="http://schemas.microsoft.com/office/drawing/2014/main" id="{B1F8EA60-32FD-DE40-DF61-3FC415D3DFF8}"/>
                  </a:ext>
                </a:extLst>
              </xdr:cNvPr>
              <xdr:cNvSpPr/>
            </xdr:nvSpPr>
            <xdr:spPr>
              <a:xfrm rot="16200000">
                <a:off x="5553075" y="105336972"/>
                <a:ext cx="1133477" cy="2581278"/>
              </a:xfrm>
              <a:prstGeom prst="roundRect">
                <a:avLst>
                  <a:gd name="adj" fmla="val 47917"/>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C8FFE1"/>
                  </a:solidFill>
                </a:endParaRPr>
              </a:p>
            </xdr:txBody>
          </xdr:sp>
          <xdr:sp macro="" textlink="">
            <xdr:nvSpPr>
              <xdr:cNvPr id="403" name="Rectangle: Rounded Corners 402">
                <a:extLst>
                  <a:ext uri="{FF2B5EF4-FFF2-40B4-BE49-F238E27FC236}">
                    <a16:creationId xmlns:a16="http://schemas.microsoft.com/office/drawing/2014/main" id="{05B27C04-A55B-AD12-50FF-C5ADB6BAABCE}"/>
                  </a:ext>
                </a:extLst>
              </xdr:cNvPr>
              <xdr:cNvSpPr/>
            </xdr:nvSpPr>
            <xdr:spPr>
              <a:xfrm rot="16200000">
                <a:off x="5557838" y="104751184"/>
                <a:ext cx="1133477" cy="1143003"/>
              </a:xfrm>
              <a:prstGeom prst="roundRect">
                <a:avLst>
                  <a:gd name="adj" fmla="val 47917"/>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C8FFE1"/>
                  </a:solidFill>
                </a:endParaRPr>
              </a:p>
            </xdr:txBody>
          </xdr:sp>
          <xdr:sp macro="" textlink="">
            <xdr:nvSpPr>
              <xdr:cNvPr id="404" name="Rectangle: Rounded Corners 403">
                <a:extLst>
                  <a:ext uri="{FF2B5EF4-FFF2-40B4-BE49-F238E27FC236}">
                    <a16:creationId xmlns:a16="http://schemas.microsoft.com/office/drawing/2014/main" id="{1452199C-465D-C833-FB71-70C217C7BE45}"/>
                  </a:ext>
                </a:extLst>
              </xdr:cNvPr>
              <xdr:cNvSpPr/>
            </xdr:nvSpPr>
            <xdr:spPr>
              <a:xfrm rot="16200000">
                <a:off x="5210177" y="107203872"/>
                <a:ext cx="1828799" cy="1143003"/>
              </a:xfrm>
              <a:prstGeom prst="roundRect">
                <a:avLst>
                  <a:gd name="adj" fmla="val 47917"/>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C8FFE1"/>
                  </a:solidFill>
                </a:endParaRPr>
              </a:p>
            </xdr:txBody>
          </xdr:sp>
          <xdr:sp macro="" textlink="">
            <xdr:nvSpPr>
              <xdr:cNvPr id="405" name="Rectangle: Rounded Corners 404">
                <a:extLst>
                  <a:ext uri="{FF2B5EF4-FFF2-40B4-BE49-F238E27FC236}">
                    <a16:creationId xmlns:a16="http://schemas.microsoft.com/office/drawing/2014/main" id="{F5F31CB5-D472-000A-BC22-EE87D9C18A44}"/>
                  </a:ext>
                </a:extLst>
              </xdr:cNvPr>
              <xdr:cNvSpPr/>
            </xdr:nvSpPr>
            <xdr:spPr>
              <a:xfrm>
                <a:off x="5419725" y="106499024"/>
                <a:ext cx="640080" cy="5029200"/>
              </a:xfrm>
              <a:prstGeom prst="roundRect">
                <a:avLst>
                  <a:gd name="adj" fmla="val 47917"/>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C8FFE1"/>
                  </a:solidFill>
                </a:endParaRPr>
              </a:p>
            </xdr:txBody>
          </xdr:sp>
          <xdr:sp macro="" textlink="">
            <xdr:nvSpPr>
              <xdr:cNvPr id="406" name="Rectangle: Rounded Corners 405">
                <a:extLst>
                  <a:ext uri="{FF2B5EF4-FFF2-40B4-BE49-F238E27FC236}">
                    <a16:creationId xmlns:a16="http://schemas.microsoft.com/office/drawing/2014/main" id="{FCD81169-0BA4-0C7D-6167-0FA97EA00E2B}"/>
                  </a:ext>
                </a:extLst>
              </xdr:cNvPr>
              <xdr:cNvSpPr/>
            </xdr:nvSpPr>
            <xdr:spPr>
              <a:xfrm>
                <a:off x="6200775" y="106499024"/>
                <a:ext cx="640080" cy="5029200"/>
              </a:xfrm>
              <a:prstGeom prst="roundRect">
                <a:avLst>
                  <a:gd name="adj" fmla="val 47917"/>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C8FFE1"/>
                  </a:solidFill>
                </a:endParaRPr>
              </a:p>
            </xdr:txBody>
          </xdr:sp>
        </xdr:grpSp>
        <xdr:grpSp>
          <xdr:nvGrpSpPr>
            <xdr:cNvPr id="396" name="Group 395">
              <a:extLst>
                <a:ext uri="{FF2B5EF4-FFF2-40B4-BE49-F238E27FC236}">
                  <a16:creationId xmlns:a16="http://schemas.microsoft.com/office/drawing/2014/main" id="{FBA8702E-6FD0-94AF-7AAC-BCC3A66CD08D}"/>
                </a:ext>
              </a:extLst>
            </xdr:cNvPr>
            <xdr:cNvGrpSpPr/>
          </xdr:nvGrpSpPr>
          <xdr:grpSpPr>
            <a:xfrm>
              <a:off x="13679805" y="106093372"/>
              <a:ext cx="953589" cy="1109382"/>
              <a:chOff x="0" y="0"/>
              <a:chExt cx="1112520" cy="1371600"/>
            </a:xfrm>
          </xdr:grpSpPr>
          <xdr:sp macro="" textlink="">
            <xdr:nvSpPr>
              <xdr:cNvPr id="397" name="Rectangle 396">
                <a:extLst>
                  <a:ext uri="{FF2B5EF4-FFF2-40B4-BE49-F238E27FC236}">
                    <a16:creationId xmlns:a16="http://schemas.microsoft.com/office/drawing/2014/main" id="{82C5A31D-91B4-ECD1-C8F7-6758D6E418DD}"/>
                  </a:ext>
                </a:extLst>
              </xdr:cNvPr>
              <xdr:cNvSpPr/>
            </xdr:nvSpPr>
            <xdr:spPr>
              <a:xfrm>
                <a:off x="0" y="0"/>
                <a:ext cx="457200" cy="1371600"/>
              </a:xfrm>
              <a:prstGeom prst="rect">
                <a:avLst/>
              </a:prstGeom>
              <a:gradFill>
                <a:gsLst>
                  <a:gs pos="0">
                    <a:schemeClr val="bg1">
                      <a:lumMod val="95000"/>
                    </a:schemeClr>
                  </a:gs>
                  <a:gs pos="69000">
                    <a:schemeClr val="bg1">
                      <a:lumMod val="95000"/>
                    </a:schemeClr>
                  </a:gs>
                  <a:gs pos="70000">
                    <a:schemeClr val="accent6">
                      <a:lumMod val="40000"/>
                      <a:lumOff val="60000"/>
                    </a:schemeClr>
                  </a:gs>
                  <a:gs pos="100000">
                    <a:schemeClr val="accent6">
                      <a:lumMod val="60000"/>
                      <a:lumOff val="40000"/>
                    </a:schemeClr>
                  </a:gs>
                </a:gsLst>
                <a:lin ang="5400000" scaled="1"/>
              </a:gradFill>
              <a:ln>
                <a:solidFill>
                  <a:schemeClr val="accent5">
                    <a:lumMod val="20000"/>
                    <a:lumOff val="80000"/>
                  </a:schemeClr>
                </a:solidFill>
              </a:ln>
              <a:effectLst>
                <a:glow rad="63500">
                  <a:schemeClr val="accent5">
                    <a:satMod val="175000"/>
                    <a:alpha val="40000"/>
                  </a:schemeClr>
                </a:glow>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solidFill>
                    <a:srgbClr val="C8FFE1"/>
                  </a:solidFill>
                </a:endParaRPr>
              </a:p>
            </xdr:txBody>
          </xdr:sp>
          <xdr:sp macro="" textlink="">
            <xdr:nvSpPr>
              <xdr:cNvPr id="398" name="Rectangle 397">
                <a:extLst>
                  <a:ext uri="{FF2B5EF4-FFF2-40B4-BE49-F238E27FC236}">
                    <a16:creationId xmlns:a16="http://schemas.microsoft.com/office/drawing/2014/main" id="{5E045BA0-D67A-FD1C-7249-C7DDDA1AA675}"/>
                  </a:ext>
                </a:extLst>
              </xdr:cNvPr>
              <xdr:cNvSpPr/>
            </xdr:nvSpPr>
            <xdr:spPr>
              <a:xfrm>
                <a:off x="655320" y="0"/>
                <a:ext cx="457200" cy="1371600"/>
              </a:xfrm>
              <a:prstGeom prst="rect">
                <a:avLst/>
              </a:prstGeom>
              <a:gradFill>
                <a:gsLst>
                  <a:gs pos="0">
                    <a:schemeClr val="bg1">
                      <a:lumMod val="95000"/>
                    </a:schemeClr>
                  </a:gs>
                  <a:gs pos="79000">
                    <a:schemeClr val="bg1">
                      <a:lumMod val="95000"/>
                    </a:schemeClr>
                  </a:gs>
                  <a:gs pos="80000">
                    <a:srgbClr val="F0CDFF"/>
                  </a:gs>
                  <a:gs pos="100000">
                    <a:srgbClr val="D7B9FF"/>
                  </a:gs>
                </a:gsLst>
                <a:lin ang="5400000" scaled="1"/>
              </a:gradFill>
              <a:ln>
                <a:solidFill>
                  <a:schemeClr val="accent5">
                    <a:lumMod val="20000"/>
                    <a:lumOff val="80000"/>
                  </a:schemeClr>
                </a:solidFill>
              </a:ln>
              <a:effectLst>
                <a:glow rad="63500">
                  <a:schemeClr val="accent5">
                    <a:satMod val="175000"/>
                    <a:alpha val="40000"/>
                  </a:schemeClr>
                </a:glow>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solidFill>
                    <a:srgbClr val="C8FFE1"/>
                  </a:solidFill>
                </a:endParaRPr>
              </a:p>
            </xdr:txBody>
          </xdr:sp>
          <xdr:cxnSp macro="">
            <xdr:nvCxnSpPr>
              <xdr:cNvPr id="399" name="Straight Connector 398">
                <a:extLst>
                  <a:ext uri="{FF2B5EF4-FFF2-40B4-BE49-F238E27FC236}">
                    <a16:creationId xmlns:a16="http://schemas.microsoft.com/office/drawing/2014/main" id="{C895AFD4-FBFE-33A5-3373-ADE64A90BE96}"/>
                  </a:ext>
                </a:extLst>
              </xdr:cNvPr>
              <xdr:cNvCxnSpPr/>
            </xdr:nvCxnSpPr>
            <xdr:spPr>
              <a:xfrm flipH="1" flipV="1">
                <a:off x="457200" y="968563"/>
                <a:ext cx="198120" cy="129740"/>
              </a:xfrm>
              <a:prstGeom prst="line">
                <a:avLst/>
              </a:prstGeom>
              <a:ln w="12700">
                <a:solidFill>
                  <a:srgbClr val="002060"/>
                </a:solidFill>
              </a:ln>
            </xdr:spPr>
            <xdr:style>
              <a:lnRef idx="1">
                <a:schemeClr val="accent1"/>
              </a:lnRef>
              <a:fillRef idx="0">
                <a:schemeClr val="accent1"/>
              </a:fillRef>
              <a:effectRef idx="0">
                <a:schemeClr val="accent1"/>
              </a:effectRef>
              <a:fontRef idx="minor">
                <a:schemeClr val="tx1"/>
              </a:fontRef>
            </xdr:style>
          </xdr:cxnSp>
        </xdr:grpSp>
      </xdr:grpSp>
      <xdr:sp macro="" textlink="">
        <xdr:nvSpPr>
          <xdr:cNvPr id="394" name="Thought Bubble: Cloud 393">
            <a:extLst>
              <a:ext uri="{FF2B5EF4-FFF2-40B4-BE49-F238E27FC236}">
                <a16:creationId xmlns:a16="http://schemas.microsoft.com/office/drawing/2014/main" id="{547C1DEF-2ACB-1AA0-7F46-BB6CE0BAB1D6}"/>
              </a:ext>
            </a:extLst>
          </xdr:cNvPr>
          <xdr:cNvSpPr/>
        </xdr:nvSpPr>
        <xdr:spPr>
          <a:xfrm>
            <a:off x="13801725" y="104774999"/>
            <a:ext cx="1171575" cy="514351"/>
          </a:xfrm>
          <a:prstGeom prst="cloudCallout">
            <a:avLst>
              <a:gd name="adj1" fmla="val -9451"/>
              <a:gd name="adj2" fmla="val 107209"/>
            </a:avLst>
          </a:prstGeom>
          <a:solidFill>
            <a:srgbClr val="C2DAF0"/>
          </a:solidFill>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C8FFE1"/>
              </a:solidFill>
            </a:endParaRPr>
          </a:p>
        </xdr:txBody>
      </xdr:sp>
    </xdr:grpSp>
    <xdr:clientData/>
  </xdr:twoCellAnchor>
  <xdr:twoCellAnchor>
    <xdr:from>
      <xdr:col>9</xdr:col>
      <xdr:colOff>192020</xdr:colOff>
      <xdr:row>559</xdr:row>
      <xdr:rowOff>70257</xdr:rowOff>
    </xdr:from>
    <xdr:to>
      <xdr:col>10</xdr:col>
      <xdr:colOff>371547</xdr:colOff>
      <xdr:row>570</xdr:row>
      <xdr:rowOff>144954</xdr:rowOff>
    </xdr:to>
    <xdr:grpSp>
      <xdr:nvGrpSpPr>
        <xdr:cNvPr id="407" name="Group 406">
          <a:extLst>
            <a:ext uri="{FF2B5EF4-FFF2-40B4-BE49-F238E27FC236}">
              <a16:creationId xmlns:a16="http://schemas.microsoft.com/office/drawing/2014/main" id="{E4985824-F69B-494F-AB6A-1EC164EF13ED}"/>
            </a:ext>
          </a:extLst>
        </xdr:cNvPr>
        <xdr:cNvGrpSpPr>
          <a:grpSpLocks noChangeAspect="1"/>
        </xdr:cNvGrpSpPr>
      </xdr:nvGrpSpPr>
      <xdr:grpSpPr>
        <a:xfrm>
          <a:off x="4421120" y="109195007"/>
          <a:ext cx="693877" cy="2049547"/>
          <a:chOff x="14933087" y="104774975"/>
          <a:chExt cx="1171576" cy="3409972"/>
        </a:xfrm>
      </xdr:grpSpPr>
      <xdr:grpSp>
        <xdr:nvGrpSpPr>
          <xdr:cNvPr id="408" name="Group 407">
            <a:extLst>
              <a:ext uri="{FF2B5EF4-FFF2-40B4-BE49-F238E27FC236}">
                <a16:creationId xmlns:a16="http://schemas.microsoft.com/office/drawing/2014/main" id="{E2B13CD0-D706-6D06-4E98-7E6EA1063BD4}"/>
              </a:ext>
            </a:extLst>
          </xdr:cNvPr>
          <xdr:cNvGrpSpPr/>
        </xdr:nvGrpSpPr>
        <xdr:grpSpPr>
          <a:xfrm>
            <a:off x="14944724" y="105441747"/>
            <a:ext cx="1053296" cy="2743200"/>
            <a:chOff x="14944724" y="105441747"/>
            <a:chExt cx="1053296" cy="2743200"/>
          </a:xfrm>
        </xdr:grpSpPr>
        <xdr:grpSp>
          <xdr:nvGrpSpPr>
            <xdr:cNvPr id="410" name="Group 409">
              <a:extLst>
                <a:ext uri="{FF2B5EF4-FFF2-40B4-BE49-F238E27FC236}">
                  <a16:creationId xmlns:a16="http://schemas.microsoft.com/office/drawing/2014/main" id="{335903E9-8DB7-C60D-2393-B96042D9DED3}"/>
                </a:ext>
              </a:extLst>
            </xdr:cNvPr>
            <xdr:cNvGrpSpPr>
              <a:grpSpLocks noChangeAspect="1"/>
            </xdr:cNvGrpSpPr>
          </xdr:nvGrpSpPr>
          <xdr:grpSpPr>
            <a:xfrm>
              <a:off x="14944724" y="105441747"/>
              <a:ext cx="1053296" cy="2743200"/>
              <a:chOff x="4819649" y="104755947"/>
              <a:chExt cx="2600325" cy="6772277"/>
            </a:xfrm>
            <a:solidFill>
              <a:srgbClr val="FF7171"/>
            </a:solidFill>
          </xdr:grpSpPr>
          <xdr:sp macro="" textlink="">
            <xdr:nvSpPr>
              <xdr:cNvPr id="415" name="Rectangle: Rounded Corners 414">
                <a:extLst>
                  <a:ext uri="{FF2B5EF4-FFF2-40B4-BE49-F238E27FC236}">
                    <a16:creationId xmlns:a16="http://schemas.microsoft.com/office/drawing/2014/main" id="{A850C166-C863-4A04-35F4-3D0FCB5F21C0}"/>
                  </a:ext>
                </a:extLst>
              </xdr:cNvPr>
              <xdr:cNvSpPr/>
            </xdr:nvSpPr>
            <xdr:spPr>
              <a:xfrm>
                <a:off x="4819649" y="106403773"/>
                <a:ext cx="457200" cy="2286000"/>
              </a:xfrm>
              <a:prstGeom prst="roundRect">
                <a:avLst>
                  <a:gd name="adj" fmla="val 47917"/>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C8FFE1"/>
                  </a:solidFill>
                </a:endParaRPr>
              </a:p>
            </xdr:txBody>
          </xdr:sp>
          <xdr:sp macro="" textlink="">
            <xdr:nvSpPr>
              <xdr:cNvPr id="416" name="Rectangle: Rounded Corners 415">
                <a:extLst>
                  <a:ext uri="{FF2B5EF4-FFF2-40B4-BE49-F238E27FC236}">
                    <a16:creationId xmlns:a16="http://schemas.microsoft.com/office/drawing/2014/main" id="{3CD184CF-1B8F-38CC-3AA1-F4D5FDEB5298}"/>
                  </a:ext>
                </a:extLst>
              </xdr:cNvPr>
              <xdr:cNvSpPr/>
            </xdr:nvSpPr>
            <xdr:spPr>
              <a:xfrm>
                <a:off x="6962774" y="106403773"/>
                <a:ext cx="457200" cy="2286000"/>
              </a:xfrm>
              <a:prstGeom prst="roundRect">
                <a:avLst>
                  <a:gd name="adj" fmla="val 47917"/>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C8FFE1"/>
                  </a:solidFill>
                </a:endParaRPr>
              </a:p>
            </xdr:txBody>
          </xdr:sp>
          <xdr:sp macro="" textlink="">
            <xdr:nvSpPr>
              <xdr:cNvPr id="417" name="Rectangle: Rounded Corners 416">
                <a:extLst>
                  <a:ext uri="{FF2B5EF4-FFF2-40B4-BE49-F238E27FC236}">
                    <a16:creationId xmlns:a16="http://schemas.microsoft.com/office/drawing/2014/main" id="{92D1C20D-BB34-FACE-26EE-9C2315A46556}"/>
                  </a:ext>
                </a:extLst>
              </xdr:cNvPr>
              <xdr:cNvSpPr/>
            </xdr:nvSpPr>
            <xdr:spPr>
              <a:xfrm rot="16200000">
                <a:off x="5553075" y="105336972"/>
                <a:ext cx="1133477" cy="2581278"/>
              </a:xfrm>
              <a:prstGeom prst="roundRect">
                <a:avLst>
                  <a:gd name="adj" fmla="val 47917"/>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C8FFE1"/>
                  </a:solidFill>
                </a:endParaRPr>
              </a:p>
            </xdr:txBody>
          </xdr:sp>
          <xdr:sp macro="" textlink="">
            <xdr:nvSpPr>
              <xdr:cNvPr id="418" name="Rectangle: Rounded Corners 417">
                <a:extLst>
                  <a:ext uri="{FF2B5EF4-FFF2-40B4-BE49-F238E27FC236}">
                    <a16:creationId xmlns:a16="http://schemas.microsoft.com/office/drawing/2014/main" id="{98F8F758-BBD2-A389-6BA5-B1D5E5FE88A2}"/>
                  </a:ext>
                </a:extLst>
              </xdr:cNvPr>
              <xdr:cNvSpPr/>
            </xdr:nvSpPr>
            <xdr:spPr>
              <a:xfrm rot="16200000">
                <a:off x="5557838" y="104751184"/>
                <a:ext cx="1133477" cy="1143003"/>
              </a:xfrm>
              <a:prstGeom prst="roundRect">
                <a:avLst>
                  <a:gd name="adj" fmla="val 47917"/>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C8FFE1"/>
                  </a:solidFill>
                </a:endParaRPr>
              </a:p>
            </xdr:txBody>
          </xdr:sp>
          <xdr:sp macro="" textlink="">
            <xdr:nvSpPr>
              <xdr:cNvPr id="419" name="Rectangle: Rounded Corners 418">
                <a:extLst>
                  <a:ext uri="{FF2B5EF4-FFF2-40B4-BE49-F238E27FC236}">
                    <a16:creationId xmlns:a16="http://schemas.microsoft.com/office/drawing/2014/main" id="{1DE8CD13-1DB2-AF33-EFA8-A419BD86C49B}"/>
                  </a:ext>
                </a:extLst>
              </xdr:cNvPr>
              <xdr:cNvSpPr/>
            </xdr:nvSpPr>
            <xdr:spPr>
              <a:xfrm rot="16200000">
                <a:off x="5210177" y="107203872"/>
                <a:ext cx="1828799" cy="1143003"/>
              </a:xfrm>
              <a:prstGeom prst="roundRect">
                <a:avLst>
                  <a:gd name="adj" fmla="val 47917"/>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C8FFE1"/>
                  </a:solidFill>
                </a:endParaRPr>
              </a:p>
            </xdr:txBody>
          </xdr:sp>
          <xdr:sp macro="" textlink="">
            <xdr:nvSpPr>
              <xdr:cNvPr id="420" name="Rectangle: Rounded Corners 419">
                <a:extLst>
                  <a:ext uri="{FF2B5EF4-FFF2-40B4-BE49-F238E27FC236}">
                    <a16:creationId xmlns:a16="http://schemas.microsoft.com/office/drawing/2014/main" id="{118BE6B8-3664-D183-F164-05E3D24A1A99}"/>
                  </a:ext>
                </a:extLst>
              </xdr:cNvPr>
              <xdr:cNvSpPr/>
            </xdr:nvSpPr>
            <xdr:spPr>
              <a:xfrm>
                <a:off x="5419725" y="106499024"/>
                <a:ext cx="640080" cy="5029200"/>
              </a:xfrm>
              <a:prstGeom prst="roundRect">
                <a:avLst>
                  <a:gd name="adj" fmla="val 47917"/>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C8FFE1"/>
                  </a:solidFill>
                </a:endParaRPr>
              </a:p>
            </xdr:txBody>
          </xdr:sp>
          <xdr:sp macro="" textlink="">
            <xdr:nvSpPr>
              <xdr:cNvPr id="421" name="Rectangle: Rounded Corners 420">
                <a:extLst>
                  <a:ext uri="{FF2B5EF4-FFF2-40B4-BE49-F238E27FC236}">
                    <a16:creationId xmlns:a16="http://schemas.microsoft.com/office/drawing/2014/main" id="{38F9D2FD-CBD2-749C-B6A0-698180DCD9E7}"/>
                  </a:ext>
                </a:extLst>
              </xdr:cNvPr>
              <xdr:cNvSpPr/>
            </xdr:nvSpPr>
            <xdr:spPr>
              <a:xfrm>
                <a:off x="6200775" y="106499024"/>
                <a:ext cx="640080" cy="5029200"/>
              </a:xfrm>
              <a:prstGeom prst="roundRect">
                <a:avLst>
                  <a:gd name="adj" fmla="val 47917"/>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C8FFE1"/>
                  </a:solidFill>
                </a:endParaRPr>
              </a:p>
            </xdr:txBody>
          </xdr:sp>
        </xdr:grpSp>
        <xdr:grpSp>
          <xdr:nvGrpSpPr>
            <xdr:cNvPr id="411" name="Group 410">
              <a:extLst>
                <a:ext uri="{FF2B5EF4-FFF2-40B4-BE49-F238E27FC236}">
                  <a16:creationId xmlns:a16="http://schemas.microsoft.com/office/drawing/2014/main" id="{849E0D3F-272D-9551-BDC4-A502E50998F1}"/>
                </a:ext>
              </a:extLst>
            </xdr:cNvPr>
            <xdr:cNvGrpSpPr/>
          </xdr:nvGrpSpPr>
          <xdr:grpSpPr>
            <a:xfrm>
              <a:off x="15001875" y="106064797"/>
              <a:ext cx="953589" cy="1109382"/>
              <a:chOff x="-11112" y="0"/>
              <a:chExt cx="1112519" cy="1371600"/>
            </a:xfrm>
          </xdr:grpSpPr>
          <xdr:sp macro="" textlink="">
            <xdr:nvSpPr>
              <xdr:cNvPr id="412" name="Rectangle 411">
                <a:extLst>
                  <a:ext uri="{FF2B5EF4-FFF2-40B4-BE49-F238E27FC236}">
                    <a16:creationId xmlns:a16="http://schemas.microsoft.com/office/drawing/2014/main" id="{C2C6878D-D5AB-DA02-E3EB-4844BECAB770}"/>
                  </a:ext>
                </a:extLst>
              </xdr:cNvPr>
              <xdr:cNvSpPr/>
            </xdr:nvSpPr>
            <xdr:spPr>
              <a:xfrm>
                <a:off x="-11112" y="0"/>
                <a:ext cx="457200" cy="1371600"/>
              </a:xfrm>
              <a:prstGeom prst="rect">
                <a:avLst/>
              </a:prstGeom>
              <a:gradFill>
                <a:gsLst>
                  <a:gs pos="0">
                    <a:schemeClr val="bg1">
                      <a:lumMod val="95000"/>
                    </a:schemeClr>
                  </a:gs>
                  <a:gs pos="79000">
                    <a:schemeClr val="bg1">
                      <a:lumMod val="95000"/>
                    </a:schemeClr>
                  </a:gs>
                  <a:gs pos="80000">
                    <a:schemeClr val="accent6">
                      <a:lumMod val="40000"/>
                      <a:lumOff val="60000"/>
                    </a:schemeClr>
                  </a:gs>
                  <a:gs pos="100000">
                    <a:schemeClr val="accent6">
                      <a:lumMod val="60000"/>
                      <a:lumOff val="40000"/>
                    </a:schemeClr>
                  </a:gs>
                </a:gsLst>
                <a:lin ang="5400000" scaled="1"/>
              </a:gradFill>
              <a:ln>
                <a:solidFill>
                  <a:schemeClr val="accent5">
                    <a:lumMod val="20000"/>
                    <a:lumOff val="80000"/>
                  </a:schemeClr>
                </a:solidFill>
              </a:ln>
              <a:effectLst>
                <a:glow rad="63500">
                  <a:srgbClr val="FF3C3C">
                    <a:alpha val="40000"/>
                  </a:srgbClr>
                </a:glow>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solidFill>
                    <a:srgbClr val="C8FFE1"/>
                  </a:solidFill>
                </a:endParaRPr>
              </a:p>
            </xdr:txBody>
          </xdr:sp>
          <xdr:sp macro="" textlink="">
            <xdr:nvSpPr>
              <xdr:cNvPr id="413" name="Rectangle 412">
                <a:extLst>
                  <a:ext uri="{FF2B5EF4-FFF2-40B4-BE49-F238E27FC236}">
                    <a16:creationId xmlns:a16="http://schemas.microsoft.com/office/drawing/2014/main" id="{DE2E82EB-57B6-BD69-2190-062C8E785F92}"/>
                  </a:ext>
                </a:extLst>
              </xdr:cNvPr>
              <xdr:cNvSpPr/>
            </xdr:nvSpPr>
            <xdr:spPr>
              <a:xfrm>
                <a:off x="644207" y="0"/>
                <a:ext cx="457200" cy="1371600"/>
              </a:xfrm>
              <a:prstGeom prst="rect">
                <a:avLst/>
              </a:prstGeom>
              <a:gradFill>
                <a:gsLst>
                  <a:gs pos="0">
                    <a:schemeClr val="bg1">
                      <a:lumMod val="95000"/>
                    </a:schemeClr>
                  </a:gs>
                  <a:gs pos="69000">
                    <a:schemeClr val="bg1">
                      <a:lumMod val="95000"/>
                    </a:schemeClr>
                  </a:gs>
                  <a:gs pos="70000">
                    <a:srgbClr val="F0CDFF"/>
                  </a:gs>
                  <a:gs pos="100000">
                    <a:srgbClr val="D7B9FF"/>
                  </a:gs>
                </a:gsLst>
                <a:lin ang="5400000" scaled="1"/>
              </a:gradFill>
              <a:ln>
                <a:solidFill>
                  <a:schemeClr val="accent5">
                    <a:lumMod val="20000"/>
                    <a:lumOff val="80000"/>
                  </a:schemeClr>
                </a:solidFill>
              </a:ln>
              <a:effectLst>
                <a:glow rad="63500">
                  <a:srgbClr val="FF3C3C">
                    <a:alpha val="40000"/>
                  </a:srgbClr>
                </a:glow>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solidFill>
                    <a:srgbClr val="C8FFE1"/>
                  </a:solidFill>
                </a:endParaRPr>
              </a:p>
            </xdr:txBody>
          </xdr:sp>
          <xdr:cxnSp macro="">
            <xdr:nvCxnSpPr>
              <xdr:cNvPr id="414" name="Straight Connector 413">
                <a:extLst>
                  <a:ext uri="{FF2B5EF4-FFF2-40B4-BE49-F238E27FC236}">
                    <a16:creationId xmlns:a16="http://schemas.microsoft.com/office/drawing/2014/main" id="{E4423A30-9648-74C1-07AD-C267F7740ADC}"/>
                  </a:ext>
                </a:extLst>
              </xdr:cNvPr>
              <xdr:cNvCxnSpPr/>
            </xdr:nvCxnSpPr>
            <xdr:spPr>
              <a:xfrm flipV="1">
                <a:off x="446088" y="967135"/>
                <a:ext cx="198120" cy="129739"/>
              </a:xfrm>
              <a:prstGeom prst="line">
                <a:avLst/>
              </a:prstGeom>
              <a:ln w="12700">
                <a:solidFill>
                  <a:srgbClr val="C80000"/>
                </a:solidFill>
              </a:ln>
            </xdr:spPr>
            <xdr:style>
              <a:lnRef idx="1">
                <a:schemeClr val="accent1"/>
              </a:lnRef>
              <a:fillRef idx="0">
                <a:schemeClr val="accent1"/>
              </a:fillRef>
              <a:effectRef idx="0">
                <a:schemeClr val="accent1"/>
              </a:effectRef>
              <a:fontRef idx="minor">
                <a:schemeClr val="tx1"/>
              </a:fontRef>
            </xdr:style>
          </xdr:cxnSp>
        </xdr:grpSp>
      </xdr:grpSp>
      <xdr:sp macro="" textlink="">
        <xdr:nvSpPr>
          <xdr:cNvPr id="409" name="Thought Bubble: Cloud 408">
            <a:extLst>
              <a:ext uri="{FF2B5EF4-FFF2-40B4-BE49-F238E27FC236}">
                <a16:creationId xmlns:a16="http://schemas.microsoft.com/office/drawing/2014/main" id="{B71CFDC7-7837-8DA5-C7FC-5B5227675458}"/>
              </a:ext>
            </a:extLst>
          </xdr:cNvPr>
          <xdr:cNvSpPr/>
        </xdr:nvSpPr>
        <xdr:spPr>
          <a:xfrm flipH="1">
            <a:off x="14933087" y="104774975"/>
            <a:ext cx="1171576" cy="514351"/>
          </a:xfrm>
          <a:prstGeom prst="cloudCallout">
            <a:avLst>
              <a:gd name="adj1" fmla="val -7012"/>
              <a:gd name="adj2" fmla="val 109061"/>
            </a:avLst>
          </a:prstGeom>
          <a:solidFill>
            <a:srgbClr val="FFC1C1"/>
          </a:solidFill>
          <a:ln>
            <a:solidFill>
              <a:srgbClr val="C80000"/>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C8FFE1"/>
              </a:solidFill>
            </a:endParaRPr>
          </a:p>
        </xdr:txBody>
      </xdr:sp>
    </xdr:grpSp>
    <xdr:clientData/>
  </xdr:twoCellAnchor>
  <xdr:twoCellAnchor>
    <xdr:from>
      <xdr:col>8</xdr:col>
      <xdr:colOff>138678</xdr:colOff>
      <xdr:row>559</xdr:row>
      <xdr:rowOff>164452</xdr:rowOff>
    </xdr:from>
    <xdr:to>
      <xdr:col>9</xdr:col>
      <xdr:colOff>371080</xdr:colOff>
      <xdr:row>571</xdr:row>
      <xdr:rowOff>63889</xdr:rowOff>
    </xdr:to>
    <xdr:grpSp>
      <xdr:nvGrpSpPr>
        <xdr:cNvPr id="422" name="Group 421">
          <a:extLst>
            <a:ext uri="{FF2B5EF4-FFF2-40B4-BE49-F238E27FC236}">
              <a16:creationId xmlns:a16="http://schemas.microsoft.com/office/drawing/2014/main" id="{00231EB4-6C0F-4034-98FC-8FB3CB06DC69}"/>
            </a:ext>
          </a:extLst>
        </xdr:cNvPr>
        <xdr:cNvGrpSpPr>
          <a:grpSpLocks noChangeAspect="1"/>
        </xdr:cNvGrpSpPr>
      </xdr:nvGrpSpPr>
      <xdr:grpSpPr>
        <a:xfrm>
          <a:off x="3853428" y="109289202"/>
          <a:ext cx="746752" cy="2052087"/>
          <a:chOff x="14734647" y="104774975"/>
          <a:chExt cx="1263373" cy="3409972"/>
        </a:xfrm>
      </xdr:grpSpPr>
      <xdr:grpSp>
        <xdr:nvGrpSpPr>
          <xdr:cNvPr id="423" name="Group 422">
            <a:extLst>
              <a:ext uri="{FF2B5EF4-FFF2-40B4-BE49-F238E27FC236}">
                <a16:creationId xmlns:a16="http://schemas.microsoft.com/office/drawing/2014/main" id="{BC16B6CB-803C-4E0D-A6AD-9746FFE020CA}"/>
              </a:ext>
            </a:extLst>
          </xdr:cNvPr>
          <xdr:cNvGrpSpPr/>
        </xdr:nvGrpSpPr>
        <xdr:grpSpPr>
          <a:xfrm>
            <a:off x="14944724" y="105441747"/>
            <a:ext cx="1053296" cy="2743200"/>
            <a:chOff x="14944724" y="105441747"/>
            <a:chExt cx="1053296" cy="2743200"/>
          </a:xfrm>
        </xdr:grpSpPr>
        <xdr:grpSp>
          <xdr:nvGrpSpPr>
            <xdr:cNvPr id="425" name="Group 424">
              <a:extLst>
                <a:ext uri="{FF2B5EF4-FFF2-40B4-BE49-F238E27FC236}">
                  <a16:creationId xmlns:a16="http://schemas.microsoft.com/office/drawing/2014/main" id="{0DB59A33-DCF0-A0B7-D418-E9AC9E44FE51}"/>
                </a:ext>
              </a:extLst>
            </xdr:cNvPr>
            <xdr:cNvGrpSpPr>
              <a:grpSpLocks noChangeAspect="1"/>
            </xdr:cNvGrpSpPr>
          </xdr:nvGrpSpPr>
          <xdr:grpSpPr>
            <a:xfrm>
              <a:off x="14944724" y="105441747"/>
              <a:ext cx="1053296" cy="2743200"/>
              <a:chOff x="4819649" y="104755947"/>
              <a:chExt cx="2600325" cy="6772277"/>
            </a:xfrm>
            <a:solidFill>
              <a:srgbClr val="FF7171"/>
            </a:solidFill>
          </xdr:grpSpPr>
          <xdr:sp macro="" textlink="">
            <xdr:nvSpPr>
              <xdr:cNvPr id="430" name="Rectangle: Rounded Corners 429">
                <a:extLst>
                  <a:ext uri="{FF2B5EF4-FFF2-40B4-BE49-F238E27FC236}">
                    <a16:creationId xmlns:a16="http://schemas.microsoft.com/office/drawing/2014/main" id="{A1B360A7-ADB1-356D-AF09-FDD01A86E712}"/>
                  </a:ext>
                </a:extLst>
              </xdr:cNvPr>
              <xdr:cNvSpPr/>
            </xdr:nvSpPr>
            <xdr:spPr>
              <a:xfrm>
                <a:off x="4819649" y="106403773"/>
                <a:ext cx="457200" cy="2286000"/>
              </a:xfrm>
              <a:prstGeom prst="roundRect">
                <a:avLst>
                  <a:gd name="adj" fmla="val 47917"/>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C8FFE1"/>
                  </a:solidFill>
                </a:endParaRPr>
              </a:p>
            </xdr:txBody>
          </xdr:sp>
          <xdr:sp macro="" textlink="">
            <xdr:nvSpPr>
              <xdr:cNvPr id="431" name="Rectangle: Rounded Corners 430">
                <a:extLst>
                  <a:ext uri="{FF2B5EF4-FFF2-40B4-BE49-F238E27FC236}">
                    <a16:creationId xmlns:a16="http://schemas.microsoft.com/office/drawing/2014/main" id="{7334D504-D6F6-6B50-C988-61289C5D6F29}"/>
                  </a:ext>
                </a:extLst>
              </xdr:cNvPr>
              <xdr:cNvSpPr/>
            </xdr:nvSpPr>
            <xdr:spPr>
              <a:xfrm>
                <a:off x="6962774" y="106403773"/>
                <a:ext cx="457200" cy="2286000"/>
              </a:xfrm>
              <a:prstGeom prst="roundRect">
                <a:avLst>
                  <a:gd name="adj" fmla="val 47917"/>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C8FFE1"/>
                  </a:solidFill>
                </a:endParaRPr>
              </a:p>
            </xdr:txBody>
          </xdr:sp>
          <xdr:sp macro="" textlink="">
            <xdr:nvSpPr>
              <xdr:cNvPr id="432" name="Rectangle: Rounded Corners 431">
                <a:extLst>
                  <a:ext uri="{FF2B5EF4-FFF2-40B4-BE49-F238E27FC236}">
                    <a16:creationId xmlns:a16="http://schemas.microsoft.com/office/drawing/2014/main" id="{A6B86DBE-2679-F44B-47E0-E56369A2210A}"/>
                  </a:ext>
                </a:extLst>
              </xdr:cNvPr>
              <xdr:cNvSpPr/>
            </xdr:nvSpPr>
            <xdr:spPr>
              <a:xfrm rot="16200000">
                <a:off x="5553075" y="105336972"/>
                <a:ext cx="1133477" cy="2581278"/>
              </a:xfrm>
              <a:prstGeom prst="roundRect">
                <a:avLst>
                  <a:gd name="adj" fmla="val 47917"/>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C8FFE1"/>
                  </a:solidFill>
                </a:endParaRPr>
              </a:p>
            </xdr:txBody>
          </xdr:sp>
          <xdr:sp macro="" textlink="">
            <xdr:nvSpPr>
              <xdr:cNvPr id="433" name="Rectangle: Rounded Corners 432">
                <a:extLst>
                  <a:ext uri="{FF2B5EF4-FFF2-40B4-BE49-F238E27FC236}">
                    <a16:creationId xmlns:a16="http://schemas.microsoft.com/office/drawing/2014/main" id="{5504DE1B-7A7E-9C43-E39D-89E276D6D509}"/>
                  </a:ext>
                </a:extLst>
              </xdr:cNvPr>
              <xdr:cNvSpPr/>
            </xdr:nvSpPr>
            <xdr:spPr>
              <a:xfrm rot="16200000">
                <a:off x="5557838" y="104751184"/>
                <a:ext cx="1133477" cy="1143003"/>
              </a:xfrm>
              <a:prstGeom prst="roundRect">
                <a:avLst>
                  <a:gd name="adj" fmla="val 47917"/>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C8FFE1"/>
                  </a:solidFill>
                </a:endParaRPr>
              </a:p>
            </xdr:txBody>
          </xdr:sp>
          <xdr:sp macro="" textlink="">
            <xdr:nvSpPr>
              <xdr:cNvPr id="434" name="Rectangle: Rounded Corners 433">
                <a:extLst>
                  <a:ext uri="{FF2B5EF4-FFF2-40B4-BE49-F238E27FC236}">
                    <a16:creationId xmlns:a16="http://schemas.microsoft.com/office/drawing/2014/main" id="{C0C7F87C-0719-88CE-C4AD-A59F4330A613}"/>
                  </a:ext>
                </a:extLst>
              </xdr:cNvPr>
              <xdr:cNvSpPr/>
            </xdr:nvSpPr>
            <xdr:spPr>
              <a:xfrm rot="16200000">
                <a:off x="5210177" y="107203872"/>
                <a:ext cx="1828799" cy="1143003"/>
              </a:xfrm>
              <a:prstGeom prst="roundRect">
                <a:avLst>
                  <a:gd name="adj" fmla="val 47917"/>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C8FFE1"/>
                  </a:solidFill>
                </a:endParaRPr>
              </a:p>
            </xdr:txBody>
          </xdr:sp>
          <xdr:sp macro="" textlink="">
            <xdr:nvSpPr>
              <xdr:cNvPr id="435" name="Rectangle: Rounded Corners 434">
                <a:extLst>
                  <a:ext uri="{FF2B5EF4-FFF2-40B4-BE49-F238E27FC236}">
                    <a16:creationId xmlns:a16="http://schemas.microsoft.com/office/drawing/2014/main" id="{76638161-B2B5-FA6C-C2F7-171D79E4A899}"/>
                  </a:ext>
                </a:extLst>
              </xdr:cNvPr>
              <xdr:cNvSpPr/>
            </xdr:nvSpPr>
            <xdr:spPr>
              <a:xfrm>
                <a:off x="5419725" y="106499024"/>
                <a:ext cx="640080" cy="5029200"/>
              </a:xfrm>
              <a:prstGeom prst="roundRect">
                <a:avLst>
                  <a:gd name="adj" fmla="val 47917"/>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C8FFE1"/>
                  </a:solidFill>
                </a:endParaRPr>
              </a:p>
            </xdr:txBody>
          </xdr:sp>
          <xdr:sp macro="" textlink="">
            <xdr:nvSpPr>
              <xdr:cNvPr id="436" name="Rectangle: Rounded Corners 435">
                <a:extLst>
                  <a:ext uri="{FF2B5EF4-FFF2-40B4-BE49-F238E27FC236}">
                    <a16:creationId xmlns:a16="http://schemas.microsoft.com/office/drawing/2014/main" id="{8E10B1BC-C66D-73F9-4B8A-890EF4E0E4F6}"/>
                  </a:ext>
                </a:extLst>
              </xdr:cNvPr>
              <xdr:cNvSpPr/>
            </xdr:nvSpPr>
            <xdr:spPr>
              <a:xfrm>
                <a:off x="6200775" y="106499024"/>
                <a:ext cx="640080" cy="5029200"/>
              </a:xfrm>
              <a:prstGeom prst="roundRect">
                <a:avLst>
                  <a:gd name="adj" fmla="val 47917"/>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C8FFE1"/>
                  </a:solidFill>
                </a:endParaRPr>
              </a:p>
            </xdr:txBody>
          </xdr:sp>
        </xdr:grpSp>
        <xdr:grpSp>
          <xdr:nvGrpSpPr>
            <xdr:cNvPr id="426" name="Group 425">
              <a:extLst>
                <a:ext uri="{FF2B5EF4-FFF2-40B4-BE49-F238E27FC236}">
                  <a16:creationId xmlns:a16="http://schemas.microsoft.com/office/drawing/2014/main" id="{026917D2-34BC-1AB0-57FA-3950CB37D5A8}"/>
                </a:ext>
              </a:extLst>
            </xdr:cNvPr>
            <xdr:cNvGrpSpPr/>
          </xdr:nvGrpSpPr>
          <xdr:grpSpPr>
            <a:xfrm>
              <a:off x="15001875" y="106064797"/>
              <a:ext cx="953589" cy="1109382"/>
              <a:chOff x="-11112" y="0"/>
              <a:chExt cx="1112519" cy="1371600"/>
            </a:xfrm>
          </xdr:grpSpPr>
          <xdr:sp macro="" textlink="">
            <xdr:nvSpPr>
              <xdr:cNvPr id="427" name="Rectangle 426">
                <a:extLst>
                  <a:ext uri="{FF2B5EF4-FFF2-40B4-BE49-F238E27FC236}">
                    <a16:creationId xmlns:a16="http://schemas.microsoft.com/office/drawing/2014/main" id="{CF60E71C-1747-9EB7-8096-76BD3595C8B5}"/>
                  </a:ext>
                </a:extLst>
              </xdr:cNvPr>
              <xdr:cNvSpPr/>
            </xdr:nvSpPr>
            <xdr:spPr>
              <a:xfrm>
                <a:off x="-11112" y="0"/>
                <a:ext cx="457200" cy="1371600"/>
              </a:xfrm>
              <a:prstGeom prst="rect">
                <a:avLst/>
              </a:prstGeom>
              <a:gradFill>
                <a:gsLst>
                  <a:gs pos="0">
                    <a:schemeClr val="bg1">
                      <a:lumMod val="95000"/>
                    </a:schemeClr>
                  </a:gs>
                  <a:gs pos="79000">
                    <a:schemeClr val="bg1">
                      <a:lumMod val="95000"/>
                    </a:schemeClr>
                  </a:gs>
                  <a:gs pos="80000">
                    <a:schemeClr val="accent6">
                      <a:lumMod val="40000"/>
                      <a:lumOff val="60000"/>
                    </a:schemeClr>
                  </a:gs>
                  <a:gs pos="100000">
                    <a:schemeClr val="accent6">
                      <a:lumMod val="60000"/>
                      <a:lumOff val="40000"/>
                    </a:schemeClr>
                  </a:gs>
                </a:gsLst>
                <a:lin ang="5400000" scaled="1"/>
              </a:gradFill>
              <a:ln>
                <a:solidFill>
                  <a:schemeClr val="accent5">
                    <a:lumMod val="20000"/>
                    <a:lumOff val="80000"/>
                  </a:schemeClr>
                </a:solidFill>
              </a:ln>
              <a:effectLst>
                <a:glow rad="63500">
                  <a:srgbClr val="FF3C3C">
                    <a:alpha val="40000"/>
                  </a:srgbClr>
                </a:glow>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solidFill>
                    <a:srgbClr val="C8FFE1"/>
                  </a:solidFill>
                </a:endParaRPr>
              </a:p>
            </xdr:txBody>
          </xdr:sp>
          <xdr:sp macro="" textlink="">
            <xdr:nvSpPr>
              <xdr:cNvPr id="428" name="Rectangle 427">
                <a:extLst>
                  <a:ext uri="{FF2B5EF4-FFF2-40B4-BE49-F238E27FC236}">
                    <a16:creationId xmlns:a16="http://schemas.microsoft.com/office/drawing/2014/main" id="{B1F146C5-907B-AEC2-E42B-25103DEEAC42}"/>
                  </a:ext>
                </a:extLst>
              </xdr:cNvPr>
              <xdr:cNvSpPr/>
            </xdr:nvSpPr>
            <xdr:spPr>
              <a:xfrm>
                <a:off x="644207" y="0"/>
                <a:ext cx="457200" cy="1371600"/>
              </a:xfrm>
              <a:prstGeom prst="rect">
                <a:avLst/>
              </a:prstGeom>
              <a:gradFill>
                <a:gsLst>
                  <a:gs pos="0">
                    <a:schemeClr val="bg1">
                      <a:lumMod val="95000"/>
                    </a:schemeClr>
                  </a:gs>
                  <a:gs pos="69000">
                    <a:schemeClr val="bg1">
                      <a:lumMod val="95000"/>
                    </a:schemeClr>
                  </a:gs>
                  <a:gs pos="70000">
                    <a:srgbClr val="F0CDFF"/>
                  </a:gs>
                  <a:gs pos="100000">
                    <a:srgbClr val="D7B9FF"/>
                  </a:gs>
                </a:gsLst>
                <a:lin ang="5400000" scaled="1"/>
              </a:gradFill>
              <a:ln>
                <a:solidFill>
                  <a:schemeClr val="accent5">
                    <a:lumMod val="20000"/>
                    <a:lumOff val="80000"/>
                  </a:schemeClr>
                </a:solidFill>
              </a:ln>
              <a:effectLst>
                <a:glow rad="63500">
                  <a:srgbClr val="FF3C3C">
                    <a:alpha val="40000"/>
                  </a:srgbClr>
                </a:glow>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solidFill>
                    <a:srgbClr val="C8FFE1"/>
                  </a:solidFill>
                </a:endParaRPr>
              </a:p>
            </xdr:txBody>
          </xdr:sp>
          <xdr:cxnSp macro="">
            <xdr:nvCxnSpPr>
              <xdr:cNvPr id="429" name="Straight Connector 428">
                <a:extLst>
                  <a:ext uri="{FF2B5EF4-FFF2-40B4-BE49-F238E27FC236}">
                    <a16:creationId xmlns:a16="http://schemas.microsoft.com/office/drawing/2014/main" id="{A9710F46-0A70-3956-D15F-977C6C0AE600}"/>
                  </a:ext>
                </a:extLst>
              </xdr:cNvPr>
              <xdr:cNvCxnSpPr/>
            </xdr:nvCxnSpPr>
            <xdr:spPr>
              <a:xfrm flipV="1">
                <a:off x="446088" y="967135"/>
                <a:ext cx="198120" cy="129739"/>
              </a:xfrm>
              <a:prstGeom prst="line">
                <a:avLst/>
              </a:prstGeom>
              <a:ln w="12700">
                <a:solidFill>
                  <a:srgbClr val="C80000"/>
                </a:solidFill>
              </a:ln>
            </xdr:spPr>
            <xdr:style>
              <a:lnRef idx="1">
                <a:schemeClr val="accent1"/>
              </a:lnRef>
              <a:fillRef idx="0">
                <a:schemeClr val="accent1"/>
              </a:fillRef>
              <a:effectRef idx="0">
                <a:schemeClr val="accent1"/>
              </a:effectRef>
              <a:fontRef idx="minor">
                <a:schemeClr val="tx1"/>
              </a:fontRef>
            </xdr:style>
          </xdr:cxnSp>
        </xdr:grpSp>
      </xdr:grpSp>
      <xdr:sp macro="" textlink="">
        <xdr:nvSpPr>
          <xdr:cNvPr id="424" name="Thought Bubble: Cloud 423">
            <a:extLst>
              <a:ext uri="{FF2B5EF4-FFF2-40B4-BE49-F238E27FC236}">
                <a16:creationId xmlns:a16="http://schemas.microsoft.com/office/drawing/2014/main" id="{409BDBB7-2028-7C5B-05DD-8B8E68FF05FD}"/>
              </a:ext>
            </a:extLst>
          </xdr:cNvPr>
          <xdr:cNvSpPr/>
        </xdr:nvSpPr>
        <xdr:spPr>
          <a:xfrm flipH="1">
            <a:off x="14734647" y="104774975"/>
            <a:ext cx="1171576" cy="514351"/>
          </a:xfrm>
          <a:prstGeom prst="cloudCallout">
            <a:avLst>
              <a:gd name="adj1" fmla="val -7012"/>
              <a:gd name="adj2" fmla="val 109061"/>
            </a:avLst>
          </a:prstGeom>
          <a:solidFill>
            <a:srgbClr val="FFC1C1"/>
          </a:solidFill>
          <a:ln>
            <a:solidFill>
              <a:srgbClr val="C80000"/>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C8FFE1"/>
              </a:solidFill>
            </a:endParaRPr>
          </a:p>
        </xdr:txBody>
      </xdr:sp>
    </xdr:grpSp>
    <xdr:clientData/>
  </xdr:twoCellAnchor>
  <xdr:twoCellAnchor>
    <xdr:from>
      <xdr:col>2</xdr:col>
      <xdr:colOff>304800</xdr:colOff>
      <xdr:row>560</xdr:row>
      <xdr:rowOff>972</xdr:rowOff>
    </xdr:from>
    <xdr:to>
      <xdr:col>4</xdr:col>
      <xdr:colOff>93269</xdr:colOff>
      <xdr:row>571</xdr:row>
      <xdr:rowOff>93074</xdr:rowOff>
    </xdr:to>
    <xdr:grpSp>
      <xdr:nvGrpSpPr>
        <xdr:cNvPr id="437" name="Group 436">
          <a:extLst>
            <a:ext uri="{FF2B5EF4-FFF2-40B4-BE49-F238E27FC236}">
              <a16:creationId xmlns:a16="http://schemas.microsoft.com/office/drawing/2014/main" id="{7BB9FAAD-894B-4E5B-9A08-C9FC66241A21}"/>
            </a:ext>
          </a:extLst>
        </xdr:cNvPr>
        <xdr:cNvGrpSpPr>
          <a:grpSpLocks noChangeAspect="1"/>
        </xdr:cNvGrpSpPr>
      </xdr:nvGrpSpPr>
      <xdr:grpSpPr>
        <a:xfrm>
          <a:off x="933450" y="109290822"/>
          <a:ext cx="817169" cy="2079652"/>
          <a:chOff x="13620749" y="104774999"/>
          <a:chExt cx="1352551" cy="3438523"/>
        </a:xfrm>
      </xdr:grpSpPr>
      <xdr:grpSp>
        <xdr:nvGrpSpPr>
          <xdr:cNvPr id="438" name="Group 437">
            <a:extLst>
              <a:ext uri="{FF2B5EF4-FFF2-40B4-BE49-F238E27FC236}">
                <a16:creationId xmlns:a16="http://schemas.microsoft.com/office/drawing/2014/main" id="{9570DA95-AEE2-CD15-3B24-6CE79570EB17}"/>
              </a:ext>
            </a:extLst>
          </xdr:cNvPr>
          <xdr:cNvGrpSpPr/>
        </xdr:nvGrpSpPr>
        <xdr:grpSpPr>
          <a:xfrm>
            <a:off x="13620749" y="105470322"/>
            <a:ext cx="1053296" cy="2743200"/>
            <a:chOff x="13620749" y="105470322"/>
            <a:chExt cx="1053296" cy="2743200"/>
          </a:xfrm>
        </xdr:grpSpPr>
        <xdr:grpSp>
          <xdr:nvGrpSpPr>
            <xdr:cNvPr id="440" name="Group 439">
              <a:extLst>
                <a:ext uri="{FF2B5EF4-FFF2-40B4-BE49-F238E27FC236}">
                  <a16:creationId xmlns:a16="http://schemas.microsoft.com/office/drawing/2014/main" id="{5B7C3D33-5070-4ABA-7F1B-5D9F746D3C9C}"/>
                </a:ext>
              </a:extLst>
            </xdr:cNvPr>
            <xdr:cNvGrpSpPr>
              <a:grpSpLocks noChangeAspect="1"/>
            </xdr:cNvGrpSpPr>
          </xdr:nvGrpSpPr>
          <xdr:grpSpPr>
            <a:xfrm>
              <a:off x="13620749" y="105470322"/>
              <a:ext cx="1053296" cy="2743200"/>
              <a:chOff x="4819649" y="104755947"/>
              <a:chExt cx="2600325" cy="6772277"/>
            </a:xfrm>
            <a:solidFill>
              <a:srgbClr val="00B0F0"/>
            </a:solidFill>
          </xdr:grpSpPr>
          <xdr:sp macro="" textlink="">
            <xdr:nvSpPr>
              <xdr:cNvPr id="445" name="Rectangle: Rounded Corners 444">
                <a:extLst>
                  <a:ext uri="{FF2B5EF4-FFF2-40B4-BE49-F238E27FC236}">
                    <a16:creationId xmlns:a16="http://schemas.microsoft.com/office/drawing/2014/main" id="{B006C2B3-A22B-E18C-1273-62FAB46628CC}"/>
                  </a:ext>
                </a:extLst>
              </xdr:cNvPr>
              <xdr:cNvSpPr/>
            </xdr:nvSpPr>
            <xdr:spPr>
              <a:xfrm>
                <a:off x="4819649" y="106403773"/>
                <a:ext cx="457200" cy="2286000"/>
              </a:xfrm>
              <a:prstGeom prst="roundRect">
                <a:avLst>
                  <a:gd name="adj" fmla="val 47917"/>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C8FFE1"/>
                  </a:solidFill>
                </a:endParaRPr>
              </a:p>
            </xdr:txBody>
          </xdr:sp>
          <xdr:sp macro="" textlink="">
            <xdr:nvSpPr>
              <xdr:cNvPr id="446" name="Rectangle: Rounded Corners 445">
                <a:extLst>
                  <a:ext uri="{FF2B5EF4-FFF2-40B4-BE49-F238E27FC236}">
                    <a16:creationId xmlns:a16="http://schemas.microsoft.com/office/drawing/2014/main" id="{216193E3-8998-F232-70CC-9EABC9280AE3}"/>
                  </a:ext>
                </a:extLst>
              </xdr:cNvPr>
              <xdr:cNvSpPr/>
            </xdr:nvSpPr>
            <xdr:spPr>
              <a:xfrm>
                <a:off x="6962774" y="106403773"/>
                <a:ext cx="457200" cy="2286000"/>
              </a:xfrm>
              <a:prstGeom prst="roundRect">
                <a:avLst>
                  <a:gd name="adj" fmla="val 47917"/>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C8FFE1"/>
                  </a:solidFill>
                </a:endParaRPr>
              </a:p>
            </xdr:txBody>
          </xdr:sp>
          <xdr:sp macro="" textlink="">
            <xdr:nvSpPr>
              <xdr:cNvPr id="447" name="Rectangle: Rounded Corners 446">
                <a:extLst>
                  <a:ext uri="{FF2B5EF4-FFF2-40B4-BE49-F238E27FC236}">
                    <a16:creationId xmlns:a16="http://schemas.microsoft.com/office/drawing/2014/main" id="{680DD638-EBD2-73D2-7065-5CC0FA8A9AC7}"/>
                  </a:ext>
                </a:extLst>
              </xdr:cNvPr>
              <xdr:cNvSpPr/>
            </xdr:nvSpPr>
            <xdr:spPr>
              <a:xfrm rot="16200000">
                <a:off x="5553075" y="105336972"/>
                <a:ext cx="1133477" cy="2581278"/>
              </a:xfrm>
              <a:prstGeom prst="roundRect">
                <a:avLst>
                  <a:gd name="adj" fmla="val 47917"/>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C8FFE1"/>
                  </a:solidFill>
                </a:endParaRPr>
              </a:p>
            </xdr:txBody>
          </xdr:sp>
          <xdr:sp macro="" textlink="">
            <xdr:nvSpPr>
              <xdr:cNvPr id="448" name="Rectangle: Rounded Corners 447">
                <a:extLst>
                  <a:ext uri="{FF2B5EF4-FFF2-40B4-BE49-F238E27FC236}">
                    <a16:creationId xmlns:a16="http://schemas.microsoft.com/office/drawing/2014/main" id="{7F012F63-900A-FA72-1BC2-D3A7E414163E}"/>
                  </a:ext>
                </a:extLst>
              </xdr:cNvPr>
              <xdr:cNvSpPr/>
            </xdr:nvSpPr>
            <xdr:spPr>
              <a:xfrm rot="16200000">
                <a:off x="5557838" y="104751184"/>
                <a:ext cx="1133477" cy="1143003"/>
              </a:xfrm>
              <a:prstGeom prst="roundRect">
                <a:avLst>
                  <a:gd name="adj" fmla="val 47917"/>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C8FFE1"/>
                  </a:solidFill>
                </a:endParaRPr>
              </a:p>
            </xdr:txBody>
          </xdr:sp>
          <xdr:sp macro="" textlink="">
            <xdr:nvSpPr>
              <xdr:cNvPr id="449" name="Rectangle: Rounded Corners 448">
                <a:extLst>
                  <a:ext uri="{FF2B5EF4-FFF2-40B4-BE49-F238E27FC236}">
                    <a16:creationId xmlns:a16="http://schemas.microsoft.com/office/drawing/2014/main" id="{41E641FC-AC5C-DF11-5715-F5D5C00FDC0C}"/>
                  </a:ext>
                </a:extLst>
              </xdr:cNvPr>
              <xdr:cNvSpPr/>
            </xdr:nvSpPr>
            <xdr:spPr>
              <a:xfrm rot="16200000">
                <a:off x="5210177" y="107203872"/>
                <a:ext cx="1828799" cy="1143003"/>
              </a:xfrm>
              <a:prstGeom prst="roundRect">
                <a:avLst>
                  <a:gd name="adj" fmla="val 47917"/>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C8FFE1"/>
                  </a:solidFill>
                </a:endParaRPr>
              </a:p>
            </xdr:txBody>
          </xdr:sp>
          <xdr:sp macro="" textlink="">
            <xdr:nvSpPr>
              <xdr:cNvPr id="450" name="Rectangle: Rounded Corners 449">
                <a:extLst>
                  <a:ext uri="{FF2B5EF4-FFF2-40B4-BE49-F238E27FC236}">
                    <a16:creationId xmlns:a16="http://schemas.microsoft.com/office/drawing/2014/main" id="{9A7DE3E8-E399-56CE-5600-92C24CB031AE}"/>
                  </a:ext>
                </a:extLst>
              </xdr:cNvPr>
              <xdr:cNvSpPr/>
            </xdr:nvSpPr>
            <xdr:spPr>
              <a:xfrm>
                <a:off x="5419725" y="106499024"/>
                <a:ext cx="640080" cy="5029200"/>
              </a:xfrm>
              <a:prstGeom prst="roundRect">
                <a:avLst>
                  <a:gd name="adj" fmla="val 47917"/>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C8FFE1"/>
                  </a:solidFill>
                </a:endParaRPr>
              </a:p>
            </xdr:txBody>
          </xdr:sp>
          <xdr:sp macro="" textlink="">
            <xdr:nvSpPr>
              <xdr:cNvPr id="451" name="Rectangle: Rounded Corners 450">
                <a:extLst>
                  <a:ext uri="{FF2B5EF4-FFF2-40B4-BE49-F238E27FC236}">
                    <a16:creationId xmlns:a16="http://schemas.microsoft.com/office/drawing/2014/main" id="{51E3D941-6F2B-FDC0-8A73-B516FB36B5E8}"/>
                  </a:ext>
                </a:extLst>
              </xdr:cNvPr>
              <xdr:cNvSpPr/>
            </xdr:nvSpPr>
            <xdr:spPr>
              <a:xfrm>
                <a:off x="6200775" y="106499024"/>
                <a:ext cx="640080" cy="5029200"/>
              </a:xfrm>
              <a:prstGeom prst="roundRect">
                <a:avLst>
                  <a:gd name="adj" fmla="val 47917"/>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C8FFE1"/>
                  </a:solidFill>
                </a:endParaRPr>
              </a:p>
            </xdr:txBody>
          </xdr:sp>
        </xdr:grpSp>
        <xdr:grpSp>
          <xdr:nvGrpSpPr>
            <xdr:cNvPr id="441" name="Group 440">
              <a:extLst>
                <a:ext uri="{FF2B5EF4-FFF2-40B4-BE49-F238E27FC236}">
                  <a16:creationId xmlns:a16="http://schemas.microsoft.com/office/drawing/2014/main" id="{8D87BE99-9403-EB53-AFEA-0A7317C285F7}"/>
                </a:ext>
              </a:extLst>
            </xdr:cNvPr>
            <xdr:cNvGrpSpPr/>
          </xdr:nvGrpSpPr>
          <xdr:grpSpPr>
            <a:xfrm>
              <a:off x="13679805" y="106093372"/>
              <a:ext cx="953589" cy="1109382"/>
              <a:chOff x="0" y="0"/>
              <a:chExt cx="1112520" cy="1371600"/>
            </a:xfrm>
          </xdr:grpSpPr>
          <xdr:sp macro="" textlink="">
            <xdr:nvSpPr>
              <xdr:cNvPr id="442" name="Rectangle 441">
                <a:extLst>
                  <a:ext uri="{FF2B5EF4-FFF2-40B4-BE49-F238E27FC236}">
                    <a16:creationId xmlns:a16="http://schemas.microsoft.com/office/drawing/2014/main" id="{10FE7548-1966-A4D4-0D5F-6B8CAA150603}"/>
                  </a:ext>
                </a:extLst>
              </xdr:cNvPr>
              <xdr:cNvSpPr/>
            </xdr:nvSpPr>
            <xdr:spPr>
              <a:xfrm>
                <a:off x="0" y="0"/>
                <a:ext cx="457200" cy="1371600"/>
              </a:xfrm>
              <a:prstGeom prst="rect">
                <a:avLst/>
              </a:prstGeom>
              <a:gradFill>
                <a:gsLst>
                  <a:gs pos="0">
                    <a:schemeClr val="bg1">
                      <a:lumMod val="95000"/>
                    </a:schemeClr>
                  </a:gs>
                  <a:gs pos="69000">
                    <a:schemeClr val="bg1">
                      <a:lumMod val="95000"/>
                    </a:schemeClr>
                  </a:gs>
                  <a:gs pos="70000">
                    <a:schemeClr val="accent6">
                      <a:lumMod val="40000"/>
                      <a:lumOff val="60000"/>
                    </a:schemeClr>
                  </a:gs>
                  <a:gs pos="100000">
                    <a:schemeClr val="accent6">
                      <a:lumMod val="60000"/>
                      <a:lumOff val="40000"/>
                    </a:schemeClr>
                  </a:gs>
                </a:gsLst>
                <a:lin ang="5400000" scaled="1"/>
              </a:gradFill>
              <a:ln>
                <a:solidFill>
                  <a:schemeClr val="accent5">
                    <a:lumMod val="20000"/>
                    <a:lumOff val="80000"/>
                  </a:schemeClr>
                </a:solidFill>
              </a:ln>
              <a:effectLst>
                <a:glow rad="63500">
                  <a:schemeClr val="accent5">
                    <a:satMod val="175000"/>
                    <a:alpha val="40000"/>
                  </a:schemeClr>
                </a:glow>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solidFill>
                    <a:srgbClr val="C8FFE1"/>
                  </a:solidFill>
                </a:endParaRPr>
              </a:p>
            </xdr:txBody>
          </xdr:sp>
          <xdr:sp macro="" textlink="">
            <xdr:nvSpPr>
              <xdr:cNvPr id="443" name="Rectangle 442">
                <a:extLst>
                  <a:ext uri="{FF2B5EF4-FFF2-40B4-BE49-F238E27FC236}">
                    <a16:creationId xmlns:a16="http://schemas.microsoft.com/office/drawing/2014/main" id="{793C16C1-C6B5-15D7-B5C0-B9140ED7F50D}"/>
                  </a:ext>
                </a:extLst>
              </xdr:cNvPr>
              <xdr:cNvSpPr/>
            </xdr:nvSpPr>
            <xdr:spPr>
              <a:xfrm>
                <a:off x="655320" y="0"/>
                <a:ext cx="457200" cy="1371600"/>
              </a:xfrm>
              <a:prstGeom prst="rect">
                <a:avLst/>
              </a:prstGeom>
              <a:gradFill>
                <a:gsLst>
                  <a:gs pos="0">
                    <a:schemeClr val="bg1">
                      <a:lumMod val="95000"/>
                    </a:schemeClr>
                  </a:gs>
                  <a:gs pos="79000">
                    <a:schemeClr val="bg1">
                      <a:lumMod val="95000"/>
                    </a:schemeClr>
                  </a:gs>
                  <a:gs pos="80000">
                    <a:srgbClr val="F0CDFF"/>
                  </a:gs>
                  <a:gs pos="100000">
                    <a:srgbClr val="D7B9FF"/>
                  </a:gs>
                </a:gsLst>
                <a:lin ang="5400000" scaled="1"/>
              </a:gradFill>
              <a:ln>
                <a:solidFill>
                  <a:schemeClr val="accent5">
                    <a:lumMod val="20000"/>
                    <a:lumOff val="80000"/>
                  </a:schemeClr>
                </a:solidFill>
              </a:ln>
              <a:effectLst>
                <a:glow rad="63500">
                  <a:schemeClr val="accent5">
                    <a:satMod val="175000"/>
                    <a:alpha val="40000"/>
                  </a:schemeClr>
                </a:glow>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solidFill>
                    <a:srgbClr val="C8FFE1"/>
                  </a:solidFill>
                </a:endParaRPr>
              </a:p>
            </xdr:txBody>
          </xdr:sp>
          <xdr:cxnSp macro="">
            <xdr:nvCxnSpPr>
              <xdr:cNvPr id="444" name="Straight Connector 443">
                <a:extLst>
                  <a:ext uri="{FF2B5EF4-FFF2-40B4-BE49-F238E27FC236}">
                    <a16:creationId xmlns:a16="http://schemas.microsoft.com/office/drawing/2014/main" id="{43ACD370-7A7D-68B8-49F3-D4B745258A09}"/>
                  </a:ext>
                </a:extLst>
              </xdr:cNvPr>
              <xdr:cNvCxnSpPr/>
            </xdr:nvCxnSpPr>
            <xdr:spPr>
              <a:xfrm flipH="1" flipV="1">
                <a:off x="457200" y="968563"/>
                <a:ext cx="198120" cy="129740"/>
              </a:xfrm>
              <a:prstGeom prst="line">
                <a:avLst/>
              </a:prstGeom>
              <a:ln w="12700">
                <a:solidFill>
                  <a:srgbClr val="002060"/>
                </a:solidFill>
              </a:ln>
            </xdr:spPr>
            <xdr:style>
              <a:lnRef idx="1">
                <a:schemeClr val="accent1"/>
              </a:lnRef>
              <a:fillRef idx="0">
                <a:schemeClr val="accent1"/>
              </a:fillRef>
              <a:effectRef idx="0">
                <a:schemeClr val="accent1"/>
              </a:effectRef>
              <a:fontRef idx="minor">
                <a:schemeClr val="tx1"/>
              </a:fontRef>
            </xdr:style>
          </xdr:cxnSp>
        </xdr:grpSp>
      </xdr:grpSp>
      <xdr:sp macro="" textlink="">
        <xdr:nvSpPr>
          <xdr:cNvPr id="439" name="Thought Bubble: Cloud 438">
            <a:extLst>
              <a:ext uri="{FF2B5EF4-FFF2-40B4-BE49-F238E27FC236}">
                <a16:creationId xmlns:a16="http://schemas.microsoft.com/office/drawing/2014/main" id="{2916C73B-CDEE-4EBF-8870-059741988E6D}"/>
              </a:ext>
            </a:extLst>
          </xdr:cNvPr>
          <xdr:cNvSpPr/>
        </xdr:nvSpPr>
        <xdr:spPr>
          <a:xfrm>
            <a:off x="13801725" y="104774999"/>
            <a:ext cx="1171575" cy="514351"/>
          </a:xfrm>
          <a:prstGeom prst="cloudCallout">
            <a:avLst>
              <a:gd name="adj1" fmla="val -9451"/>
              <a:gd name="adj2" fmla="val 107209"/>
            </a:avLst>
          </a:prstGeom>
          <a:solidFill>
            <a:srgbClr val="C2DAF0"/>
          </a:solidFill>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C8FFE1"/>
              </a:solidFill>
            </a:endParaRPr>
          </a:p>
        </xdr:txBody>
      </xdr:sp>
    </xdr:grpSp>
    <xdr:clientData/>
  </xdr:twoCellAnchor>
  <xdr:twoCellAnchor>
    <xdr:from>
      <xdr:col>4</xdr:col>
      <xdr:colOff>167640</xdr:colOff>
      <xdr:row>559</xdr:row>
      <xdr:rowOff>136395</xdr:rowOff>
    </xdr:from>
    <xdr:to>
      <xdr:col>5</xdr:col>
      <xdr:colOff>451409</xdr:colOff>
      <xdr:row>571</xdr:row>
      <xdr:rowOff>53237</xdr:rowOff>
    </xdr:to>
    <xdr:grpSp>
      <xdr:nvGrpSpPr>
        <xdr:cNvPr id="452" name="Group 451">
          <a:extLst>
            <a:ext uri="{FF2B5EF4-FFF2-40B4-BE49-F238E27FC236}">
              <a16:creationId xmlns:a16="http://schemas.microsoft.com/office/drawing/2014/main" id="{55C545D6-512A-40B3-8558-E1CF0E7AE3F1}"/>
            </a:ext>
          </a:extLst>
        </xdr:cNvPr>
        <xdr:cNvGrpSpPr>
          <a:grpSpLocks noChangeAspect="1"/>
        </xdr:cNvGrpSpPr>
      </xdr:nvGrpSpPr>
      <xdr:grpSpPr>
        <a:xfrm>
          <a:off x="1824990" y="109261145"/>
          <a:ext cx="798119" cy="2069492"/>
          <a:chOff x="13620749" y="104774999"/>
          <a:chExt cx="1352551" cy="3438523"/>
        </a:xfrm>
      </xdr:grpSpPr>
      <xdr:grpSp>
        <xdr:nvGrpSpPr>
          <xdr:cNvPr id="453" name="Group 452">
            <a:extLst>
              <a:ext uri="{FF2B5EF4-FFF2-40B4-BE49-F238E27FC236}">
                <a16:creationId xmlns:a16="http://schemas.microsoft.com/office/drawing/2014/main" id="{EF180AAA-757F-849D-E30C-42E37236B8BA}"/>
              </a:ext>
            </a:extLst>
          </xdr:cNvPr>
          <xdr:cNvGrpSpPr/>
        </xdr:nvGrpSpPr>
        <xdr:grpSpPr>
          <a:xfrm>
            <a:off x="13620749" y="105470322"/>
            <a:ext cx="1053296" cy="2743200"/>
            <a:chOff x="13620749" y="105470322"/>
            <a:chExt cx="1053296" cy="2743200"/>
          </a:xfrm>
        </xdr:grpSpPr>
        <xdr:grpSp>
          <xdr:nvGrpSpPr>
            <xdr:cNvPr id="455" name="Group 454">
              <a:extLst>
                <a:ext uri="{FF2B5EF4-FFF2-40B4-BE49-F238E27FC236}">
                  <a16:creationId xmlns:a16="http://schemas.microsoft.com/office/drawing/2014/main" id="{D0BAD6EE-8E3A-D144-4A97-DA2B68957149}"/>
                </a:ext>
              </a:extLst>
            </xdr:cNvPr>
            <xdr:cNvGrpSpPr>
              <a:grpSpLocks noChangeAspect="1"/>
            </xdr:cNvGrpSpPr>
          </xdr:nvGrpSpPr>
          <xdr:grpSpPr>
            <a:xfrm>
              <a:off x="13620749" y="105470322"/>
              <a:ext cx="1053296" cy="2743200"/>
              <a:chOff x="4819649" y="104755947"/>
              <a:chExt cx="2600325" cy="6772277"/>
            </a:xfrm>
            <a:solidFill>
              <a:srgbClr val="00B0F0"/>
            </a:solidFill>
          </xdr:grpSpPr>
          <xdr:sp macro="" textlink="">
            <xdr:nvSpPr>
              <xdr:cNvPr id="460" name="Rectangle: Rounded Corners 459">
                <a:extLst>
                  <a:ext uri="{FF2B5EF4-FFF2-40B4-BE49-F238E27FC236}">
                    <a16:creationId xmlns:a16="http://schemas.microsoft.com/office/drawing/2014/main" id="{4A5FA18E-D457-8E71-EDA1-933C7E6B0F16}"/>
                  </a:ext>
                </a:extLst>
              </xdr:cNvPr>
              <xdr:cNvSpPr/>
            </xdr:nvSpPr>
            <xdr:spPr>
              <a:xfrm>
                <a:off x="4819649" y="106403773"/>
                <a:ext cx="457200" cy="2286000"/>
              </a:xfrm>
              <a:prstGeom prst="roundRect">
                <a:avLst>
                  <a:gd name="adj" fmla="val 47917"/>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C8FFE1"/>
                  </a:solidFill>
                </a:endParaRPr>
              </a:p>
            </xdr:txBody>
          </xdr:sp>
          <xdr:sp macro="" textlink="">
            <xdr:nvSpPr>
              <xdr:cNvPr id="461" name="Rectangle: Rounded Corners 460">
                <a:extLst>
                  <a:ext uri="{FF2B5EF4-FFF2-40B4-BE49-F238E27FC236}">
                    <a16:creationId xmlns:a16="http://schemas.microsoft.com/office/drawing/2014/main" id="{D17565E6-EBDD-3E8B-B1AD-D97177AF95B3}"/>
                  </a:ext>
                </a:extLst>
              </xdr:cNvPr>
              <xdr:cNvSpPr/>
            </xdr:nvSpPr>
            <xdr:spPr>
              <a:xfrm>
                <a:off x="6962774" y="106403773"/>
                <a:ext cx="457200" cy="2286000"/>
              </a:xfrm>
              <a:prstGeom prst="roundRect">
                <a:avLst>
                  <a:gd name="adj" fmla="val 47917"/>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C8FFE1"/>
                  </a:solidFill>
                </a:endParaRPr>
              </a:p>
            </xdr:txBody>
          </xdr:sp>
          <xdr:sp macro="" textlink="">
            <xdr:nvSpPr>
              <xdr:cNvPr id="462" name="Rectangle: Rounded Corners 461">
                <a:extLst>
                  <a:ext uri="{FF2B5EF4-FFF2-40B4-BE49-F238E27FC236}">
                    <a16:creationId xmlns:a16="http://schemas.microsoft.com/office/drawing/2014/main" id="{EFA9BAB1-832A-79B9-E03A-631570F5AA5D}"/>
                  </a:ext>
                </a:extLst>
              </xdr:cNvPr>
              <xdr:cNvSpPr/>
            </xdr:nvSpPr>
            <xdr:spPr>
              <a:xfrm rot="16200000">
                <a:off x="5553075" y="105336972"/>
                <a:ext cx="1133477" cy="2581278"/>
              </a:xfrm>
              <a:prstGeom prst="roundRect">
                <a:avLst>
                  <a:gd name="adj" fmla="val 47917"/>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C8FFE1"/>
                  </a:solidFill>
                </a:endParaRPr>
              </a:p>
            </xdr:txBody>
          </xdr:sp>
          <xdr:sp macro="" textlink="">
            <xdr:nvSpPr>
              <xdr:cNvPr id="463" name="Rectangle: Rounded Corners 462">
                <a:extLst>
                  <a:ext uri="{FF2B5EF4-FFF2-40B4-BE49-F238E27FC236}">
                    <a16:creationId xmlns:a16="http://schemas.microsoft.com/office/drawing/2014/main" id="{C7CCF88B-6B81-25CA-66FA-73FDC372F602}"/>
                  </a:ext>
                </a:extLst>
              </xdr:cNvPr>
              <xdr:cNvSpPr/>
            </xdr:nvSpPr>
            <xdr:spPr>
              <a:xfrm rot="16200000">
                <a:off x="5557838" y="104751184"/>
                <a:ext cx="1133477" cy="1143003"/>
              </a:xfrm>
              <a:prstGeom prst="roundRect">
                <a:avLst>
                  <a:gd name="adj" fmla="val 47917"/>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C8FFE1"/>
                  </a:solidFill>
                </a:endParaRPr>
              </a:p>
            </xdr:txBody>
          </xdr:sp>
          <xdr:sp macro="" textlink="">
            <xdr:nvSpPr>
              <xdr:cNvPr id="464" name="Rectangle: Rounded Corners 463">
                <a:extLst>
                  <a:ext uri="{FF2B5EF4-FFF2-40B4-BE49-F238E27FC236}">
                    <a16:creationId xmlns:a16="http://schemas.microsoft.com/office/drawing/2014/main" id="{8C33C9D0-F3E4-225E-491C-7D96A09D3E28}"/>
                  </a:ext>
                </a:extLst>
              </xdr:cNvPr>
              <xdr:cNvSpPr/>
            </xdr:nvSpPr>
            <xdr:spPr>
              <a:xfrm rot="16200000">
                <a:off x="5210177" y="107203872"/>
                <a:ext cx="1828799" cy="1143003"/>
              </a:xfrm>
              <a:prstGeom prst="roundRect">
                <a:avLst>
                  <a:gd name="adj" fmla="val 47917"/>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C8FFE1"/>
                  </a:solidFill>
                </a:endParaRPr>
              </a:p>
            </xdr:txBody>
          </xdr:sp>
          <xdr:sp macro="" textlink="">
            <xdr:nvSpPr>
              <xdr:cNvPr id="465" name="Rectangle: Rounded Corners 464">
                <a:extLst>
                  <a:ext uri="{FF2B5EF4-FFF2-40B4-BE49-F238E27FC236}">
                    <a16:creationId xmlns:a16="http://schemas.microsoft.com/office/drawing/2014/main" id="{503E04E1-966C-5969-8B16-E297EE7A5C64}"/>
                  </a:ext>
                </a:extLst>
              </xdr:cNvPr>
              <xdr:cNvSpPr/>
            </xdr:nvSpPr>
            <xdr:spPr>
              <a:xfrm>
                <a:off x="5419725" y="106499024"/>
                <a:ext cx="640080" cy="5029200"/>
              </a:xfrm>
              <a:prstGeom prst="roundRect">
                <a:avLst>
                  <a:gd name="adj" fmla="val 47917"/>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C8FFE1"/>
                  </a:solidFill>
                </a:endParaRPr>
              </a:p>
            </xdr:txBody>
          </xdr:sp>
          <xdr:sp macro="" textlink="">
            <xdr:nvSpPr>
              <xdr:cNvPr id="466" name="Rectangle: Rounded Corners 465">
                <a:extLst>
                  <a:ext uri="{FF2B5EF4-FFF2-40B4-BE49-F238E27FC236}">
                    <a16:creationId xmlns:a16="http://schemas.microsoft.com/office/drawing/2014/main" id="{0C04B586-E0BA-8090-78A3-1100F4BD3303}"/>
                  </a:ext>
                </a:extLst>
              </xdr:cNvPr>
              <xdr:cNvSpPr/>
            </xdr:nvSpPr>
            <xdr:spPr>
              <a:xfrm>
                <a:off x="6200775" y="106499024"/>
                <a:ext cx="640080" cy="5029200"/>
              </a:xfrm>
              <a:prstGeom prst="roundRect">
                <a:avLst>
                  <a:gd name="adj" fmla="val 47917"/>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C8FFE1"/>
                  </a:solidFill>
                </a:endParaRPr>
              </a:p>
            </xdr:txBody>
          </xdr:sp>
        </xdr:grpSp>
        <xdr:grpSp>
          <xdr:nvGrpSpPr>
            <xdr:cNvPr id="456" name="Group 455">
              <a:extLst>
                <a:ext uri="{FF2B5EF4-FFF2-40B4-BE49-F238E27FC236}">
                  <a16:creationId xmlns:a16="http://schemas.microsoft.com/office/drawing/2014/main" id="{28EB48C0-E831-F8F4-5767-B616E8055A66}"/>
                </a:ext>
              </a:extLst>
            </xdr:cNvPr>
            <xdr:cNvGrpSpPr/>
          </xdr:nvGrpSpPr>
          <xdr:grpSpPr>
            <a:xfrm>
              <a:off x="13679805" y="106093372"/>
              <a:ext cx="953589" cy="1109382"/>
              <a:chOff x="0" y="0"/>
              <a:chExt cx="1112520" cy="1371600"/>
            </a:xfrm>
          </xdr:grpSpPr>
          <xdr:sp macro="" textlink="">
            <xdr:nvSpPr>
              <xdr:cNvPr id="457" name="Rectangle 456">
                <a:extLst>
                  <a:ext uri="{FF2B5EF4-FFF2-40B4-BE49-F238E27FC236}">
                    <a16:creationId xmlns:a16="http://schemas.microsoft.com/office/drawing/2014/main" id="{BF1DE193-0D68-CA66-F9C5-B474DA0AC05C}"/>
                  </a:ext>
                </a:extLst>
              </xdr:cNvPr>
              <xdr:cNvSpPr/>
            </xdr:nvSpPr>
            <xdr:spPr>
              <a:xfrm>
                <a:off x="0" y="0"/>
                <a:ext cx="457200" cy="1371600"/>
              </a:xfrm>
              <a:prstGeom prst="rect">
                <a:avLst/>
              </a:prstGeom>
              <a:gradFill>
                <a:gsLst>
                  <a:gs pos="0">
                    <a:schemeClr val="bg1">
                      <a:lumMod val="95000"/>
                    </a:schemeClr>
                  </a:gs>
                  <a:gs pos="69000">
                    <a:schemeClr val="bg1">
                      <a:lumMod val="95000"/>
                    </a:schemeClr>
                  </a:gs>
                  <a:gs pos="70000">
                    <a:schemeClr val="accent6">
                      <a:lumMod val="40000"/>
                      <a:lumOff val="60000"/>
                    </a:schemeClr>
                  </a:gs>
                  <a:gs pos="100000">
                    <a:schemeClr val="accent6">
                      <a:lumMod val="60000"/>
                      <a:lumOff val="40000"/>
                    </a:schemeClr>
                  </a:gs>
                </a:gsLst>
                <a:lin ang="5400000" scaled="1"/>
              </a:gradFill>
              <a:ln>
                <a:solidFill>
                  <a:schemeClr val="accent5">
                    <a:lumMod val="20000"/>
                    <a:lumOff val="80000"/>
                  </a:schemeClr>
                </a:solidFill>
              </a:ln>
              <a:effectLst>
                <a:glow rad="63500">
                  <a:schemeClr val="accent5">
                    <a:satMod val="175000"/>
                    <a:alpha val="40000"/>
                  </a:schemeClr>
                </a:glow>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solidFill>
                    <a:srgbClr val="C8FFE1"/>
                  </a:solidFill>
                </a:endParaRPr>
              </a:p>
            </xdr:txBody>
          </xdr:sp>
          <xdr:sp macro="" textlink="">
            <xdr:nvSpPr>
              <xdr:cNvPr id="458" name="Rectangle 457">
                <a:extLst>
                  <a:ext uri="{FF2B5EF4-FFF2-40B4-BE49-F238E27FC236}">
                    <a16:creationId xmlns:a16="http://schemas.microsoft.com/office/drawing/2014/main" id="{09E0E7F2-0BBD-77EE-4D85-EDB0B933ED73}"/>
                  </a:ext>
                </a:extLst>
              </xdr:cNvPr>
              <xdr:cNvSpPr/>
            </xdr:nvSpPr>
            <xdr:spPr>
              <a:xfrm>
                <a:off x="655320" y="0"/>
                <a:ext cx="457200" cy="1371600"/>
              </a:xfrm>
              <a:prstGeom prst="rect">
                <a:avLst/>
              </a:prstGeom>
              <a:gradFill>
                <a:gsLst>
                  <a:gs pos="0">
                    <a:schemeClr val="bg1">
                      <a:lumMod val="95000"/>
                    </a:schemeClr>
                  </a:gs>
                  <a:gs pos="79000">
                    <a:schemeClr val="bg1">
                      <a:lumMod val="95000"/>
                    </a:schemeClr>
                  </a:gs>
                  <a:gs pos="80000">
                    <a:srgbClr val="F0CDFF"/>
                  </a:gs>
                  <a:gs pos="100000">
                    <a:srgbClr val="D7B9FF"/>
                  </a:gs>
                </a:gsLst>
                <a:lin ang="5400000" scaled="1"/>
              </a:gradFill>
              <a:ln>
                <a:solidFill>
                  <a:schemeClr val="accent5">
                    <a:lumMod val="20000"/>
                    <a:lumOff val="80000"/>
                  </a:schemeClr>
                </a:solidFill>
              </a:ln>
              <a:effectLst>
                <a:glow rad="63500">
                  <a:schemeClr val="accent5">
                    <a:satMod val="175000"/>
                    <a:alpha val="40000"/>
                  </a:schemeClr>
                </a:glow>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solidFill>
                    <a:srgbClr val="C8FFE1"/>
                  </a:solidFill>
                </a:endParaRPr>
              </a:p>
            </xdr:txBody>
          </xdr:sp>
          <xdr:cxnSp macro="">
            <xdr:nvCxnSpPr>
              <xdr:cNvPr id="459" name="Straight Connector 458">
                <a:extLst>
                  <a:ext uri="{FF2B5EF4-FFF2-40B4-BE49-F238E27FC236}">
                    <a16:creationId xmlns:a16="http://schemas.microsoft.com/office/drawing/2014/main" id="{72DE9028-9D20-40A3-5248-D208D8A3402F}"/>
                  </a:ext>
                </a:extLst>
              </xdr:cNvPr>
              <xdr:cNvCxnSpPr/>
            </xdr:nvCxnSpPr>
            <xdr:spPr>
              <a:xfrm flipH="1" flipV="1">
                <a:off x="457200" y="968563"/>
                <a:ext cx="198120" cy="129740"/>
              </a:xfrm>
              <a:prstGeom prst="line">
                <a:avLst/>
              </a:prstGeom>
              <a:ln w="12700">
                <a:solidFill>
                  <a:srgbClr val="002060"/>
                </a:solidFill>
              </a:ln>
            </xdr:spPr>
            <xdr:style>
              <a:lnRef idx="1">
                <a:schemeClr val="accent1"/>
              </a:lnRef>
              <a:fillRef idx="0">
                <a:schemeClr val="accent1"/>
              </a:fillRef>
              <a:effectRef idx="0">
                <a:schemeClr val="accent1"/>
              </a:effectRef>
              <a:fontRef idx="minor">
                <a:schemeClr val="tx1"/>
              </a:fontRef>
            </xdr:style>
          </xdr:cxnSp>
        </xdr:grpSp>
      </xdr:grpSp>
      <xdr:sp macro="" textlink="">
        <xdr:nvSpPr>
          <xdr:cNvPr id="454" name="Thought Bubble: Cloud 453">
            <a:extLst>
              <a:ext uri="{FF2B5EF4-FFF2-40B4-BE49-F238E27FC236}">
                <a16:creationId xmlns:a16="http://schemas.microsoft.com/office/drawing/2014/main" id="{4B779B3E-D818-ADDD-47F5-8B1A1046EA26}"/>
              </a:ext>
            </a:extLst>
          </xdr:cNvPr>
          <xdr:cNvSpPr/>
        </xdr:nvSpPr>
        <xdr:spPr>
          <a:xfrm>
            <a:off x="13801725" y="104774999"/>
            <a:ext cx="1171575" cy="514351"/>
          </a:xfrm>
          <a:prstGeom prst="cloudCallout">
            <a:avLst>
              <a:gd name="adj1" fmla="val -9451"/>
              <a:gd name="adj2" fmla="val 107209"/>
            </a:avLst>
          </a:prstGeom>
          <a:solidFill>
            <a:srgbClr val="C2DAF0"/>
          </a:solidFill>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C8FFE1"/>
              </a:solidFill>
            </a:endParaRPr>
          </a:p>
        </xdr:txBody>
      </xdr:sp>
    </xdr:grpSp>
    <xdr:clientData/>
  </xdr:twoCellAnchor>
  <xdr:twoCellAnchor>
    <xdr:from>
      <xdr:col>1</xdr:col>
      <xdr:colOff>403860</xdr:colOff>
      <xdr:row>559</xdr:row>
      <xdr:rowOff>72655</xdr:rowOff>
    </xdr:from>
    <xdr:to>
      <xdr:col>3</xdr:col>
      <xdr:colOff>192329</xdr:colOff>
      <xdr:row>570</xdr:row>
      <xdr:rowOff>164757</xdr:rowOff>
    </xdr:to>
    <xdr:grpSp>
      <xdr:nvGrpSpPr>
        <xdr:cNvPr id="467" name="Group 466">
          <a:extLst>
            <a:ext uri="{FF2B5EF4-FFF2-40B4-BE49-F238E27FC236}">
              <a16:creationId xmlns:a16="http://schemas.microsoft.com/office/drawing/2014/main" id="{ABB0F30D-B03A-4F31-89AD-E03B41E83C8F}"/>
            </a:ext>
          </a:extLst>
        </xdr:cNvPr>
        <xdr:cNvGrpSpPr>
          <a:grpSpLocks noChangeAspect="1"/>
        </xdr:cNvGrpSpPr>
      </xdr:nvGrpSpPr>
      <xdr:grpSpPr>
        <a:xfrm>
          <a:off x="518160" y="109197405"/>
          <a:ext cx="817169" cy="2066952"/>
          <a:chOff x="13620749" y="104774999"/>
          <a:chExt cx="1352551" cy="3438523"/>
        </a:xfrm>
      </xdr:grpSpPr>
      <xdr:grpSp>
        <xdr:nvGrpSpPr>
          <xdr:cNvPr id="468" name="Group 467">
            <a:extLst>
              <a:ext uri="{FF2B5EF4-FFF2-40B4-BE49-F238E27FC236}">
                <a16:creationId xmlns:a16="http://schemas.microsoft.com/office/drawing/2014/main" id="{8D63E77A-9C3C-ACF9-2BE5-95EE7CF3800E}"/>
              </a:ext>
            </a:extLst>
          </xdr:cNvPr>
          <xdr:cNvGrpSpPr/>
        </xdr:nvGrpSpPr>
        <xdr:grpSpPr>
          <a:xfrm>
            <a:off x="13620749" y="105470322"/>
            <a:ext cx="1053296" cy="2743200"/>
            <a:chOff x="13620749" y="105470322"/>
            <a:chExt cx="1053296" cy="2743200"/>
          </a:xfrm>
        </xdr:grpSpPr>
        <xdr:grpSp>
          <xdr:nvGrpSpPr>
            <xdr:cNvPr id="470" name="Group 469">
              <a:extLst>
                <a:ext uri="{FF2B5EF4-FFF2-40B4-BE49-F238E27FC236}">
                  <a16:creationId xmlns:a16="http://schemas.microsoft.com/office/drawing/2014/main" id="{9FB5CA90-A64D-D303-F07A-A7D271DE8C7D}"/>
                </a:ext>
              </a:extLst>
            </xdr:cNvPr>
            <xdr:cNvGrpSpPr>
              <a:grpSpLocks noChangeAspect="1"/>
            </xdr:cNvGrpSpPr>
          </xdr:nvGrpSpPr>
          <xdr:grpSpPr>
            <a:xfrm>
              <a:off x="13620749" y="105470322"/>
              <a:ext cx="1053296" cy="2743200"/>
              <a:chOff x="4819649" y="104755947"/>
              <a:chExt cx="2600325" cy="6772277"/>
            </a:xfrm>
            <a:solidFill>
              <a:srgbClr val="00B0F0"/>
            </a:solidFill>
          </xdr:grpSpPr>
          <xdr:sp macro="" textlink="">
            <xdr:nvSpPr>
              <xdr:cNvPr id="475" name="Rectangle: Rounded Corners 474">
                <a:extLst>
                  <a:ext uri="{FF2B5EF4-FFF2-40B4-BE49-F238E27FC236}">
                    <a16:creationId xmlns:a16="http://schemas.microsoft.com/office/drawing/2014/main" id="{009BFFDA-C694-C7D6-035E-C3BF547D0483}"/>
                  </a:ext>
                </a:extLst>
              </xdr:cNvPr>
              <xdr:cNvSpPr/>
            </xdr:nvSpPr>
            <xdr:spPr>
              <a:xfrm>
                <a:off x="4819649" y="106403773"/>
                <a:ext cx="457200" cy="2286000"/>
              </a:xfrm>
              <a:prstGeom prst="roundRect">
                <a:avLst>
                  <a:gd name="adj" fmla="val 47917"/>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C8FFE1"/>
                  </a:solidFill>
                </a:endParaRPr>
              </a:p>
            </xdr:txBody>
          </xdr:sp>
          <xdr:sp macro="" textlink="">
            <xdr:nvSpPr>
              <xdr:cNvPr id="476" name="Rectangle: Rounded Corners 475">
                <a:extLst>
                  <a:ext uri="{FF2B5EF4-FFF2-40B4-BE49-F238E27FC236}">
                    <a16:creationId xmlns:a16="http://schemas.microsoft.com/office/drawing/2014/main" id="{916AD519-7EF3-970F-6242-CEEABBB22CCD}"/>
                  </a:ext>
                </a:extLst>
              </xdr:cNvPr>
              <xdr:cNvSpPr/>
            </xdr:nvSpPr>
            <xdr:spPr>
              <a:xfrm>
                <a:off x="6962774" y="106403773"/>
                <a:ext cx="457200" cy="2286000"/>
              </a:xfrm>
              <a:prstGeom prst="roundRect">
                <a:avLst>
                  <a:gd name="adj" fmla="val 47917"/>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C8FFE1"/>
                  </a:solidFill>
                </a:endParaRPr>
              </a:p>
            </xdr:txBody>
          </xdr:sp>
          <xdr:sp macro="" textlink="">
            <xdr:nvSpPr>
              <xdr:cNvPr id="477" name="Rectangle: Rounded Corners 476">
                <a:extLst>
                  <a:ext uri="{FF2B5EF4-FFF2-40B4-BE49-F238E27FC236}">
                    <a16:creationId xmlns:a16="http://schemas.microsoft.com/office/drawing/2014/main" id="{EC1D7323-E711-4B71-E46A-F65C37AC3170}"/>
                  </a:ext>
                </a:extLst>
              </xdr:cNvPr>
              <xdr:cNvSpPr/>
            </xdr:nvSpPr>
            <xdr:spPr>
              <a:xfrm rot="16200000">
                <a:off x="5553075" y="105336972"/>
                <a:ext cx="1133477" cy="2581278"/>
              </a:xfrm>
              <a:prstGeom prst="roundRect">
                <a:avLst>
                  <a:gd name="adj" fmla="val 47917"/>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C8FFE1"/>
                  </a:solidFill>
                </a:endParaRPr>
              </a:p>
            </xdr:txBody>
          </xdr:sp>
          <xdr:sp macro="" textlink="">
            <xdr:nvSpPr>
              <xdr:cNvPr id="478" name="Rectangle: Rounded Corners 477">
                <a:extLst>
                  <a:ext uri="{FF2B5EF4-FFF2-40B4-BE49-F238E27FC236}">
                    <a16:creationId xmlns:a16="http://schemas.microsoft.com/office/drawing/2014/main" id="{133AC7B8-71BA-DE68-8613-E0C9E4074F35}"/>
                  </a:ext>
                </a:extLst>
              </xdr:cNvPr>
              <xdr:cNvSpPr/>
            </xdr:nvSpPr>
            <xdr:spPr>
              <a:xfrm rot="16200000">
                <a:off x="5557838" y="104751184"/>
                <a:ext cx="1133477" cy="1143003"/>
              </a:xfrm>
              <a:prstGeom prst="roundRect">
                <a:avLst>
                  <a:gd name="adj" fmla="val 47917"/>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C8FFE1"/>
                  </a:solidFill>
                </a:endParaRPr>
              </a:p>
            </xdr:txBody>
          </xdr:sp>
          <xdr:sp macro="" textlink="">
            <xdr:nvSpPr>
              <xdr:cNvPr id="479" name="Rectangle: Rounded Corners 478">
                <a:extLst>
                  <a:ext uri="{FF2B5EF4-FFF2-40B4-BE49-F238E27FC236}">
                    <a16:creationId xmlns:a16="http://schemas.microsoft.com/office/drawing/2014/main" id="{361243FA-8BD9-EFB3-76A3-733E9E1EE29C}"/>
                  </a:ext>
                </a:extLst>
              </xdr:cNvPr>
              <xdr:cNvSpPr/>
            </xdr:nvSpPr>
            <xdr:spPr>
              <a:xfrm rot="16200000">
                <a:off x="5210177" y="107203872"/>
                <a:ext cx="1828799" cy="1143003"/>
              </a:xfrm>
              <a:prstGeom prst="roundRect">
                <a:avLst>
                  <a:gd name="adj" fmla="val 47917"/>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C8FFE1"/>
                  </a:solidFill>
                </a:endParaRPr>
              </a:p>
            </xdr:txBody>
          </xdr:sp>
          <xdr:sp macro="" textlink="">
            <xdr:nvSpPr>
              <xdr:cNvPr id="480" name="Rectangle: Rounded Corners 479">
                <a:extLst>
                  <a:ext uri="{FF2B5EF4-FFF2-40B4-BE49-F238E27FC236}">
                    <a16:creationId xmlns:a16="http://schemas.microsoft.com/office/drawing/2014/main" id="{5BBDFCC7-4EFF-0BD1-598A-B3728785BAD7}"/>
                  </a:ext>
                </a:extLst>
              </xdr:cNvPr>
              <xdr:cNvSpPr/>
            </xdr:nvSpPr>
            <xdr:spPr>
              <a:xfrm>
                <a:off x="5419725" y="106499024"/>
                <a:ext cx="640080" cy="5029200"/>
              </a:xfrm>
              <a:prstGeom prst="roundRect">
                <a:avLst>
                  <a:gd name="adj" fmla="val 47917"/>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C8FFE1"/>
                  </a:solidFill>
                </a:endParaRPr>
              </a:p>
            </xdr:txBody>
          </xdr:sp>
          <xdr:sp macro="" textlink="">
            <xdr:nvSpPr>
              <xdr:cNvPr id="481" name="Rectangle: Rounded Corners 480">
                <a:extLst>
                  <a:ext uri="{FF2B5EF4-FFF2-40B4-BE49-F238E27FC236}">
                    <a16:creationId xmlns:a16="http://schemas.microsoft.com/office/drawing/2014/main" id="{0FB42D19-6E65-830B-C1CE-1F14B063DF3F}"/>
                  </a:ext>
                </a:extLst>
              </xdr:cNvPr>
              <xdr:cNvSpPr/>
            </xdr:nvSpPr>
            <xdr:spPr>
              <a:xfrm>
                <a:off x="6200775" y="106499024"/>
                <a:ext cx="640080" cy="5029200"/>
              </a:xfrm>
              <a:prstGeom prst="roundRect">
                <a:avLst>
                  <a:gd name="adj" fmla="val 47917"/>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C8FFE1"/>
                  </a:solidFill>
                </a:endParaRPr>
              </a:p>
            </xdr:txBody>
          </xdr:sp>
        </xdr:grpSp>
        <xdr:grpSp>
          <xdr:nvGrpSpPr>
            <xdr:cNvPr id="471" name="Group 470">
              <a:extLst>
                <a:ext uri="{FF2B5EF4-FFF2-40B4-BE49-F238E27FC236}">
                  <a16:creationId xmlns:a16="http://schemas.microsoft.com/office/drawing/2014/main" id="{3B430425-2D2E-4F4B-C3D1-25EC6126E6BE}"/>
                </a:ext>
              </a:extLst>
            </xdr:cNvPr>
            <xdr:cNvGrpSpPr/>
          </xdr:nvGrpSpPr>
          <xdr:grpSpPr>
            <a:xfrm>
              <a:off x="13679805" y="106093372"/>
              <a:ext cx="953589" cy="1109382"/>
              <a:chOff x="0" y="0"/>
              <a:chExt cx="1112520" cy="1371600"/>
            </a:xfrm>
          </xdr:grpSpPr>
          <xdr:sp macro="" textlink="">
            <xdr:nvSpPr>
              <xdr:cNvPr id="472" name="Rectangle 471">
                <a:extLst>
                  <a:ext uri="{FF2B5EF4-FFF2-40B4-BE49-F238E27FC236}">
                    <a16:creationId xmlns:a16="http://schemas.microsoft.com/office/drawing/2014/main" id="{BF8227E7-E4E4-8758-ECF8-84C0B4080152}"/>
                  </a:ext>
                </a:extLst>
              </xdr:cNvPr>
              <xdr:cNvSpPr/>
            </xdr:nvSpPr>
            <xdr:spPr>
              <a:xfrm>
                <a:off x="0" y="0"/>
                <a:ext cx="457200" cy="1371600"/>
              </a:xfrm>
              <a:prstGeom prst="rect">
                <a:avLst/>
              </a:prstGeom>
              <a:gradFill>
                <a:gsLst>
                  <a:gs pos="0">
                    <a:schemeClr val="bg1">
                      <a:lumMod val="95000"/>
                    </a:schemeClr>
                  </a:gs>
                  <a:gs pos="69000">
                    <a:schemeClr val="bg1">
                      <a:lumMod val="95000"/>
                    </a:schemeClr>
                  </a:gs>
                  <a:gs pos="70000">
                    <a:schemeClr val="accent6">
                      <a:lumMod val="40000"/>
                      <a:lumOff val="60000"/>
                    </a:schemeClr>
                  </a:gs>
                  <a:gs pos="100000">
                    <a:schemeClr val="accent6">
                      <a:lumMod val="60000"/>
                      <a:lumOff val="40000"/>
                    </a:schemeClr>
                  </a:gs>
                </a:gsLst>
                <a:lin ang="5400000" scaled="1"/>
              </a:gradFill>
              <a:ln>
                <a:solidFill>
                  <a:schemeClr val="accent5">
                    <a:lumMod val="20000"/>
                    <a:lumOff val="80000"/>
                  </a:schemeClr>
                </a:solidFill>
              </a:ln>
              <a:effectLst>
                <a:glow rad="63500">
                  <a:schemeClr val="accent5">
                    <a:satMod val="175000"/>
                    <a:alpha val="40000"/>
                  </a:schemeClr>
                </a:glow>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solidFill>
                    <a:srgbClr val="C8FFE1"/>
                  </a:solidFill>
                </a:endParaRPr>
              </a:p>
            </xdr:txBody>
          </xdr:sp>
          <xdr:sp macro="" textlink="">
            <xdr:nvSpPr>
              <xdr:cNvPr id="473" name="Rectangle 472">
                <a:extLst>
                  <a:ext uri="{FF2B5EF4-FFF2-40B4-BE49-F238E27FC236}">
                    <a16:creationId xmlns:a16="http://schemas.microsoft.com/office/drawing/2014/main" id="{3F3F786C-CDC3-633E-00C4-C96FD1E429A4}"/>
                  </a:ext>
                </a:extLst>
              </xdr:cNvPr>
              <xdr:cNvSpPr/>
            </xdr:nvSpPr>
            <xdr:spPr>
              <a:xfrm>
                <a:off x="655320" y="0"/>
                <a:ext cx="457200" cy="1371600"/>
              </a:xfrm>
              <a:prstGeom prst="rect">
                <a:avLst/>
              </a:prstGeom>
              <a:gradFill>
                <a:gsLst>
                  <a:gs pos="0">
                    <a:schemeClr val="bg1">
                      <a:lumMod val="95000"/>
                    </a:schemeClr>
                  </a:gs>
                  <a:gs pos="79000">
                    <a:schemeClr val="bg1">
                      <a:lumMod val="95000"/>
                    </a:schemeClr>
                  </a:gs>
                  <a:gs pos="80000">
                    <a:srgbClr val="F0CDFF"/>
                  </a:gs>
                  <a:gs pos="100000">
                    <a:srgbClr val="D7B9FF"/>
                  </a:gs>
                </a:gsLst>
                <a:lin ang="5400000" scaled="1"/>
              </a:gradFill>
              <a:ln>
                <a:solidFill>
                  <a:schemeClr val="accent5">
                    <a:lumMod val="20000"/>
                    <a:lumOff val="80000"/>
                  </a:schemeClr>
                </a:solidFill>
              </a:ln>
              <a:effectLst>
                <a:glow rad="63500">
                  <a:schemeClr val="accent5">
                    <a:satMod val="175000"/>
                    <a:alpha val="40000"/>
                  </a:schemeClr>
                </a:glow>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solidFill>
                    <a:srgbClr val="C8FFE1"/>
                  </a:solidFill>
                </a:endParaRPr>
              </a:p>
            </xdr:txBody>
          </xdr:sp>
          <xdr:cxnSp macro="">
            <xdr:nvCxnSpPr>
              <xdr:cNvPr id="474" name="Straight Connector 473">
                <a:extLst>
                  <a:ext uri="{FF2B5EF4-FFF2-40B4-BE49-F238E27FC236}">
                    <a16:creationId xmlns:a16="http://schemas.microsoft.com/office/drawing/2014/main" id="{96FEE464-40D7-FD27-A5EF-B8FE77797AD1}"/>
                  </a:ext>
                </a:extLst>
              </xdr:cNvPr>
              <xdr:cNvCxnSpPr/>
            </xdr:nvCxnSpPr>
            <xdr:spPr>
              <a:xfrm flipH="1" flipV="1">
                <a:off x="457200" y="968563"/>
                <a:ext cx="198120" cy="129740"/>
              </a:xfrm>
              <a:prstGeom prst="line">
                <a:avLst/>
              </a:prstGeom>
              <a:ln w="12700">
                <a:solidFill>
                  <a:srgbClr val="002060"/>
                </a:solidFill>
              </a:ln>
            </xdr:spPr>
            <xdr:style>
              <a:lnRef idx="1">
                <a:schemeClr val="accent1"/>
              </a:lnRef>
              <a:fillRef idx="0">
                <a:schemeClr val="accent1"/>
              </a:fillRef>
              <a:effectRef idx="0">
                <a:schemeClr val="accent1"/>
              </a:effectRef>
              <a:fontRef idx="minor">
                <a:schemeClr val="tx1"/>
              </a:fontRef>
            </xdr:style>
          </xdr:cxnSp>
        </xdr:grpSp>
      </xdr:grpSp>
      <xdr:sp macro="" textlink="">
        <xdr:nvSpPr>
          <xdr:cNvPr id="469" name="Thought Bubble: Cloud 468">
            <a:extLst>
              <a:ext uri="{FF2B5EF4-FFF2-40B4-BE49-F238E27FC236}">
                <a16:creationId xmlns:a16="http://schemas.microsoft.com/office/drawing/2014/main" id="{F1F39DFF-3617-C56C-04C8-B89F4C8E8936}"/>
              </a:ext>
            </a:extLst>
          </xdr:cNvPr>
          <xdr:cNvSpPr/>
        </xdr:nvSpPr>
        <xdr:spPr>
          <a:xfrm>
            <a:off x="13801725" y="104774999"/>
            <a:ext cx="1171575" cy="514351"/>
          </a:xfrm>
          <a:prstGeom prst="cloudCallout">
            <a:avLst>
              <a:gd name="adj1" fmla="val -9451"/>
              <a:gd name="adj2" fmla="val 107209"/>
            </a:avLst>
          </a:prstGeom>
          <a:solidFill>
            <a:srgbClr val="C2DAF0"/>
          </a:solidFill>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C8FFE1"/>
              </a:solidFill>
            </a:endParaRPr>
          </a:p>
        </xdr:txBody>
      </xdr:sp>
    </xdr:grpSp>
    <xdr:clientData/>
  </xdr:twoCellAnchor>
  <xdr:twoCellAnchor>
    <xdr:from>
      <xdr:col>3</xdr:col>
      <xdr:colOff>220980</xdr:colOff>
      <xdr:row>559</xdr:row>
      <xdr:rowOff>40785</xdr:rowOff>
    </xdr:from>
    <xdr:to>
      <xdr:col>5</xdr:col>
      <xdr:colOff>9449</xdr:colOff>
      <xdr:row>570</xdr:row>
      <xdr:rowOff>132887</xdr:rowOff>
    </xdr:to>
    <xdr:grpSp>
      <xdr:nvGrpSpPr>
        <xdr:cNvPr id="482" name="Group 481">
          <a:extLst>
            <a:ext uri="{FF2B5EF4-FFF2-40B4-BE49-F238E27FC236}">
              <a16:creationId xmlns:a16="http://schemas.microsoft.com/office/drawing/2014/main" id="{82FEA2FA-97FC-4F49-A9D1-D109EE0328CE}"/>
            </a:ext>
          </a:extLst>
        </xdr:cNvPr>
        <xdr:cNvGrpSpPr>
          <a:grpSpLocks noChangeAspect="1"/>
        </xdr:cNvGrpSpPr>
      </xdr:nvGrpSpPr>
      <xdr:grpSpPr>
        <a:xfrm>
          <a:off x="1363980" y="109165535"/>
          <a:ext cx="817169" cy="2066952"/>
          <a:chOff x="13620749" y="104774999"/>
          <a:chExt cx="1352551" cy="3438523"/>
        </a:xfrm>
      </xdr:grpSpPr>
      <xdr:grpSp>
        <xdr:nvGrpSpPr>
          <xdr:cNvPr id="483" name="Group 482">
            <a:extLst>
              <a:ext uri="{FF2B5EF4-FFF2-40B4-BE49-F238E27FC236}">
                <a16:creationId xmlns:a16="http://schemas.microsoft.com/office/drawing/2014/main" id="{485B6772-20A2-A638-1902-1E05CC759A5F}"/>
              </a:ext>
            </a:extLst>
          </xdr:cNvPr>
          <xdr:cNvGrpSpPr/>
        </xdr:nvGrpSpPr>
        <xdr:grpSpPr>
          <a:xfrm>
            <a:off x="13620749" y="105470322"/>
            <a:ext cx="1053296" cy="2743200"/>
            <a:chOff x="13620749" y="105470322"/>
            <a:chExt cx="1053296" cy="2743200"/>
          </a:xfrm>
        </xdr:grpSpPr>
        <xdr:grpSp>
          <xdr:nvGrpSpPr>
            <xdr:cNvPr id="485" name="Group 484">
              <a:extLst>
                <a:ext uri="{FF2B5EF4-FFF2-40B4-BE49-F238E27FC236}">
                  <a16:creationId xmlns:a16="http://schemas.microsoft.com/office/drawing/2014/main" id="{D739F8CC-8DBA-AA40-3019-3C0076BF3C4D}"/>
                </a:ext>
              </a:extLst>
            </xdr:cNvPr>
            <xdr:cNvGrpSpPr>
              <a:grpSpLocks noChangeAspect="1"/>
            </xdr:cNvGrpSpPr>
          </xdr:nvGrpSpPr>
          <xdr:grpSpPr>
            <a:xfrm>
              <a:off x="13620749" y="105470322"/>
              <a:ext cx="1053296" cy="2743200"/>
              <a:chOff x="4819649" y="104755947"/>
              <a:chExt cx="2600325" cy="6772277"/>
            </a:xfrm>
            <a:solidFill>
              <a:srgbClr val="00B0F0"/>
            </a:solidFill>
          </xdr:grpSpPr>
          <xdr:sp macro="" textlink="">
            <xdr:nvSpPr>
              <xdr:cNvPr id="490" name="Rectangle: Rounded Corners 489">
                <a:extLst>
                  <a:ext uri="{FF2B5EF4-FFF2-40B4-BE49-F238E27FC236}">
                    <a16:creationId xmlns:a16="http://schemas.microsoft.com/office/drawing/2014/main" id="{365A2893-70A5-AB38-AB9A-920B33334961}"/>
                  </a:ext>
                </a:extLst>
              </xdr:cNvPr>
              <xdr:cNvSpPr/>
            </xdr:nvSpPr>
            <xdr:spPr>
              <a:xfrm>
                <a:off x="4819649" y="106403773"/>
                <a:ext cx="457200" cy="2286000"/>
              </a:xfrm>
              <a:prstGeom prst="roundRect">
                <a:avLst>
                  <a:gd name="adj" fmla="val 47917"/>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C8FFE1"/>
                  </a:solidFill>
                </a:endParaRPr>
              </a:p>
            </xdr:txBody>
          </xdr:sp>
          <xdr:sp macro="" textlink="">
            <xdr:nvSpPr>
              <xdr:cNvPr id="491" name="Rectangle: Rounded Corners 490">
                <a:extLst>
                  <a:ext uri="{FF2B5EF4-FFF2-40B4-BE49-F238E27FC236}">
                    <a16:creationId xmlns:a16="http://schemas.microsoft.com/office/drawing/2014/main" id="{69882F7B-2144-5170-69A3-C010313A6E24}"/>
                  </a:ext>
                </a:extLst>
              </xdr:cNvPr>
              <xdr:cNvSpPr/>
            </xdr:nvSpPr>
            <xdr:spPr>
              <a:xfrm>
                <a:off x="6962774" y="106403773"/>
                <a:ext cx="457200" cy="2286000"/>
              </a:xfrm>
              <a:prstGeom prst="roundRect">
                <a:avLst>
                  <a:gd name="adj" fmla="val 47917"/>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C8FFE1"/>
                  </a:solidFill>
                </a:endParaRPr>
              </a:p>
            </xdr:txBody>
          </xdr:sp>
          <xdr:sp macro="" textlink="">
            <xdr:nvSpPr>
              <xdr:cNvPr id="492" name="Rectangle: Rounded Corners 491">
                <a:extLst>
                  <a:ext uri="{FF2B5EF4-FFF2-40B4-BE49-F238E27FC236}">
                    <a16:creationId xmlns:a16="http://schemas.microsoft.com/office/drawing/2014/main" id="{2190760D-8D0B-C03C-DDE7-05B847862341}"/>
                  </a:ext>
                </a:extLst>
              </xdr:cNvPr>
              <xdr:cNvSpPr/>
            </xdr:nvSpPr>
            <xdr:spPr>
              <a:xfrm rot="16200000">
                <a:off x="5553075" y="105336972"/>
                <a:ext cx="1133477" cy="2581278"/>
              </a:xfrm>
              <a:prstGeom prst="roundRect">
                <a:avLst>
                  <a:gd name="adj" fmla="val 47917"/>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C8FFE1"/>
                  </a:solidFill>
                </a:endParaRPr>
              </a:p>
            </xdr:txBody>
          </xdr:sp>
          <xdr:sp macro="" textlink="">
            <xdr:nvSpPr>
              <xdr:cNvPr id="493" name="Rectangle: Rounded Corners 492">
                <a:extLst>
                  <a:ext uri="{FF2B5EF4-FFF2-40B4-BE49-F238E27FC236}">
                    <a16:creationId xmlns:a16="http://schemas.microsoft.com/office/drawing/2014/main" id="{3AF72A32-F5B6-A499-F4C6-C329C02C342A}"/>
                  </a:ext>
                </a:extLst>
              </xdr:cNvPr>
              <xdr:cNvSpPr/>
            </xdr:nvSpPr>
            <xdr:spPr>
              <a:xfrm rot="16200000">
                <a:off x="5557838" y="104751184"/>
                <a:ext cx="1133477" cy="1143003"/>
              </a:xfrm>
              <a:prstGeom prst="roundRect">
                <a:avLst>
                  <a:gd name="adj" fmla="val 47917"/>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C8FFE1"/>
                  </a:solidFill>
                </a:endParaRPr>
              </a:p>
            </xdr:txBody>
          </xdr:sp>
          <xdr:sp macro="" textlink="">
            <xdr:nvSpPr>
              <xdr:cNvPr id="494" name="Rectangle: Rounded Corners 493">
                <a:extLst>
                  <a:ext uri="{FF2B5EF4-FFF2-40B4-BE49-F238E27FC236}">
                    <a16:creationId xmlns:a16="http://schemas.microsoft.com/office/drawing/2014/main" id="{88B1ACD3-C8CA-0F9B-4AC8-EEFC134B3DB7}"/>
                  </a:ext>
                </a:extLst>
              </xdr:cNvPr>
              <xdr:cNvSpPr/>
            </xdr:nvSpPr>
            <xdr:spPr>
              <a:xfrm rot="16200000">
                <a:off x="5210177" y="107203872"/>
                <a:ext cx="1828799" cy="1143003"/>
              </a:xfrm>
              <a:prstGeom prst="roundRect">
                <a:avLst>
                  <a:gd name="adj" fmla="val 47917"/>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C8FFE1"/>
                  </a:solidFill>
                </a:endParaRPr>
              </a:p>
            </xdr:txBody>
          </xdr:sp>
          <xdr:sp macro="" textlink="">
            <xdr:nvSpPr>
              <xdr:cNvPr id="495" name="Rectangle: Rounded Corners 494">
                <a:extLst>
                  <a:ext uri="{FF2B5EF4-FFF2-40B4-BE49-F238E27FC236}">
                    <a16:creationId xmlns:a16="http://schemas.microsoft.com/office/drawing/2014/main" id="{05233379-4EBE-C631-BE35-C21DE1DCC490}"/>
                  </a:ext>
                </a:extLst>
              </xdr:cNvPr>
              <xdr:cNvSpPr/>
            </xdr:nvSpPr>
            <xdr:spPr>
              <a:xfrm>
                <a:off x="5419725" y="106499024"/>
                <a:ext cx="640080" cy="5029200"/>
              </a:xfrm>
              <a:prstGeom prst="roundRect">
                <a:avLst>
                  <a:gd name="adj" fmla="val 47917"/>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C8FFE1"/>
                  </a:solidFill>
                </a:endParaRPr>
              </a:p>
            </xdr:txBody>
          </xdr:sp>
          <xdr:sp macro="" textlink="">
            <xdr:nvSpPr>
              <xdr:cNvPr id="496" name="Rectangle: Rounded Corners 495">
                <a:extLst>
                  <a:ext uri="{FF2B5EF4-FFF2-40B4-BE49-F238E27FC236}">
                    <a16:creationId xmlns:a16="http://schemas.microsoft.com/office/drawing/2014/main" id="{D8C787D2-8281-0BDD-5D0B-95304CB31975}"/>
                  </a:ext>
                </a:extLst>
              </xdr:cNvPr>
              <xdr:cNvSpPr/>
            </xdr:nvSpPr>
            <xdr:spPr>
              <a:xfrm>
                <a:off x="6200775" y="106499024"/>
                <a:ext cx="640080" cy="5029200"/>
              </a:xfrm>
              <a:prstGeom prst="roundRect">
                <a:avLst>
                  <a:gd name="adj" fmla="val 47917"/>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C8FFE1"/>
                  </a:solidFill>
                </a:endParaRPr>
              </a:p>
            </xdr:txBody>
          </xdr:sp>
        </xdr:grpSp>
        <xdr:grpSp>
          <xdr:nvGrpSpPr>
            <xdr:cNvPr id="486" name="Group 485">
              <a:extLst>
                <a:ext uri="{FF2B5EF4-FFF2-40B4-BE49-F238E27FC236}">
                  <a16:creationId xmlns:a16="http://schemas.microsoft.com/office/drawing/2014/main" id="{F0F3CD22-7A65-1F26-8E50-99B6EEB062CC}"/>
                </a:ext>
              </a:extLst>
            </xdr:cNvPr>
            <xdr:cNvGrpSpPr/>
          </xdr:nvGrpSpPr>
          <xdr:grpSpPr>
            <a:xfrm>
              <a:off x="13679805" y="106093372"/>
              <a:ext cx="953589" cy="1109382"/>
              <a:chOff x="0" y="0"/>
              <a:chExt cx="1112520" cy="1371600"/>
            </a:xfrm>
          </xdr:grpSpPr>
          <xdr:sp macro="" textlink="">
            <xdr:nvSpPr>
              <xdr:cNvPr id="487" name="Rectangle 486">
                <a:extLst>
                  <a:ext uri="{FF2B5EF4-FFF2-40B4-BE49-F238E27FC236}">
                    <a16:creationId xmlns:a16="http://schemas.microsoft.com/office/drawing/2014/main" id="{06114594-A0E6-446D-DA74-E5A8B806591C}"/>
                  </a:ext>
                </a:extLst>
              </xdr:cNvPr>
              <xdr:cNvSpPr/>
            </xdr:nvSpPr>
            <xdr:spPr>
              <a:xfrm>
                <a:off x="0" y="0"/>
                <a:ext cx="457200" cy="1371600"/>
              </a:xfrm>
              <a:prstGeom prst="rect">
                <a:avLst/>
              </a:prstGeom>
              <a:gradFill>
                <a:gsLst>
                  <a:gs pos="0">
                    <a:schemeClr val="bg1">
                      <a:lumMod val="95000"/>
                    </a:schemeClr>
                  </a:gs>
                  <a:gs pos="69000">
                    <a:schemeClr val="bg1">
                      <a:lumMod val="95000"/>
                    </a:schemeClr>
                  </a:gs>
                  <a:gs pos="70000">
                    <a:schemeClr val="accent6">
                      <a:lumMod val="40000"/>
                      <a:lumOff val="60000"/>
                    </a:schemeClr>
                  </a:gs>
                  <a:gs pos="100000">
                    <a:schemeClr val="accent6">
                      <a:lumMod val="60000"/>
                      <a:lumOff val="40000"/>
                    </a:schemeClr>
                  </a:gs>
                </a:gsLst>
                <a:lin ang="5400000" scaled="1"/>
              </a:gradFill>
              <a:ln>
                <a:solidFill>
                  <a:schemeClr val="accent5">
                    <a:lumMod val="20000"/>
                    <a:lumOff val="80000"/>
                  </a:schemeClr>
                </a:solidFill>
              </a:ln>
              <a:effectLst>
                <a:glow rad="63500">
                  <a:schemeClr val="accent5">
                    <a:satMod val="175000"/>
                    <a:alpha val="40000"/>
                  </a:schemeClr>
                </a:glow>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solidFill>
                    <a:srgbClr val="C8FFE1"/>
                  </a:solidFill>
                </a:endParaRPr>
              </a:p>
            </xdr:txBody>
          </xdr:sp>
          <xdr:sp macro="" textlink="">
            <xdr:nvSpPr>
              <xdr:cNvPr id="488" name="Rectangle 487">
                <a:extLst>
                  <a:ext uri="{FF2B5EF4-FFF2-40B4-BE49-F238E27FC236}">
                    <a16:creationId xmlns:a16="http://schemas.microsoft.com/office/drawing/2014/main" id="{015B904D-0138-4908-FBFE-754D4C1B145C}"/>
                  </a:ext>
                </a:extLst>
              </xdr:cNvPr>
              <xdr:cNvSpPr/>
            </xdr:nvSpPr>
            <xdr:spPr>
              <a:xfrm>
                <a:off x="655320" y="0"/>
                <a:ext cx="457200" cy="1371600"/>
              </a:xfrm>
              <a:prstGeom prst="rect">
                <a:avLst/>
              </a:prstGeom>
              <a:gradFill>
                <a:gsLst>
                  <a:gs pos="0">
                    <a:schemeClr val="bg1">
                      <a:lumMod val="95000"/>
                    </a:schemeClr>
                  </a:gs>
                  <a:gs pos="79000">
                    <a:schemeClr val="bg1">
                      <a:lumMod val="95000"/>
                    </a:schemeClr>
                  </a:gs>
                  <a:gs pos="80000">
                    <a:srgbClr val="F0CDFF"/>
                  </a:gs>
                  <a:gs pos="100000">
                    <a:srgbClr val="D7B9FF"/>
                  </a:gs>
                </a:gsLst>
                <a:lin ang="5400000" scaled="1"/>
              </a:gradFill>
              <a:ln>
                <a:solidFill>
                  <a:schemeClr val="accent5">
                    <a:lumMod val="20000"/>
                    <a:lumOff val="80000"/>
                  </a:schemeClr>
                </a:solidFill>
              </a:ln>
              <a:effectLst>
                <a:glow rad="63500">
                  <a:schemeClr val="accent5">
                    <a:satMod val="175000"/>
                    <a:alpha val="40000"/>
                  </a:schemeClr>
                </a:glow>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solidFill>
                    <a:srgbClr val="C8FFE1"/>
                  </a:solidFill>
                </a:endParaRPr>
              </a:p>
            </xdr:txBody>
          </xdr:sp>
          <xdr:cxnSp macro="">
            <xdr:nvCxnSpPr>
              <xdr:cNvPr id="489" name="Straight Connector 488">
                <a:extLst>
                  <a:ext uri="{FF2B5EF4-FFF2-40B4-BE49-F238E27FC236}">
                    <a16:creationId xmlns:a16="http://schemas.microsoft.com/office/drawing/2014/main" id="{19992B92-5E9E-6FF5-71A4-4817E776891B}"/>
                  </a:ext>
                </a:extLst>
              </xdr:cNvPr>
              <xdr:cNvCxnSpPr/>
            </xdr:nvCxnSpPr>
            <xdr:spPr>
              <a:xfrm flipH="1" flipV="1">
                <a:off x="457200" y="968563"/>
                <a:ext cx="198120" cy="129740"/>
              </a:xfrm>
              <a:prstGeom prst="line">
                <a:avLst/>
              </a:prstGeom>
              <a:ln w="12700">
                <a:solidFill>
                  <a:srgbClr val="002060"/>
                </a:solidFill>
              </a:ln>
            </xdr:spPr>
            <xdr:style>
              <a:lnRef idx="1">
                <a:schemeClr val="accent1"/>
              </a:lnRef>
              <a:fillRef idx="0">
                <a:schemeClr val="accent1"/>
              </a:fillRef>
              <a:effectRef idx="0">
                <a:schemeClr val="accent1"/>
              </a:effectRef>
              <a:fontRef idx="minor">
                <a:schemeClr val="tx1"/>
              </a:fontRef>
            </xdr:style>
          </xdr:cxnSp>
        </xdr:grpSp>
      </xdr:grpSp>
      <xdr:sp macro="" textlink="">
        <xdr:nvSpPr>
          <xdr:cNvPr id="484" name="Thought Bubble: Cloud 483">
            <a:extLst>
              <a:ext uri="{FF2B5EF4-FFF2-40B4-BE49-F238E27FC236}">
                <a16:creationId xmlns:a16="http://schemas.microsoft.com/office/drawing/2014/main" id="{B67A8ED7-B3FF-910D-8E59-63C89C38D522}"/>
              </a:ext>
            </a:extLst>
          </xdr:cNvPr>
          <xdr:cNvSpPr/>
        </xdr:nvSpPr>
        <xdr:spPr>
          <a:xfrm>
            <a:off x="13801725" y="104774999"/>
            <a:ext cx="1171575" cy="514351"/>
          </a:xfrm>
          <a:prstGeom prst="cloudCallout">
            <a:avLst>
              <a:gd name="adj1" fmla="val -9451"/>
              <a:gd name="adj2" fmla="val 107209"/>
            </a:avLst>
          </a:prstGeom>
          <a:solidFill>
            <a:srgbClr val="C2DAF0"/>
          </a:solidFill>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C8FFE1"/>
              </a:solidFill>
            </a:endParaRPr>
          </a:p>
        </xdr:txBody>
      </xdr:sp>
    </xdr:grpSp>
    <xdr:clientData/>
  </xdr:twoCellAnchor>
  <xdr:twoCellAnchor>
    <xdr:from>
      <xdr:col>10</xdr:col>
      <xdr:colOff>420616</xdr:colOff>
      <xdr:row>559</xdr:row>
      <xdr:rowOff>84802</xdr:rowOff>
    </xdr:from>
    <xdr:to>
      <xdr:col>12</xdr:col>
      <xdr:colOff>119616</xdr:colOff>
      <xdr:row>570</xdr:row>
      <xdr:rowOff>159499</xdr:rowOff>
    </xdr:to>
    <xdr:grpSp>
      <xdr:nvGrpSpPr>
        <xdr:cNvPr id="497" name="Group 496">
          <a:extLst>
            <a:ext uri="{FF2B5EF4-FFF2-40B4-BE49-F238E27FC236}">
              <a16:creationId xmlns:a16="http://schemas.microsoft.com/office/drawing/2014/main" id="{DC95B048-7531-4AD2-8716-3018DEFB2BCE}"/>
            </a:ext>
          </a:extLst>
        </xdr:cNvPr>
        <xdr:cNvGrpSpPr>
          <a:grpSpLocks noChangeAspect="1"/>
        </xdr:cNvGrpSpPr>
      </xdr:nvGrpSpPr>
      <xdr:grpSpPr>
        <a:xfrm>
          <a:off x="5164066" y="109209552"/>
          <a:ext cx="727700" cy="2049547"/>
          <a:chOff x="14800796" y="104774975"/>
          <a:chExt cx="1197224" cy="3409972"/>
        </a:xfrm>
      </xdr:grpSpPr>
      <xdr:grpSp>
        <xdr:nvGrpSpPr>
          <xdr:cNvPr id="498" name="Group 497">
            <a:extLst>
              <a:ext uri="{FF2B5EF4-FFF2-40B4-BE49-F238E27FC236}">
                <a16:creationId xmlns:a16="http://schemas.microsoft.com/office/drawing/2014/main" id="{23AF96ED-FCB8-8EB2-E8AC-BF63F7F4A817}"/>
              </a:ext>
            </a:extLst>
          </xdr:cNvPr>
          <xdr:cNvGrpSpPr/>
        </xdr:nvGrpSpPr>
        <xdr:grpSpPr>
          <a:xfrm>
            <a:off x="14944724" y="105441747"/>
            <a:ext cx="1053296" cy="2743200"/>
            <a:chOff x="14944724" y="105441747"/>
            <a:chExt cx="1053296" cy="2743200"/>
          </a:xfrm>
        </xdr:grpSpPr>
        <xdr:grpSp>
          <xdr:nvGrpSpPr>
            <xdr:cNvPr id="500" name="Group 499">
              <a:extLst>
                <a:ext uri="{FF2B5EF4-FFF2-40B4-BE49-F238E27FC236}">
                  <a16:creationId xmlns:a16="http://schemas.microsoft.com/office/drawing/2014/main" id="{324412CA-2B62-AB7E-17BC-FF2DA51F7C50}"/>
                </a:ext>
              </a:extLst>
            </xdr:cNvPr>
            <xdr:cNvGrpSpPr>
              <a:grpSpLocks noChangeAspect="1"/>
            </xdr:cNvGrpSpPr>
          </xdr:nvGrpSpPr>
          <xdr:grpSpPr>
            <a:xfrm>
              <a:off x="14944724" y="105441747"/>
              <a:ext cx="1053296" cy="2743200"/>
              <a:chOff x="4819649" y="104755947"/>
              <a:chExt cx="2600325" cy="6772277"/>
            </a:xfrm>
            <a:solidFill>
              <a:srgbClr val="FF7171"/>
            </a:solidFill>
          </xdr:grpSpPr>
          <xdr:sp macro="" textlink="">
            <xdr:nvSpPr>
              <xdr:cNvPr id="505" name="Rectangle: Rounded Corners 504">
                <a:extLst>
                  <a:ext uri="{FF2B5EF4-FFF2-40B4-BE49-F238E27FC236}">
                    <a16:creationId xmlns:a16="http://schemas.microsoft.com/office/drawing/2014/main" id="{65109B3A-10E3-A529-C1C4-D5AE93356A93}"/>
                  </a:ext>
                </a:extLst>
              </xdr:cNvPr>
              <xdr:cNvSpPr/>
            </xdr:nvSpPr>
            <xdr:spPr>
              <a:xfrm>
                <a:off x="4819649" y="106403773"/>
                <a:ext cx="457200" cy="2286000"/>
              </a:xfrm>
              <a:prstGeom prst="roundRect">
                <a:avLst>
                  <a:gd name="adj" fmla="val 47917"/>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C8FFE1"/>
                  </a:solidFill>
                </a:endParaRPr>
              </a:p>
            </xdr:txBody>
          </xdr:sp>
          <xdr:sp macro="" textlink="">
            <xdr:nvSpPr>
              <xdr:cNvPr id="506" name="Rectangle: Rounded Corners 505">
                <a:extLst>
                  <a:ext uri="{FF2B5EF4-FFF2-40B4-BE49-F238E27FC236}">
                    <a16:creationId xmlns:a16="http://schemas.microsoft.com/office/drawing/2014/main" id="{535A111A-B2FB-9B29-EB64-A27ACD216806}"/>
                  </a:ext>
                </a:extLst>
              </xdr:cNvPr>
              <xdr:cNvSpPr/>
            </xdr:nvSpPr>
            <xdr:spPr>
              <a:xfrm>
                <a:off x="6962774" y="106403773"/>
                <a:ext cx="457200" cy="2286000"/>
              </a:xfrm>
              <a:prstGeom prst="roundRect">
                <a:avLst>
                  <a:gd name="adj" fmla="val 47917"/>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C8FFE1"/>
                  </a:solidFill>
                </a:endParaRPr>
              </a:p>
            </xdr:txBody>
          </xdr:sp>
          <xdr:sp macro="" textlink="">
            <xdr:nvSpPr>
              <xdr:cNvPr id="507" name="Rectangle: Rounded Corners 506">
                <a:extLst>
                  <a:ext uri="{FF2B5EF4-FFF2-40B4-BE49-F238E27FC236}">
                    <a16:creationId xmlns:a16="http://schemas.microsoft.com/office/drawing/2014/main" id="{50182EB3-79C1-66A0-5653-D8CD9E2DC9CE}"/>
                  </a:ext>
                </a:extLst>
              </xdr:cNvPr>
              <xdr:cNvSpPr/>
            </xdr:nvSpPr>
            <xdr:spPr>
              <a:xfrm rot="16200000">
                <a:off x="5553075" y="105336972"/>
                <a:ext cx="1133477" cy="2581278"/>
              </a:xfrm>
              <a:prstGeom prst="roundRect">
                <a:avLst>
                  <a:gd name="adj" fmla="val 47917"/>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C8FFE1"/>
                  </a:solidFill>
                </a:endParaRPr>
              </a:p>
            </xdr:txBody>
          </xdr:sp>
          <xdr:sp macro="" textlink="">
            <xdr:nvSpPr>
              <xdr:cNvPr id="508" name="Rectangle: Rounded Corners 507">
                <a:extLst>
                  <a:ext uri="{FF2B5EF4-FFF2-40B4-BE49-F238E27FC236}">
                    <a16:creationId xmlns:a16="http://schemas.microsoft.com/office/drawing/2014/main" id="{9EDC8470-39BB-6D4E-918A-7EFD321A0328}"/>
                  </a:ext>
                </a:extLst>
              </xdr:cNvPr>
              <xdr:cNvSpPr/>
            </xdr:nvSpPr>
            <xdr:spPr>
              <a:xfrm rot="16200000">
                <a:off x="5557838" y="104751184"/>
                <a:ext cx="1133477" cy="1143003"/>
              </a:xfrm>
              <a:prstGeom prst="roundRect">
                <a:avLst>
                  <a:gd name="adj" fmla="val 47917"/>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C8FFE1"/>
                  </a:solidFill>
                </a:endParaRPr>
              </a:p>
            </xdr:txBody>
          </xdr:sp>
          <xdr:sp macro="" textlink="">
            <xdr:nvSpPr>
              <xdr:cNvPr id="509" name="Rectangle: Rounded Corners 508">
                <a:extLst>
                  <a:ext uri="{FF2B5EF4-FFF2-40B4-BE49-F238E27FC236}">
                    <a16:creationId xmlns:a16="http://schemas.microsoft.com/office/drawing/2014/main" id="{04111D08-86F6-6D4B-D5BB-327087A70ACB}"/>
                  </a:ext>
                </a:extLst>
              </xdr:cNvPr>
              <xdr:cNvSpPr/>
            </xdr:nvSpPr>
            <xdr:spPr>
              <a:xfrm rot="16200000">
                <a:off x="5210177" y="107203872"/>
                <a:ext cx="1828799" cy="1143003"/>
              </a:xfrm>
              <a:prstGeom prst="roundRect">
                <a:avLst>
                  <a:gd name="adj" fmla="val 47917"/>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C8FFE1"/>
                  </a:solidFill>
                </a:endParaRPr>
              </a:p>
            </xdr:txBody>
          </xdr:sp>
          <xdr:sp macro="" textlink="">
            <xdr:nvSpPr>
              <xdr:cNvPr id="510" name="Rectangle: Rounded Corners 509">
                <a:extLst>
                  <a:ext uri="{FF2B5EF4-FFF2-40B4-BE49-F238E27FC236}">
                    <a16:creationId xmlns:a16="http://schemas.microsoft.com/office/drawing/2014/main" id="{85F626C9-2515-53D0-B6E6-BD4758FAB714}"/>
                  </a:ext>
                </a:extLst>
              </xdr:cNvPr>
              <xdr:cNvSpPr/>
            </xdr:nvSpPr>
            <xdr:spPr>
              <a:xfrm>
                <a:off x="5419725" y="106499024"/>
                <a:ext cx="640080" cy="5029200"/>
              </a:xfrm>
              <a:prstGeom prst="roundRect">
                <a:avLst>
                  <a:gd name="adj" fmla="val 47917"/>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C8FFE1"/>
                  </a:solidFill>
                </a:endParaRPr>
              </a:p>
            </xdr:txBody>
          </xdr:sp>
          <xdr:sp macro="" textlink="">
            <xdr:nvSpPr>
              <xdr:cNvPr id="511" name="Rectangle: Rounded Corners 510">
                <a:extLst>
                  <a:ext uri="{FF2B5EF4-FFF2-40B4-BE49-F238E27FC236}">
                    <a16:creationId xmlns:a16="http://schemas.microsoft.com/office/drawing/2014/main" id="{E05A488C-91F1-F1A1-2CB8-E935773AD8B4}"/>
                  </a:ext>
                </a:extLst>
              </xdr:cNvPr>
              <xdr:cNvSpPr/>
            </xdr:nvSpPr>
            <xdr:spPr>
              <a:xfrm>
                <a:off x="6200775" y="106499024"/>
                <a:ext cx="640080" cy="5029200"/>
              </a:xfrm>
              <a:prstGeom prst="roundRect">
                <a:avLst>
                  <a:gd name="adj" fmla="val 47917"/>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C8FFE1"/>
                  </a:solidFill>
                </a:endParaRPr>
              </a:p>
            </xdr:txBody>
          </xdr:sp>
        </xdr:grpSp>
        <xdr:grpSp>
          <xdr:nvGrpSpPr>
            <xdr:cNvPr id="501" name="Group 500">
              <a:extLst>
                <a:ext uri="{FF2B5EF4-FFF2-40B4-BE49-F238E27FC236}">
                  <a16:creationId xmlns:a16="http://schemas.microsoft.com/office/drawing/2014/main" id="{7594E8AE-EC63-DF1A-70FF-69B03470EE8F}"/>
                </a:ext>
              </a:extLst>
            </xdr:cNvPr>
            <xdr:cNvGrpSpPr/>
          </xdr:nvGrpSpPr>
          <xdr:grpSpPr>
            <a:xfrm>
              <a:off x="15001875" y="106064797"/>
              <a:ext cx="953589" cy="1109382"/>
              <a:chOff x="-11112" y="0"/>
              <a:chExt cx="1112519" cy="1371600"/>
            </a:xfrm>
          </xdr:grpSpPr>
          <xdr:sp macro="" textlink="">
            <xdr:nvSpPr>
              <xdr:cNvPr id="502" name="Rectangle 501">
                <a:extLst>
                  <a:ext uri="{FF2B5EF4-FFF2-40B4-BE49-F238E27FC236}">
                    <a16:creationId xmlns:a16="http://schemas.microsoft.com/office/drawing/2014/main" id="{FB6F73C5-8E0C-BD38-CC6E-BFDC01CDDB32}"/>
                  </a:ext>
                </a:extLst>
              </xdr:cNvPr>
              <xdr:cNvSpPr/>
            </xdr:nvSpPr>
            <xdr:spPr>
              <a:xfrm>
                <a:off x="-11112" y="0"/>
                <a:ext cx="457200" cy="1371600"/>
              </a:xfrm>
              <a:prstGeom prst="rect">
                <a:avLst/>
              </a:prstGeom>
              <a:gradFill>
                <a:gsLst>
                  <a:gs pos="0">
                    <a:schemeClr val="bg1">
                      <a:lumMod val="95000"/>
                    </a:schemeClr>
                  </a:gs>
                  <a:gs pos="79000">
                    <a:schemeClr val="bg1">
                      <a:lumMod val="95000"/>
                    </a:schemeClr>
                  </a:gs>
                  <a:gs pos="80000">
                    <a:schemeClr val="accent6">
                      <a:lumMod val="40000"/>
                      <a:lumOff val="60000"/>
                    </a:schemeClr>
                  </a:gs>
                  <a:gs pos="100000">
                    <a:schemeClr val="accent6">
                      <a:lumMod val="60000"/>
                      <a:lumOff val="40000"/>
                    </a:schemeClr>
                  </a:gs>
                </a:gsLst>
                <a:lin ang="5400000" scaled="1"/>
              </a:gradFill>
              <a:ln>
                <a:solidFill>
                  <a:schemeClr val="accent5">
                    <a:lumMod val="20000"/>
                    <a:lumOff val="80000"/>
                  </a:schemeClr>
                </a:solidFill>
              </a:ln>
              <a:effectLst>
                <a:glow rad="63500">
                  <a:srgbClr val="FF3C3C">
                    <a:alpha val="40000"/>
                  </a:srgbClr>
                </a:glow>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solidFill>
                    <a:srgbClr val="C8FFE1"/>
                  </a:solidFill>
                </a:endParaRPr>
              </a:p>
            </xdr:txBody>
          </xdr:sp>
          <xdr:sp macro="" textlink="">
            <xdr:nvSpPr>
              <xdr:cNvPr id="503" name="Rectangle 502">
                <a:extLst>
                  <a:ext uri="{FF2B5EF4-FFF2-40B4-BE49-F238E27FC236}">
                    <a16:creationId xmlns:a16="http://schemas.microsoft.com/office/drawing/2014/main" id="{FF8C4328-9EBA-A878-46DE-E978FCFCD6FF}"/>
                  </a:ext>
                </a:extLst>
              </xdr:cNvPr>
              <xdr:cNvSpPr/>
            </xdr:nvSpPr>
            <xdr:spPr>
              <a:xfrm>
                <a:off x="644207" y="0"/>
                <a:ext cx="457200" cy="1371600"/>
              </a:xfrm>
              <a:prstGeom prst="rect">
                <a:avLst/>
              </a:prstGeom>
              <a:gradFill>
                <a:gsLst>
                  <a:gs pos="0">
                    <a:schemeClr val="bg1">
                      <a:lumMod val="95000"/>
                    </a:schemeClr>
                  </a:gs>
                  <a:gs pos="69000">
                    <a:schemeClr val="bg1">
                      <a:lumMod val="95000"/>
                    </a:schemeClr>
                  </a:gs>
                  <a:gs pos="70000">
                    <a:srgbClr val="F0CDFF"/>
                  </a:gs>
                  <a:gs pos="100000">
                    <a:srgbClr val="D7B9FF"/>
                  </a:gs>
                </a:gsLst>
                <a:lin ang="5400000" scaled="1"/>
              </a:gradFill>
              <a:ln>
                <a:solidFill>
                  <a:schemeClr val="accent5">
                    <a:lumMod val="20000"/>
                    <a:lumOff val="80000"/>
                  </a:schemeClr>
                </a:solidFill>
              </a:ln>
              <a:effectLst>
                <a:glow rad="63500">
                  <a:srgbClr val="FF3C3C">
                    <a:alpha val="40000"/>
                  </a:srgbClr>
                </a:glow>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solidFill>
                    <a:srgbClr val="C8FFE1"/>
                  </a:solidFill>
                </a:endParaRPr>
              </a:p>
            </xdr:txBody>
          </xdr:sp>
          <xdr:cxnSp macro="">
            <xdr:nvCxnSpPr>
              <xdr:cNvPr id="504" name="Straight Connector 503">
                <a:extLst>
                  <a:ext uri="{FF2B5EF4-FFF2-40B4-BE49-F238E27FC236}">
                    <a16:creationId xmlns:a16="http://schemas.microsoft.com/office/drawing/2014/main" id="{F7A3E353-18BC-0316-DCA6-B933A97EFB2F}"/>
                  </a:ext>
                </a:extLst>
              </xdr:cNvPr>
              <xdr:cNvCxnSpPr/>
            </xdr:nvCxnSpPr>
            <xdr:spPr>
              <a:xfrm flipV="1">
                <a:off x="446088" y="967135"/>
                <a:ext cx="198120" cy="129739"/>
              </a:xfrm>
              <a:prstGeom prst="line">
                <a:avLst/>
              </a:prstGeom>
              <a:ln w="12700">
                <a:solidFill>
                  <a:srgbClr val="C80000"/>
                </a:solidFill>
              </a:ln>
            </xdr:spPr>
            <xdr:style>
              <a:lnRef idx="1">
                <a:schemeClr val="accent1"/>
              </a:lnRef>
              <a:fillRef idx="0">
                <a:schemeClr val="accent1"/>
              </a:fillRef>
              <a:effectRef idx="0">
                <a:schemeClr val="accent1"/>
              </a:effectRef>
              <a:fontRef idx="minor">
                <a:schemeClr val="tx1"/>
              </a:fontRef>
            </xdr:style>
          </xdr:cxnSp>
        </xdr:grpSp>
      </xdr:grpSp>
      <xdr:sp macro="" textlink="">
        <xdr:nvSpPr>
          <xdr:cNvPr id="499" name="Thought Bubble: Cloud 498">
            <a:extLst>
              <a:ext uri="{FF2B5EF4-FFF2-40B4-BE49-F238E27FC236}">
                <a16:creationId xmlns:a16="http://schemas.microsoft.com/office/drawing/2014/main" id="{A291D395-0210-F927-803D-77DC18E49C7F}"/>
              </a:ext>
            </a:extLst>
          </xdr:cNvPr>
          <xdr:cNvSpPr/>
        </xdr:nvSpPr>
        <xdr:spPr>
          <a:xfrm flipH="1">
            <a:off x="14800796" y="104774975"/>
            <a:ext cx="1171577" cy="514351"/>
          </a:xfrm>
          <a:prstGeom prst="cloudCallout">
            <a:avLst>
              <a:gd name="adj1" fmla="val -7012"/>
              <a:gd name="adj2" fmla="val 109061"/>
            </a:avLst>
          </a:prstGeom>
          <a:solidFill>
            <a:srgbClr val="FFC1C1"/>
          </a:solidFill>
          <a:ln>
            <a:solidFill>
              <a:srgbClr val="C80000"/>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C8FFE1"/>
              </a:solidFill>
            </a:endParaRPr>
          </a:p>
        </xdr:txBody>
      </xdr:sp>
    </xdr:grpSp>
    <xdr:clientData/>
  </xdr:twoCellAnchor>
  <xdr:twoCellAnchor>
    <xdr:from>
      <xdr:col>2</xdr:col>
      <xdr:colOff>180685</xdr:colOff>
      <xdr:row>563</xdr:row>
      <xdr:rowOff>162842</xdr:rowOff>
    </xdr:from>
    <xdr:to>
      <xdr:col>6</xdr:col>
      <xdr:colOff>353203</xdr:colOff>
      <xdr:row>574</xdr:row>
      <xdr:rowOff>89301</xdr:rowOff>
    </xdr:to>
    <xdr:grpSp>
      <xdr:nvGrpSpPr>
        <xdr:cNvPr id="512" name="Group 511">
          <a:extLst>
            <a:ext uri="{FF2B5EF4-FFF2-40B4-BE49-F238E27FC236}">
              <a16:creationId xmlns:a16="http://schemas.microsoft.com/office/drawing/2014/main" id="{F5DCE059-4ACB-4B3C-9516-941268262F35}"/>
            </a:ext>
          </a:extLst>
        </xdr:cNvPr>
        <xdr:cNvGrpSpPr>
          <a:grpSpLocks noChangeAspect="1"/>
        </xdr:cNvGrpSpPr>
      </xdr:nvGrpSpPr>
      <xdr:grpSpPr>
        <a:xfrm>
          <a:off x="809335" y="109947992"/>
          <a:ext cx="2229918" cy="1952109"/>
          <a:chOff x="16602074" y="105297915"/>
          <a:chExt cx="3415676" cy="2925132"/>
        </a:xfrm>
      </xdr:grpSpPr>
      <xdr:grpSp>
        <xdr:nvGrpSpPr>
          <xdr:cNvPr id="513" name="Group 512">
            <a:extLst>
              <a:ext uri="{FF2B5EF4-FFF2-40B4-BE49-F238E27FC236}">
                <a16:creationId xmlns:a16="http://schemas.microsoft.com/office/drawing/2014/main" id="{A0048A8A-E09D-7385-5218-EA408C4C1ACA}"/>
              </a:ext>
            </a:extLst>
          </xdr:cNvPr>
          <xdr:cNvGrpSpPr/>
        </xdr:nvGrpSpPr>
        <xdr:grpSpPr>
          <a:xfrm>
            <a:off x="16602074" y="105479847"/>
            <a:ext cx="1053296" cy="2743200"/>
            <a:chOff x="16602074" y="105479847"/>
            <a:chExt cx="1053296" cy="2743200"/>
          </a:xfrm>
        </xdr:grpSpPr>
        <xdr:grpSp>
          <xdr:nvGrpSpPr>
            <xdr:cNvPr id="515" name="Group 514">
              <a:extLst>
                <a:ext uri="{FF2B5EF4-FFF2-40B4-BE49-F238E27FC236}">
                  <a16:creationId xmlns:a16="http://schemas.microsoft.com/office/drawing/2014/main" id="{072F4236-5A93-2196-6D2A-48A8F4D710A8}"/>
                </a:ext>
              </a:extLst>
            </xdr:cNvPr>
            <xdr:cNvGrpSpPr>
              <a:grpSpLocks noChangeAspect="1"/>
            </xdr:cNvGrpSpPr>
          </xdr:nvGrpSpPr>
          <xdr:grpSpPr>
            <a:xfrm>
              <a:off x="16602074" y="105479847"/>
              <a:ext cx="1053296" cy="2743200"/>
              <a:chOff x="4819649" y="104755947"/>
              <a:chExt cx="2600325" cy="6772277"/>
            </a:xfrm>
            <a:solidFill>
              <a:srgbClr val="00B0F0"/>
            </a:solidFill>
          </xdr:grpSpPr>
          <xdr:sp macro="" textlink="">
            <xdr:nvSpPr>
              <xdr:cNvPr id="520" name="Rectangle: Rounded Corners 519">
                <a:extLst>
                  <a:ext uri="{FF2B5EF4-FFF2-40B4-BE49-F238E27FC236}">
                    <a16:creationId xmlns:a16="http://schemas.microsoft.com/office/drawing/2014/main" id="{5378DC21-9139-EF33-3D6C-592079CC8390}"/>
                  </a:ext>
                </a:extLst>
              </xdr:cNvPr>
              <xdr:cNvSpPr/>
            </xdr:nvSpPr>
            <xdr:spPr>
              <a:xfrm>
                <a:off x="4819649" y="106403773"/>
                <a:ext cx="457200" cy="2286000"/>
              </a:xfrm>
              <a:prstGeom prst="roundRect">
                <a:avLst>
                  <a:gd name="adj" fmla="val 47917"/>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C8FFE1"/>
                  </a:solidFill>
                </a:endParaRPr>
              </a:p>
            </xdr:txBody>
          </xdr:sp>
          <xdr:sp macro="" textlink="">
            <xdr:nvSpPr>
              <xdr:cNvPr id="521" name="Rectangle: Rounded Corners 520">
                <a:extLst>
                  <a:ext uri="{FF2B5EF4-FFF2-40B4-BE49-F238E27FC236}">
                    <a16:creationId xmlns:a16="http://schemas.microsoft.com/office/drawing/2014/main" id="{8B5ADAA3-6166-11A7-7098-6ACB134F8E2C}"/>
                  </a:ext>
                </a:extLst>
              </xdr:cNvPr>
              <xdr:cNvSpPr/>
            </xdr:nvSpPr>
            <xdr:spPr>
              <a:xfrm>
                <a:off x="6962774" y="106403773"/>
                <a:ext cx="457200" cy="2286000"/>
              </a:xfrm>
              <a:prstGeom prst="roundRect">
                <a:avLst>
                  <a:gd name="adj" fmla="val 47917"/>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C8FFE1"/>
                  </a:solidFill>
                </a:endParaRPr>
              </a:p>
            </xdr:txBody>
          </xdr:sp>
          <xdr:sp macro="" textlink="">
            <xdr:nvSpPr>
              <xdr:cNvPr id="522" name="Rectangle: Rounded Corners 521">
                <a:extLst>
                  <a:ext uri="{FF2B5EF4-FFF2-40B4-BE49-F238E27FC236}">
                    <a16:creationId xmlns:a16="http://schemas.microsoft.com/office/drawing/2014/main" id="{023E87AC-673A-1AC9-17B8-C0092291AC06}"/>
                  </a:ext>
                </a:extLst>
              </xdr:cNvPr>
              <xdr:cNvSpPr/>
            </xdr:nvSpPr>
            <xdr:spPr>
              <a:xfrm rot="16200000">
                <a:off x="5553075" y="105336972"/>
                <a:ext cx="1133477" cy="2581278"/>
              </a:xfrm>
              <a:prstGeom prst="roundRect">
                <a:avLst>
                  <a:gd name="adj" fmla="val 47917"/>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C8FFE1"/>
                  </a:solidFill>
                </a:endParaRPr>
              </a:p>
            </xdr:txBody>
          </xdr:sp>
          <xdr:sp macro="" textlink="">
            <xdr:nvSpPr>
              <xdr:cNvPr id="523" name="Rectangle: Rounded Corners 522">
                <a:extLst>
                  <a:ext uri="{FF2B5EF4-FFF2-40B4-BE49-F238E27FC236}">
                    <a16:creationId xmlns:a16="http://schemas.microsoft.com/office/drawing/2014/main" id="{4FBE0008-F052-B977-91B7-F142BB0853AF}"/>
                  </a:ext>
                </a:extLst>
              </xdr:cNvPr>
              <xdr:cNvSpPr/>
            </xdr:nvSpPr>
            <xdr:spPr>
              <a:xfrm rot="16200000">
                <a:off x="5557838" y="104751184"/>
                <a:ext cx="1133477" cy="1143003"/>
              </a:xfrm>
              <a:prstGeom prst="roundRect">
                <a:avLst>
                  <a:gd name="adj" fmla="val 47917"/>
                </a:avLst>
              </a:prstGeom>
              <a:grpFill/>
              <a:ln>
                <a:noFill/>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C8FFE1"/>
                  </a:solidFill>
                </a:endParaRPr>
              </a:p>
            </xdr:txBody>
          </xdr:sp>
          <xdr:sp macro="" textlink="">
            <xdr:nvSpPr>
              <xdr:cNvPr id="524" name="Rectangle: Rounded Corners 523">
                <a:extLst>
                  <a:ext uri="{FF2B5EF4-FFF2-40B4-BE49-F238E27FC236}">
                    <a16:creationId xmlns:a16="http://schemas.microsoft.com/office/drawing/2014/main" id="{C16CEE6C-E171-0572-D03B-EE5D73DC1582}"/>
                  </a:ext>
                </a:extLst>
              </xdr:cNvPr>
              <xdr:cNvSpPr/>
            </xdr:nvSpPr>
            <xdr:spPr>
              <a:xfrm rot="16200000">
                <a:off x="5210177" y="107203872"/>
                <a:ext cx="1828799" cy="1143003"/>
              </a:xfrm>
              <a:prstGeom prst="roundRect">
                <a:avLst>
                  <a:gd name="adj" fmla="val 47917"/>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C8FFE1"/>
                  </a:solidFill>
                </a:endParaRPr>
              </a:p>
            </xdr:txBody>
          </xdr:sp>
          <xdr:sp macro="" textlink="">
            <xdr:nvSpPr>
              <xdr:cNvPr id="525" name="Rectangle: Rounded Corners 524">
                <a:extLst>
                  <a:ext uri="{FF2B5EF4-FFF2-40B4-BE49-F238E27FC236}">
                    <a16:creationId xmlns:a16="http://schemas.microsoft.com/office/drawing/2014/main" id="{98377D44-FEB3-2B84-5D66-38512E8A4869}"/>
                  </a:ext>
                </a:extLst>
              </xdr:cNvPr>
              <xdr:cNvSpPr/>
            </xdr:nvSpPr>
            <xdr:spPr>
              <a:xfrm>
                <a:off x="5419725" y="106499024"/>
                <a:ext cx="640080" cy="5029200"/>
              </a:xfrm>
              <a:prstGeom prst="roundRect">
                <a:avLst>
                  <a:gd name="adj" fmla="val 47917"/>
                </a:avLst>
              </a:prstGeom>
              <a:gradFill>
                <a:gsLst>
                  <a:gs pos="0">
                    <a:srgbClr val="00B0F0"/>
                  </a:gs>
                  <a:gs pos="75000">
                    <a:srgbClr val="00B0F0"/>
                  </a:gs>
                  <a:gs pos="100000">
                    <a:srgbClr val="002060"/>
                  </a:gs>
                </a:gsLst>
                <a:lin ang="5400000" scaled="1"/>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C8FFE1"/>
                  </a:solidFill>
                </a:endParaRPr>
              </a:p>
            </xdr:txBody>
          </xdr:sp>
          <xdr:sp macro="" textlink="">
            <xdr:nvSpPr>
              <xdr:cNvPr id="526" name="Rectangle: Rounded Corners 525">
                <a:extLst>
                  <a:ext uri="{FF2B5EF4-FFF2-40B4-BE49-F238E27FC236}">
                    <a16:creationId xmlns:a16="http://schemas.microsoft.com/office/drawing/2014/main" id="{5F5D06E4-D429-8658-7690-C91EE916050E}"/>
                  </a:ext>
                </a:extLst>
              </xdr:cNvPr>
              <xdr:cNvSpPr/>
            </xdr:nvSpPr>
            <xdr:spPr>
              <a:xfrm>
                <a:off x="6200775" y="106499024"/>
                <a:ext cx="640080" cy="5029200"/>
              </a:xfrm>
              <a:prstGeom prst="roundRect">
                <a:avLst>
                  <a:gd name="adj" fmla="val 47917"/>
                </a:avLst>
              </a:prstGeom>
              <a:gradFill>
                <a:gsLst>
                  <a:gs pos="0">
                    <a:srgbClr val="00B0F0"/>
                  </a:gs>
                  <a:gs pos="75000">
                    <a:srgbClr val="00B0F0"/>
                  </a:gs>
                  <a:gs pos="100000">
                    <a:srgbClr val="002060"/>
                  </a:gs>
                </a:gsLst>
                <a:lin ang="5400000" scaled="1"/>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C8FFE1"/>
                  </a:solidFill>
                </a:endParaRPr>
              </a:p>
            </xdr:txBody>
          </xdr:sp>
        </xdr:grpSp>
        <xdr:grpSp>
          <xdr:nvGrpSpPr>
            <xdr:cNvPr id="516" name="Group 515">
              <a:extLst>
                <a:ext uri="{FF2B5EF4-FFF2-40B4-BE49-F238E27FC236}">
                  <a16:creationId xmlns:a16="http://schemas.microsoft.com/office/drawing/2014/main" id="{60650AEE-8396-AEF6-2BF5-31838AA240F1}"/>
                </a:ext>
              </a:extLst>
            </xdr:cNvPr>
            <xdr:cNvGrpSpPr/>
          </xdr:nvGrpSpPr>
          <xdr:grpSpPr>
            <a:xfrm>
              <a:off x="16655688" y="106112422"/>
              <a:ext cx="953589" cy="1109382"/>
              <a:chOff x="1638300" y="0"/>
              <a:chExt cx="1112520" cy="1371600"/>
            </a:xfrm>
          </xdr:grpSpPr>
          <xdr:sp macro="" textlink="">
            <xdr:nvSpPr>
              <xdr:cNvPr id="517" name="Rectangle 516">
                <a:extLst>
                  <a:ext uri="{FF2B5EF4-FFF2-40B4-BE49-F238E27FC236}">
                    <a16:creationId xmlns:a16="http://schemas.microsoft.com/office/drawing/2014/main" id="{3FEACEB1-FBF2-0A10-4F3C-F738ABC9315B}"/>
                  </a:ext>
                </a:extLst>
              </xdr:cNvPr>
              <xdr:cNvSpPr/>
            </xdr:nvSpPr>
            <xdr:spPr>
              <a:xfrm>
                <a:off x="1638300" y="0"/>
                <a:ext cx="457200" cy="1371600"/>
              </a:xfrm>
              <a:prstGeom prst="rect">
                <a:avLst/>
              </a:prstGeom>
              <a:gradFill>
                <a:gsLst>
                  <a:gs pos="0">
                    <a:schemeClr val="bg1">
                      <a:lumMod val="95000"/>
                    </a:schemeClr>
                  </a:gs>
                  <a:gs pos="29000">
                    <a:schemeClr val="bg1">
                      <a:lumMod val="95000"/>
                    </a:schemeClr>
                  </a:gs>
                  <a:gs pos="30000">
                    <a:schemeClr val="accent6">
                      <a:lumMod val="40000"/>
                      <a:lumOff val="60000"/>
                    </a:schemeClr>
                  </a:gs>
                  <a:gs pos="100000">
                    <a:schemeClr val="accent6">
                      <a:lumMod val="60000"/>
                      <a:lumOff val="40000"/>
                    </a:schemeClr>
                  </a:gs>
                </a:gsLst>
                <a:lin ang="5400000" scaled="1"/>
              </a:gradFill>
              <a:ln>
                <a:noFill/>
              </a:ln>
              <a:effectLst>
                <a:glow rad="63500">
                  <a:schemeClr val="accent5">
                    <a:satMod val="175000"/>
                    <a:alpha val="40000"/>
                  </a:schemeClr>
                </a:glow>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solidFill>
                    <a:srgbClr val="C8FFE1"/>
                  </a:solidFill>
                </a:endParaRPr>
              </a:p>
            </xdr:txBody>
          </xdr:sp>
          <xdr:sp macro="" textlink="">
            <xdr:nvSpPr>
              <xdr:cNvPr id="518" name="Rectangle 517">
                <a:extLst>
                  <a:ext uri="{FF2B5EF4-FFF2-40B4-BE49-F238E27FC236}">
                    <a16:creationId xmlns:a16="http://schemas.microsoft.com/office/drawing/2014/main" id="{E6039EDA-838E-B374-4DEF-AE0AD75F177B}"/>
                  </a:ext>
                </a:extLst>
              </xdr:cNvPr>
              <xdr:cNvSpPr/>
            </xdr:nvSpPr>
            <xdr:spPr>
              <a:xfrm>
                <a:off x="2293620" y="0"/>
                <a:ext cx="457200" cy="1371600"/>
              </a:xfrm>
              <a:prstGeom prst="rect">
                <a:avLst/>
              </a:prstGeom>
              <a:gradFill>
                <a:gsLst>
                  <a:gs pos="0">
                    <a:schemeClr val="bg1">
                      <a:lumMod val="95000"/>
                    </a:schemeClr>
                  </a:gs>
                  <a:gs pos="39000">
                    <a:schemeClr val="bg1">
                      <a:lumMod val="95000"/>
                    </a:schemeClr>
                  </a:gs>
                  <a:gs pos="40000">
                    <a:srgbClr val="F0CDFF"/>
                  </a:gs>
                  <a:gs pos="100000">
                    <a:srgbClr val="D7B9FF"/>
                  </a:gs>
                </a:gsLst>
                <a:lin ang="5400000" scaled="1"/>
              </a:gradFill>
              <a:ln>
                <a:noFill/>
              </a:ln>
              <a:effectLst>
                <a:glow rad="63500">
                  <a:schemeClr val="accent5">
                    <a:satMod val="175000"/>
                    <a:alpha val="40000"/>
                  </a:schemeClr>
                </a:glow>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solidFill>
                    <a:srgbClr val="C8FFE1"/>
                  </a:solidFill>
                </a:endParaRPr>
              </a:p>
            </xdr:txBody>
          </xdr:sp>
          <xdr:cxnSp macro="">
            <xdr:nvCxnSpPr>
              <xdr:cNvPr id="519" name="Straight Connector 518">
                <a:extLst>
                  <a:ext uri="{FF2B5EF4-FFF2-40B4-BE49-F238E27FC236}">
                    <a16:creationId xmlns:a16="http://schemas.microsoft.com/office/drawing/2014/main" id="{2C46BE18-49AB-2155-B1F5-25362C641E37}"/>
                  </a:ext>
                </a:extLst>
              </xdr:cNvPr>
              <xdr:cNvCxnSpPr/>
            </xdr:nvCxnSpPr>
            <xdr:spPr>
              <a:xfrm flipH="1" flipV="1">
                <a:off x="2095500" y="418496"/>
                <a:ext cx="198120" cy="129739"/>
              </a:xfrm>
              <a:prstGeom prst="line">
                <a:avLst/>
              </a:prstGeom>
              <a:ln w="12700">
                <a:solidFill>
                  <a:srgbClr val="002060"/>
                </a:solidFill>
              </a:ln>
            </xdr:spPr>
            <xdr:style>
              <a:lnRef idx="1">
                <a:schemeClr val="accent1"/>
              </a:lnRef>
              <a:fillRef idx="0">
                <a:schemeClr val="accent1"/>
              </a:fillRef>
              <a:effectRef idx="0">
                <a:schemeClr val="accent1"/>
              </a:effectRef>
              <a:fontRef idx="minor">
                <a:schemeClr val="tx1"/>
              </a:fontRef>
            </xdr:style>
          </xdr:cxnSp>
        </xdr:grpSp>
      </xdr:grpSp>
      <xdr:sp macro="" textlink="">
        <xdr:nvSpPr>
          <xdr:cNvPr id="514" name="Speech Bubble: Oval 513">
            <a:extLst>
              <a:ext uri="{FF2B5EF4-FFF2-40B4-BE49-F238E27FC236}">
                <a16:creationId xmlns:a16="http://schemas.microsoft.com/office/drawing/2014/main" id="{6ED15260-02D2-94BB-FE70-A261C99551AC}"/>
              </a:ext>
            </a:extLst>
          </xdr:cNvPr>
          <xdr:cNvSpPr/>
        </xdr:nvSpPr>
        <xdr:spPr>
          <a:xfrm>
            <a:off x="17419496" y="105297915"/>
            <a:ext cx="2598254" cy="504825"/>
          </a:xfrm>
          <a:prstGeom prst="wedgeEllipseCallout">
            <a:avLst>
              <a:gd name="adj1" fmla="val -48040"/>
              <a:gd name="adj2" fmla="val 49213"/>
            </a:avLst>
          </a:prstGeom>
          <a:solidFill>
            <a:srgbClr val="C2DAF0"/>
          </a:solidFill>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C8FFE1"/>
              </a:solidFill>
            </a:endParaRPr>
          </a:p>
        </xdr:txBody>
      </xdr:sp>
    </xdr:grpSp>
    <xdr:clientData/>
  </xdr:twoCellAnchor>
  <xdr:twoCellAnchor>
    <xdr:from>
      <xdr:col>9</xdr:col>
      <xdr:colOff>481570</xdr:colOff>
      <xdr:row>560</xdr:row>
      <xdr:rowOff>64697</xdr:rowOff>
    </xdr:from>
    <xdr:to>
      <xdr:col>11</xdr:col>
      <xdr:colOff>172952</xdr:colOff>
      <xdr:row>571</xdr:row>
      <xdr:rowOff>139394</xdr:rowOff>
    </xdr:to>
    <xdr:grpSp>
      <xdr:nvGrpSpPr>
        <xdr:cNvPr id="527" name="Group 526">
          <a:extLst>
            <a:ext uri="{FF2B5EF4-FFF2-40B4-BE49-F238E27FC236}">
              <a16:creationId xmlns:a16="http://schemas.microsoft.com/office/drawing/2014/main" id="{D8AABB59-3129-4E1A-80A4-2E53C19A55A5}"/>
            </a:ext>
          </a:extLst>
        </xdr:cNvPr>
        <xdr:cNvGrpSpPr>
          <a:grpSpLocks noChangeAspect="1"/>
        </xdr:cNvGrpSpPr>
      </xdr:nvGrpSpPr>
      <xdr:grpSpPr>
        <a:xfrm>
          <a:off x="4710670" y="109354547"/>
          <a:ext cx="720082" cy="2062247"/>
          <a:chOff x="14814021" y="104774975"/>
          <a:chExt cx="1183999" cy="3409972"/>
        </a:xfrm>
      </xdr:grpSpPr>
      <xdr:grpSp>
        <xdr:nvGrpSpPr>
          <xdr:cNvPr id="528" name="Group 527">
            <a:extLst>
              <a:ext uri="{FF2B5EF4-FFF2-40B4-BE49-F238E27FC236}">
                <a16:creationId xmlns:a16="http://schemas.microsoft.com/office/drawing/2014/main" id="{423E043F-0816-B799-02D7-775FAC34691E}"/>
              </a:ext>
            </a:extLst>
          </xdr:cNvPr>
          <xdr:cNvGrpSpPr/>
        </xdr:nvGrpSpPr>
        <xdr:grpSpPr>
          <a:xfrm>
            <a:off x="14944724" y="105441747"/>
            <a:ext cx="1053296" cy="2743200"/>
            <a:chOff x="14944724" y="105441747"/>
            <a:chExt cx="1053296" cy="2743200"/>
          </a:xfrm>
        </xdr:grpSpPr>
        <xdr:grpSp>
          <xdr:nvGrpSpPr>
            <xdr:cNvPr id="530" name="Group 529">
              <a:extLst>
                <a:ext uri="{FF2B5EF4-FFF2-40B4-BE49-F238E27FC236}">
                  <a16:creationId xmlns:a16="http://schemas.microsoft.com/office/drawing/2014/main" id="{E60BDA1E-2B46-A43B-02FF-9843CD80B6F3}"/>
                </a:ext>
              </a:extLst>
            </xdr:cNvPr>
            <xdr:cNvGrpSpPr>
              <a:grpSpLocks noChangeAspect="1"/>
            </xdr:cNvGrpSpPr>
          </xdr:nvGrpSpPr>
          <xdr:grpSpPr>
            <a:xfrm>
              <a:off x="14944724" y="105441747"/>
              <a:ext cx="1053296" cy="2743200"/>
              <a:chOff x="4819649" y="104755947"/>
              <a:chExt cx="2600325" cy="6772277"/>
            </a:xfrm>
            <a:solidFill>
              <a:srgbClr val="FF7171"/>
            </a:solidFill>
          </xdr:grpSpPr>
          <xdr:sp macro="" textlink="">
            <xdr:nvSpPr>
              <xdr:cNvPr id="535" name="Rectangle: Rounded Corners 534">
                <a:extLst>
                  <a:ext uri="{FF2B5EF4-FFF2-40B4-BE49-F238E27FC236}">
                    <a16:creationId xmlns:a16="http://schemas.microsoft.com/office/drawing/2014/main" id="{F6D87B78-DE52-82F5-1CA3-88FE5BF13555}"/>
                  </a:ext>
                </a:extLst>
              </xdr:cNvPr>
              <xdr:cNvSpPr/>
            </xdr:nvSpPr>
            <xdr:spPr>
              <a:xfrm>
                <a:off x="4819649" y="106403773"/>
                <a:ext cx="457200" cy="2286000"/>
              </a:xfrm>
              <a:prstGeom prst="roundRect">
                <a:avLst>
                  <a:gd name="adj" fmla="val 47917"/>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C8FFE1"/>
                  </a:solidFill>
                </a:endParaRPr>
              </a:p>
            </xdr:txBody>
          </xdr:sp>
          <xdr:sp macro="" textlink="">
            <xdr:nvSpPr>
              <xdr:cNvPr id="536" name="Rectangle: Rounded Corners 535">
                <a:extLst>
                  <a:ext uri="{FF2B5EF4-FFF2-40B4-BE49-F238E27FC236}">
                    <a16:creationId xmlns:a16="http://schemas.microsoft.com/office/drawing/2014/main" id="{67808C76-DD14-DB0C-7849-DFC1E21511E4}"/>
                  </a:ext>
                </a:extLst>
              </xdr:cNvPr>
              <xdr:cNvSpPr/>
            </xdr:nvSpPr>
            <xdr:spPr>
              <a:xfrm>
                <a:off x="6962774" y="106403773"/>
                <a:ext cx="457200" cy="2286000"/>
              </a:xfrm>
              <a:prstGeom prst="roundRect">
                <a:avLst>
                  <a:gd name="adj" fmla="val 47917"/>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C8FFE1"/>
                  </a:solidFill>
                </a:endParaRPr>
              </a:p>
            </xdr:txBody>
          </xdr:sp>
          <xdr:sp macro="" textlink="">
            <xdr:nvSpPr>
              <xdr:cNvPr id="537" name="Rectangle: Rounded Corners 536">
                <a:extLst>
                  <a:ext uri="{FF2B5EF4-FFF2-40B4-BE49-F238E27FC236}">
                    <a16:creationId xmlns:a16="http://schemas.microsoft.com/office/drawing/2014/main" id="{9BDC707E-3D97-DA18-A2DA-D800D2A7AD73}"/>
                  </a:ext>
                </a:extLst>
              </xdr:cNvPr>
              <xdr:cNvSpPr/>
            </xdr:nvSpPr>
            <xdr:spPr>
              <a:xfrm rot="16200000">
                <a:off x="5553075" y="105336972"/>
                <a:ext cx="1133477" cy="2581278"/>
              </a:xfrm>
              <a:prstGeom prst="roundRect">
                <a:avLst>
                  <a:gd name="adj" fmla="val 47917"/>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C8FFE1"/>
                  </a:solidFill>
                </a:endParaRPr>
              </a:p>
            </xdr:txBody>
          </xdr:sp>
          <xdr:sp macro="" textlink="">
            <xdr:nvSpPr>
              <xdr:cNvPr id="538" name="Rectangle: Rounded Corners 537">
                <a:extLst>
                  <a:ext uri="{FF2B5EF4-FFF2-40B4-BE49-F238E27FC236}">
                    <a16:creationId xmlns:a16="http://schemas.microsoft.com/office/drawing/2014/main" id="{1AE0F569-9460-685E-940C-34DC728D0706}"/>
                  </a:ext>
                </a:extLst>
              </xdr:cNvPr>
              <xdr:cNvSpPr/>
            </xdr:nvSpPr>
            <xdr:spPr>
              <a:xfrm rot="16200000">
                <a:off x="5557838" y="104751184"/>
                <a:ext cx="1133477" cy="1143003"/>
              </a:xfrm>
              <a:prstGeom prst="roundRect">
                <a:avLst>
                  <a:gd name="adj" fmla="val 47917"/>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C8FFE1"/>
                  </a:solidFill>
                </a:endParaRPr>
              </a:p>
            </xdr:txBody>
          </xdr:sp>
          <xdr:sp macro="" textlink="">
            <xdr:nvSpPr>
              <xdr:cNvPr id="539" name="Rectangle: Rounded Corners 538">
                <a:extLst>
                  <a:ext uri="{FF2B5EF4-FFF2-40B4-BE49-F238E27FC236}">
                    <a16:creationId xmlns:a16="http://schemas.microsoft.com/office/drawing/2014/main" id="{88656D84-B1C5-6C98-0CF2-927A764B7B91}"/>
                  </a:ext>
                </a:extLst>
              </xdr:cNvPr>
              <xdr:cNvSpPr/>
            </xdr:nvSpPr>
            <xdr:spPr>
              <a:xfrm rot="16200000">
                <a:off x="5210177" y="107203872"/>
                <a:ext cx="1828799" cy="1143003"/>
              </a:xfrm>
              <a:prstGeom prst="roundRect">
                <a:avLst>
                  <a:gd name="adj" fmla="val 47917"/>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C8FFE1"/>
                  </a:solidFill>
                </a:endParaRPr>
              </a:p>
            </xdr:txBody>
          </xdr:sp>
          <xdr:sp macro="" textlink="">
            <xdr:nvSpPr>
              <xdr:cNvPr id="540" name="Rectangle: Rounded Corners 539">
                <a:extLst>
                  <a:ext uri="{FF2B5EF4-FFF2-40B4-BE49-F238E27FC236}">
                    <a16:creationId xmlns:a16="http://schemas.microsoft.com/office/drawing/2014/main" id="{FD09D6E3-D4F3-E22F-CEBB-18F099024632}"/>
                  </a:ext>
                </a:extLst>
              </xdr:cNvPr>
              <xdr:cNvSpPr/>
            </xdr:nvSpPr>
            <xdr:spPr>
              <a:xfrm>
                <a:off x="5419725" y="106499024"/>
                <a:ext cx="640080" cy="5029200"/>
              </a:xfrm>
              <a:prstGeom prst="roundRect">
                <a:avLst>
                  <a:gd name="adj" fmla="val 47917"/>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C8FFE1"/>
                  </a:solidFill>
                </a:endParaRPr>
              </a:p>
            </xdr:txBody>
          </xdr:sp>
          <xdr:sp macro="" textlink="">
            <xdr:nvSpPr>
              <xdr:cNvPr id="541" name="Rectangle: Rounded Corners 540">
                <a:extLst>
                  <a:ext uri="{FF2B5EF4-FFF2-40B4-BE49-F238E27FC236}">
                    <a16:creationId xmlns:a16="http://schemas.microsoft.com/office/drawing/2014/main" id="{D72B18BC-5650-FEF7-EB30-5EB37E20EF0B}"/>
                  </a:ext>
                </a:extLst>
              </xdr:cNvPr>
              <xdr:cNvSpPr/>
            </xdr:nvSpPr>
            <xdr:spPr>
              <a:xfrm>
                <a:off x="6200775" y="106499024"/>
                <a:ext cx="640080" cy="5029200"/>
              </a:xfrm>
              <a:prstGeom prst="roundRect">
                <a:avLst>
                  <a:gd name="adj" fmla="val 47917"/>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C8FFE1"/>
                  </a:solidFill>
                </a:endParaRPr>
              </a:p>
            </xdr:txBody>
          </xdr:sp>
        </xdr:grpSp>
        <xdr:grpSp>
          <xdr:nvGrpSpPr>
            <xdr:cNvPr id="531" name="Group 530">
              <a:extLst>
                <a:ext uri="{FF2B5EF4-FFF2-40B4-BE49-F238E27FC236}">
                  <a16:creationId xmlns:a16="http://schemas.microsoft.com/office/drawing/2014/main" id="{78A80A3A-9361-73D3-A193-B147A18208C8}"/>
                </a:ext>
              </a:extLst>
            </xdr:cNvPr>
            <xdr:cNvGrpSpPr/>
          </xdr:nvGrpSpPr>
          <xdr:grpSpPr>
            <a:xfrm>
              <a:off x="15001875" y="106064797"/>
              <a:ext cx="953589" cy="1109382"/>
              <a:chOff x="-11112" y="0"/>
              <a:chExt cx="1112519" cy="1371600"/>
            </a:xfrm>
          </xdr:grpSpPr>
          <xdr:sp macro="" textlink="">
            <xdr:nvSpPr>
              <xdr:cNvPr id="532" name="Rectangle 531">
                <a:extLst>
                  <a:ext uri="{FF2B5EF4-FFF2-40B4-BE49-F238E27FC236}">
                    <a16:creationId xmlns:a16="http://schemas.microsoft.com/office/drawing/2014/main" id="{7AEA24F4-E5DC-371A-4B02-DF1A570E7BF3}"/>
                  </a:ext>
                </a:extLst>
              </xdr:cNvPr>
              <xdr:cNvSpPr/>
            </xdr:nvSpPr>
            <xdr:spPr>
              <a:xfrm>
                <a:off x="-11112" y="0"/>
                <a:ext cx="457200" cy="1371600"/>
              </a:xfrm>
              <a:prstGeom prst="rect">
                <a:avLst/>
              </a:prstGeom>
              <a:gradFill>
                <a:gsLst>
                  <a:gs pos="0">
                    <a:schemeClr val="bg1">
                      <a:lumMod val="95000"/>
                    </a:schemeClr>
                  </a:gs>
                  <a:gs pos="79000">
                    <a:schemeClr val="bg1">
                      <a:lumMod val="95000"/>
                    </a:schemeClr>
                  </a:gs>
                  <a:gs pos="80000">
                    <a:schemeClr val="accent6">
                      <a:lumMod val="40000"/>
                      <a:lumOff val="60000"/>
                    </a:schemeClr>
                  </a:gs>
                  <a:gs pos="100000">
                    <a:schemeClr val="accent6">
                      <a:lumMod val="60000"/>
                      <a:lumOff val="40000"/>
                    </a:schemeClr>
                  </a:gs>
                </a:gsLst>
                <a:lin ang="5400000" scaled="1"/>
              </a:gradFill>
              <a:ln>
                <a:solidFill>
                  <a:schemeClr val="accent5">
                    <a:lumMod val="20000"/>
                    <a:lumOff val="80000"/>
                  </a:schemeClr>
                </a:solidFill>
              </a:ln>
              <a:effectLst>
                <a:glow rad="63500">
                  <a:srgbClr val="FF3C3C">
                    <a:alpha val="40000"/>
                  </a:srgbClr>
                </a:glow>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solidFill>
                    <a:srgbClr val="C8FFE1"/>
                  </a:solidFill>
                </a:endParaRPr>
              </a:p>
            </xdr:txBody>
          </xdr:sp>
          <xdr:sp macro="" textlink="">
            <xdr:nvSpPr>
              <xdr:cNvPr id="533" name="Rectangle 532">
                <a:extLst>
                  <a:ext uri="{FF2B5EF4-FFF2-40B4-BE49-F238E27FC236}">
                    <a16:creationId xmlns:a16="http://schemas.microsoft.com/office/drawing/2014/main" id="{E9F4F73D-D9A5-F9BF-9C90-0009690864F9}"/>
                  </a:ext>
                </a:extLst>
              </xdr:cNvPr>
              <xdr:cNvSpPr/>
            </xdr:nvSpPr>
            <xdr:spPr>
              <a:xfrm>
                <a:off x="644207" y="0"/>
                <a:ext cx="457200" cy="1371600"/>
              </a:xfrm>
              <a:prstGeom prst="rect">
                <a:avLst/>
              </a:prstGeom>
              <a:gradFill>
                <a:gsLst>
                  <a:gs pos="0">
                    <a:schemeClr val="bg1">
                      <a:lumMod val="95000"/>
                    </a:schemeClr>
                  </a:gs>
                  <a:gs pos="69000">
                    <a:schemeClr val="bg1">
                      <a:lumMod val="95000"/>
                    </a:schemeClr>
                  </a:gs>
                  <a:gs pos="70000">
                    <a:srgbClr val="F0CDFF"/>
                  </a:gs>
                  <a:gs pos="100000">
                    <a:srgbClr val="D7B9FF"/>
                  </a:gs>
                </a:gsLst>
                <a:lin ang="5400000" scaled="1"/>
              </a:gradFill>
              <a:ln>
                <a:solidFill>
                  <a:schemeClr val="accent5">
                    <a:lumMod val="20000"/>
                    <a:lumOff val="80000"/>
                  </a:schemeClr>
                </a:solidFill>
              </a:ln>
              <a:effectLst>
                <a:glow rad="63500">
                  <a:srgbClr val="FF3C3C">
                    <a:alpha val="40000"/>
                  </a:srgbClr>
                </a:glow>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solidFill>
                    <a:srgbClr val="C8FFE1"/>
                  </a:solidFill>
                </a:endParaRPr>
              </a:p>
            </xdr:txBody>
          </xdr:sp>
          <xdr:cxnSp macro="">
            <xdr:nvCxnSpPr>
              <xdr:cNvPr id="534" name="Straight Connector 533">
                <a:extLst>
                  <a:ext uri="{FF2B5EF4-FFF2-40B4-BE49-F238E27FC236}">
                    <a16:creationId xmlns:a16="http://schemas.microsoft.com/office/drawing/2014/main" id="{0178D749-082B-58B1-7462-6EAB674462F5}"/>
                  </a:ext>
                </a:extLst>
              </xdr:cNvPr>
              <xdr:cNvCxnSpPr/>
            </xdr:nvCxnSpPr>
            <xdr:spPr>
              <a:xfrm flipV="1">
                <a:off x="446088" y="967135"/>
                <a:ext cx="198120" cy="129739"/>
              </a:xfrm>
              <a:prstGeom prst="line">
                <a:avLst/>
              </a:prstGeom>
              <a:ln w="12700">
                <a:solidFill>
                  <a:srgbClr val="C80000"/>
                </a:solidFill>
              </a:ln>
            </xdr:spPr>
            <xdr:style>
              <a:lnRef idx="1">
                <a:schemeClr val="accent1"/>
              </a:lnRef>
              <a:fillRef idx="0">
                <a:schemeClr val="accent1"/>
              </a:fillRef>
              <a:effectRef idx="0">
                <a:schemeClr val="accent1"/>
              </a:effectRef>
              <a:fontRef idx="minor">
                <a:schemeClr val="tx1"/>
              </a:fontRef>
            </xdr:style>
          </xdr:cxnSp>
        </xdr:grpSp>
      </xdr:grpSp>
      <xdr:sp macro="" textlink="">
        <xdr:nvSpPr>
          <xdr:cNvPr id="529" name="Thought Bubble: Cloud 528">
            <a:extLst>
              <a:ext uri="{FF2B5EF4-FFF2-40B4-BE49-F238E27FC236}">
                <a16:creationId xmlns:a16="http://schemas.microsoft.com/office/drawing/2014/main" id="{1DF4EE80-DB80-57B9-A24C-97B73A6AA32A}"/>
              </a:ext>
            </a:extLst>
          </xdr:cNvPr>
          <xdr:cNvSpPr/>
        </xdr:nvSpPr>
        <xdr:spPr>
          <a:xfrm flipH="1">
            <a:off x="14814021" y="104774975"/>
            <a:ext cx="1171576" cy="514351"/>
          </a:xfrm>
          <a:prstGeom prst="cloudCallout">
            <a:avLst>
              <a:gd name="adj1" fmla="val -7012"/>
              <a:gd name="adj2" fmla="val 109061"/>
            </a:avLst>
          </a:prstGeom>
          <a:solidFill>
            <a:srgbClr val="FFC1C1"/>
          </a:solidFill>
          <a:ln>
            <a:solidFill>
              <a:srgbClr val="C80000"/>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C8FFE1"/>
              </a:solidFill>
            </a:endParaRPr>
          </a:p>
        </xdr:txBody>
      </xdr:sp>
    </xdr:grpSp>
    <xdr:clientData/>
  </xdr:twoCellAnchor>
  <xdr:twoCellAnchor>
    <xdr:from>
      <xdr:col>7</xdr:col>
      <xdr:colOff>187817</xdr:colOff>
      <xdr:row>563</xdr:row>
      <xdr:rowOff>162486</xdr:rowOff>
    </xdr:from>
    <xdr:to>
      <xdr:col>11</xdr:col>
      <xdr:colOff>373206</xdr:colOff>
      <xdr:row>574</xdr:row>
      <xdr:rowOff>85531</xdr:rowOff>
    </xdr:to>
    <xdr:grpSp>
      <xdr:nvGrpSpPr>
        <xdr:cNvPr id="542" name="Group 541">
          <a:extLst>
            <a:ext uri="{FF2B5EF4-FFF2-40B4-BE49-F238E27FC236}">
              <a16:creationId xmlns:a16="http://schemas.microsoft.com/office/drawing/2014/main" id="{8A758525-E2D8-42BF-8C42-E8FDF617C1A8}"/>
            </a:ext>
          </a:extLst>
        </xdr:cNvPr>
        <xdr:cNvGrpSpPr>
          <a:grpSpLocks noChangeAspect="1"/>
        </xdr:cNvGrpSpPr>
      </xdr:nvGrpSpPr>
      <xdr:grpSpPr>
        <a:xfrm>
          <a:off x="3388217" y="109947636"/>
          <a:ext cx="2242789" cy="1948695"/>
          <a:chOff x="15571811" y="105293615"/>
          <a:chExt cx="3407534" cy="2900857"/>
        </a:xfrm>
      </xdr:grpSpPr>
      <xdr:grpSp>
        <xdr:nvGrpSpPr>
          <xdr:cNvPr id="543" name="Group 542">
            <a:extLst>
              <a:ext uri="{FF2B5EF4-FFF2-40B4-BE49-F238E27FC236}">
                <a16:creationId xmlns:a16="http://schemas.microsoft.com/office/drawing/2014/main" id="{440DBEC7-827C-7C31-C982-FD2253899163}"/>
              </a:ext>
            </a:extLst>
          </xdr:cNvPr>
          <xdr:cNvGrpSpPr/>
        </xdr:nvGrpSpPr>
        <xdr:grpSpPr>
          <a:xfrm>
            <a:off x="17926049" y="105451272"/>
            <a:ext cx="1053296" cy="2743200"/>
            <a:chOff x="17926049" y="105451272"/>
            <a:chExt cx="1053296" cy="2743200"/>
          </a:xfrm>
        </xdr:grpSpPr>
        <xdr:grpSp>
          <xdr:nvGrpSpPr>
            <xdr:cNvPr id="545" name="Group 544">
              <a:extLst>
                <a:ext uri="{FF2B5EF4-FFF2-40B4-BE49-F238E27FC236}">
                  <a16:creationId xmlns:a16="http://schemas.microsoft.com/office/drawing/2014/main" id="{55EB0B0C-3E8B-90E9-2A1C-27959D0DBA1D}"/>
                </a:ext>
              </a:extLst>
            </xdr:cNvPr>
            <xdr:cNvGrpSpPr>
              <a:grpSpLocks noChangeAspect="1"/>
            </xdr:cNvGrpSpPr>
          </xdr:nvGrpSpPr>
          <xdr:grpSpPr>
            <a:xfrm>
              <a:off x="17926049" y="105451272"/>
              <a:ext cx="1053296" cy="2743200"/>
              <a:chOff x="4819649" y="104755947"/>
              <a:chExt cx="2600325" cy="6772277"/>
            </a:xfrm>
            <a:solidFill>
              <a:srgbClr val="FF7171"/>
            </a:solidFill>
          </xdr:grpSpPr>
          <xdr:sp macro="" textlink="">
            <xdr:nvSpPr>
              <xdr:cNvPr id="550" name="Rectangle: Rounded Corners 549">
                <a:extLst>
                  <a:ext uri="{FF2B5EF4-FFF2-40B4-BE49-F238E27FC236}">
                    <a16:creationId xmlns:a16="http://schemas.microsoft.com/office/drawing/2014/main" id="{8257A9F0-2C35-1962-34F3-C217AE45D6C4}"/>
                  </a:ext>
                </a:extLst>
              </xdr:cNvPr>
              <xdr:cNvSpPr/>
            </xdr:nvSpPr>
            <xdr:spPr>
              <a:xfrm>
                <a:off x="4819649" y="106403773"/>
                <a:ext cx="457200" cy="2286000"/>
              </a:xfrm>
              <a:prstGeom prst="roundRect">
                <a:avLst>
                  <a:gd name="adj" fmla="val 47917"/>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C8FFE1"/>
                  </a:solidFill>
                </a:endParaRPr>
              </a:p>
            </xdr:txBody>
          </xdr:sp>
          <xdr:sp macro="" textlink="">
            <xdr:nvSpPr>
              <xdr:cNvPr id="551" name="Rectangle: Rounded Corners 550">
                <a:extLst>
                  <a:ext uri="{FF2B5EF4-FFF2-40B4-BE49-F238E27FC236}">
                    <a16:creationId xmlns:a16="http://schemas.microsoft.com/office/drawing/2014/main" id="{59E5DE6B-4558-32F7-A4B5-3A0385184EEA}"/>
                  </a:ext>
                </a:extLst>
              </xdr:cNvPr>
              <xdr:cNvSpPr/>
            </xdr:nvSpPr>
            <xdr:spPr>
              <a:xfrm>
                <a:off x="6962774" y="106403773"/>
                <a:ext cx="457200" cy="2286000"/>
              </a:xfrm>
              <a:prstGeom prst="roundRect">
                <a:avLst>
                  <a:gd name="adj" fmla="val 47917"/>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C8FFE1"/>
                  </a:solidFill>
                </a:endParaRPr>
              </a:p>
            </xdr:txBody>
          </xdr:sp>
          <xdr:sp macro="" textlink="">
            <xdr:nvSpPr>
              <xdr:cNvPr id="552" name="Rectangle: Rounded Corners 551">
                <a:extLst>
                  <a:ext uri="{FF2B5EF4-FFF2-40B4-BE49-F238E27FC236}">
                    <a16:creationId xmlns:a16="http://schemas.microsoft.com/office/drawing/2014/main" id="{179405A4-7531-0CC2-8BC0-016BDD0812A7}"/>
                  </a:ext>
                </a:extLst>
              </xdr:cNvPr>
              <xdr:cNvSpPr/>
            </xdr:nvSpPr>
            <xdr:spPr>
              <a:xfrm rot="16200000">
                <a:off x="5553075" y="105336972"/>
                <a:ext cx="1133477" cy="2581278"/>
              </a:xfrm>
              <a:prstGeom prst="roundRect">
                <a:avLst>
                  <a:gd name="adj" fmla="val 47917"/>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C8FFE1"/>
                  </a:solidFill>
                </a:endParaRPr>
              </a:p>
            </xdr:txBody>
          </xdr:sp>
          <xdr:sp macro="" textlink="">
            <xdr:nvSpPr>
              <xdr:cNvPr id="553" name="Rectangle: Rounded Corners 552">
                <a:extLst>
                  <a:ext uri="{FF2B5EF4-FFF2-40B4-BE49-F238E27FC236}">
                    <a16:creationId xmlns:a16="http://schemas.microsoft.com/office/drawing/2014/main" id="{08CE49B5-5B16-E27F-00C8-68E2F52F20B3}"/>
                  </a:ext>
                </a:extLst>
              </xdr:cNvPr>
              <xdr:cNvSpPr/>
            </xdr:nvSpPr>
            <xdr:spPr>
              <a:xfrm rot="16200000">
                <a:off x="5557838" y="104751184"/>
                <a:ext cx="1133477" cy="1143003"/>
              </a:xfrm>
              <a:prstGeom prst="roundRect">
                <a:avLst>
                  <a:gd name="adj" fmla="val 47917"/>
                </a:avLst>
              </a:prstGeom>
              <a:grpFill/>
              <a:ln>
                <a:noFill/>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C8FFE1"/>
                  </a:solidFill>
                </a:endParaRPr>
              </a:p>
            </xdr:txBody>
          </xdr:sp>
          <xdr:sp macro="" textlink="">
            <xdr:nvSpPr>
              <xdr:cNvPr id="554" name="Rectangle: Rounded Corners 553">
                <a:extLst>
                  <a:ext uri="{FF2B5EF4-FFF2-40B4-BE49-F238E27FC236}">
                    <a16:creationId xmlns:a16="http://schemas.microsoft.com/office/drawing/2014/main" id="{1C92E56D-2985-E0A8-4D4B-5D33A29002FD}"/>
                  </a:ext>
                </a:extLst>
              </xdr:cNvPr>
              <xdr:cNvSpPr/>
            </xdr:nvSpPr>
            <xdr:spPr>
              <a:xfrm rot="16200000">
                <a:off x="5210177" y="107203872"/>
                <a:ext cx="1828799" cy="1143003"/>
              </a:xfrm>
              <a:prstGeom prst="roundRect">
                <a:avLst>
                  <a:gd name="adj" fmla="val 47917"/>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C8FFE1"/>
                  </a:solidFill>
                </a:endParaRPr>
              </a:p>
            </xdr:txBody>
          </xdr:sp>
          <xdr:sp macro="" textlink="">
            <xdr:nvSpPr>
              <xdr:cNvPr id="555" name="Rectangle: Rounded Corners 554">
                <a:extLst>
                  <a:ext uri="{FF2B5EF4-FFF2-40B4-BE49-F238E27FC236}">
                    <a16:creationId xmlns:a16="http://schemas.microsoft.com/office/drawing/2014/main" id="{E1B8E1D9-7D8D-E53C-EB79-4E9182DDB808}"/>
                  </a:ext>
                </a:extLst>
              </xdr:cNvPr>
              <xdr:cNvSpPr/>
            </xdr:nvSpPr>
            <xdr:spPr>
              <a:xfrm>
                <a:off x="5419725" y="106499024"/>
                <a:ext cx="640080" cy="5029200"/>
              </a:xfrm>
              <a:prstGeom prst="roundRect">
                <a:avLst>
                  <a:gd name="adj" fmla="val 47917"/>
                </a:avLst>
              </a:prstGeom>
              <a:gradFill>
                <a:gsLst>
                  <a:gs pos="0">
                    <a:srgbClr val="FF7171"/>
                  </a:gs>
                  <a:gs pos="75000">
                    <a:srgbClr val="FF7171"/>
                  </a:gs>
                  <a:gs pos="100000">
                    <a:srgbClr val="730000"/>
                  </a:gs>
                </a:gsLst>
                <a:lin ang="5400000" scaled="1"/>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C8FFE1"/>
                  </a:solidFill>
                </a:endParaRPr>
              </a:p>
            </xdr:txBody>
          </xdr:sp>
          <xdr:sp macro="" textlink="">
            <xdr:nvSpPr>
              <xdr:cNvPr id="556" name="Rectangle: Rounded Corners 555">
                <a:extLst>
                  <a:ext uri="{FF2B5EF4-FFF2-40B4-BE49-F238E27FC236}">
                    <a16:creationId xmlns:a16="http://schemas.microsoft.com/office/drawing/2014/main" id="{E7AFB2AB-CDF7-A1B6-296B-240CF020111D}"/>
                  </a:ext>
                </a:extLst>
              </xdr:cNvPr>
              <xdr:cNvSpPr/>
            </xdr:nvSpPr>
            <xdr:spPr>
              <a:xfrm>
                <a:off x="6200775" y="106499024"/>
                <a:ext cx="640080" cy="5029200"/>
              </a:xfrm>
              <a:prstGeom prst="roundRect">
                <a:avLst>
                  <a:gd name="adj" fmla="val 47917"/>
                </a:avLst>
              </a:prstGeom>
              <a:gradFill>
                <a:gsLst>
                  <a:gs pos="0">
                    <a:srgbClr val="FF7171"/>
                  </a:gs>
                  <a:gs pos="75000">
                    <a:srgbClr val="FF7171"/>
                  </a:gs>
                  <a:gs pos="100000">
                    <a:srgbClr val="730000"/>
                  </a:gs>
                </a:gsLst>
                <a:lin ang="5400000" scaled="1"/>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C8FFE1"/>
                  </a:solidFill>
                </a:endParaRPr>
              </a:p>
            </xdr:txBody>
          </xdr:sp>
        </xdr:grpSp>
        <xdr:grpSp>
          <xdr:nvGrpSpPr>
            <xdr:cNvPr id="546" name="Group 545">
              <a:extLst>
                <a:ext uri="{FF2B5EF4-FFF2-40B4-BE49-F238E27FC236}">
                  <a16:creationId xmlns:a16="http://schemas.microsoft.com/office/drawing/2014/main" id="{6E5452D3-3851-3FC7-C2B0-F725B4C423AB}"/>
                </a:ext>
              </a:extLst>
            </xdr:cNvPr>
            <xdr:cNvGrpSpPr/>
          </xdr:nvGrpSpPr>
          <xdr:grpSpPr>
            <a:xfrm>
              <a:off x="17977758" y="106083847"/>
              <a:ext cx="953589" cy="1109382"/>
              <a:chOff x="1638300" y="0"/>
              <a:chExt cx="1112520" cy="1371600"/>
            </a:xfrm>
          </xdr:grpSpPr>
          <xdr:sp macro="" textlink="">
            <xdr:nvSpPr>
              <xdr:cNvPr id="547" name="Rectangle 546">
                <a:extLst>
                  <a:ext uri="{FF2B5EF4-FFF2-40B4-BE49-F238E27FC236}">
                    <a16:creationId xmlns:a16="http://schemas.microsoft.com/office/drawing/2014/main" id="{F9D0F307-0916-AB1A-1750-C5ED19975E02}"/>
                  </a:ext>
                </a:extLst>
              </xdr:cNvPr>
              <xdr:cNvSpPr/>
            </xdr:nvSpPr>
            <xdr:spPr>
              <a:xfrm>
                <a:off x="1638300" y="0"/>
                <a:ext cx="457200" cy="1371600"/>
              </a:xfrm>
              <a:prstGeom prst="rect">
                <a:avLst/>
              </a:prstGeom>
              <a:gradFill>
                <a:gsLst>
                  <a:gs pos="0">
                    <a:schemeClr val="bg1">
                      <a:lumMod val="95000"/>
                    </a:schemeClr>
                  </a:gs>
                  <a:gs pos="39000">
                    <a:schemeClr val="bg1">
                      <a:lumMod val="95000"/>
                    </a:schemeClr>
                  </a:gs>
                  <a:gs pos="40000">
                    <a:schemeClr val="accent6">
                      <a:lumMod val="40000"/>
                      <a:lumOff val="60000"/>
                    </a:schemeClr>
                  </a:gs>
                  <a:gs pos="100000">
                    <a:schemeClr val="accent6">
                      <a:lumMod val="60000"/>
                      <a:lumOff val="40000"/>
                    </a:schemeClr>
                  </a:gs>
                </a:gsLst>
                <a:lin ang="5400000" scaled="1"/>
              </a:gradFill>
              <a:ln>
                <a:noFill/>
              </a:ln>
              <a:effectLst>
                <a:glow rad="63500">
                  <a:srgbClr val="FF3C3C">
                    <a:alpha val="40000"/>
                  </a:srgbClr>
                </a:glow>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solidFill>
                    <a:srgbClr val="C8FFE1"/>
                  </a:solidFill>
                </a:endParaRPr>
              </a:p>
            </xdr:txBody>
          </xdr:sp>
          <xdr:sp macro="" textlink="">
            <xdr:nvSpPr>
              <xdr:cNvPr id="548" name="Rectangle 547">
                <a:extLst>
                  <a:ext uri="{FF2B5EF4-FFF2-40B4-BE49-F238E27FC236}">
                    <a16:creationId xmlns:a16="http://schemas.microsoft.com/office/drawing/2014/main" id="{9BC9A1E0-5F7E-6045-50DA-11A3965D7ACE}"/>
                  </a:ext>
                </a:extLst>
              </xdr:cNvPr>
              <xdr:cNvSpPr/>
            </xdr:nvSpPr>
            <xdr:spPr>
              <a:xfrm>
                <a:off x="2293620" y="0"/>
                <a:ext cx="457200" cy="1371600"/>
              </a:xfrm>
              <a:prstGeom prst="rect">
                <a:avLst/>
              </a:prstGeom>
              <a:gradFill>
                <a:gsLst>
                  <a:gs pos="0">
                    <a:schemeClr val="bg1">
                      <a:lumMod val="95000"/>
                    </a:schemeClr>
                  </a:gs>
                  <a:gs pos="29000">
                    <a:schemeClr val="bg1">
                      <a:lumMod val="95000"/>
                    </a:schemeClr>
                  </a:gs>
                  <a:gs pos="30000">
                    <a:srgbClr val="F0CDFF"/>
                  </a:gs>
                  <a:gs pos="100000">
                    <a:srgbClr val="D7B9FF"/>
                  </a:gs>
                </a:gsLst>
                <a:lin ang="5400000" scaled="1"/>
              </a:gradFill>
              <a:ln>
                <a:noFill/>
              </a:ln>
              <a:effectLst>
                <a:glow rad="63500">
                  <a:srgbClr val="FF3C3C">
                    <a:alpha val="40000"/>
                  </a:srgbClr>
                </a:glow>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solidFill>
                    <a:srgbClr val="C8FFE1"/>
                  </a:solidFill>
                </a:endParaRPr>
              </a:p>
            </xdr:txBody>
          </xdr:sp>
          <xdr:cxnSp macro="">
            <xdr:nvCxnSpPr>
              <xdr:cNvPr id="549" name="Straight Connector 548">
                <a:extLst>
                  <a:ext uri="{FF2B5EF4-FFF2-40B4-BE49-F238E27FC236}">
                    <a16:creationId xmlns:a16="http://schemas.microsoft.com/office/drawing/2014/main" id="{E5816FF9-AF98-AE2F-C894-6B3E479255AE}"/>
                  </a:ext>
                </a:extLst>
              </xdr:cNvPr>
              <xdr:cNvCxnSpPr/>
            </xdr:nvCxnSpPr>
            <xdr:spPr>
              <a:xfrm flipV="1">
                <a:off x="2084388" y="411288"/>
                <a:ext cx="198120" cy="129739"/>
              </a:xfrm>
              <a:prstGeom prst="line">
                <a:avLst/>
              </a:prstGeom>
              <a:ln w="12700">
                <a:solidFill>
                  <a:srgbClr val="C80000"/>
                </a:solidFill>
              </a:ln>
            </xdr:spPr>
            <xdr:style>
              <a:lnRef idx="1">
                <a:schemeClr val="accent1"/>
              </a:lnRef>
              <a:fillRef idx="0">
                <a:schemeClr val="accent1"/>
              </a:fillRef>
              <a:effectRef idx="0">
                <a:schemeClr val="accent1"/>
              </a:effectRef>
              <a:fontRef idx="minor">
                <a:schemeClr val="tx1"/>
              </a:fontRef>
            </xdr:style>
          </xdr:cxnSp>
        </xdr:grpSp>
      </xdr:grpSp>
      <xdr:sp macro="" textlink="">
        <xdr:nvSpPr>
          <xdr:cNvPr id="544" name="Speech Bubble: Oval 543">
            <a:extLst>
              <a:ext uri="{FF2B5EF4-FFF2-40B4-BE49-F238E27FC236}">
                <a16:creationId xmlns:a16="http://schemas.microsoft.com/office/drawing/2014/main" id="{C68BE661-E882-7A00-FE37-BBEB2E37829F}"/>
              </a:ext>
            </a:extLst>
          </xdr:cNvPr>
          <xdr:cNvSpPr/>
        </xdr:nvSpPr>
        <xdr:spPr>
          <a:xfrm flipH="1">
            <a:off x="15571811" y="105293615"/>
            <a:ext cx="2541529" cy="504825"/>
          </a:xfrm>
          <a:prstGeom prst="wedgeEllipseCallout">
            <a:avLst>
              <a:gd name="adj1" fmla="val -49376"/>
              <a:gd name="adj2" fmla="val 47104"/>
            </a:avLst>
          </a:prstGeom>
          <a:solidFill>
            <a:srgbClr val="FFC1C1"/>
          </a:solidFill>
          <a:ln>
            <a:solidFill>
              <a:srgbClr val="C80000"/>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C8FFE1"/>
              </a:solidFill>
            </a:endParaRPr>
          </a:p>
        </xdr:txBody>
      </xdr:sp>
    </xdr:grpSp>
    <xdr:clientData/>
  </xdr:twoCellAnchor>
  <xdr:twoCellAnchor>
    <xdr:from>
      <xdr:col>0</xdr:col>
      <xdr:colOff>68089</xdr:colOff>
      <xdr:row>555</xdr:row>
      <xdr:rowOff>59818</xdr:rowOff>
    </xdr:from>
    <xdr:to>
      <xdr:col>5</xdr:col>
      <xdr:colOff>250969</xdr:colOff>
      <xdr:row>559</xdr:row>
      <xdr:rowOff>75852</xdr:rowOff>
    </xdr:to>
    <xdr:grpSp>
      <xdr:nvGrpSpPr>
        <xdr:cNvPr id="557" name="Group 556">
          <a:extLst>
            <a:ext uri="{FF2B5EF4-FFF2-40B4-BE49-F238E27FC236}">
              <a16:creationId xmlns:a16="http://schemas.microsoft.com/office/drawing/2014/main" id="{1A1820EA-5FE5-43BB-A110-41B949A597EF}"/>
            </a:ext>
          </a:extLst>
        </xdr:cNvPr>
        <xdr:cNvGrpSpPr/>
      </xdr:nvGrpSpPr>
      <xdr:grpSpPr>
        <a:xfrm>
          <a:off x="68089" y="108524168"/>
          <a:ext cx="2354580" cy="676434"/>
          <a:chOff x="16763508" y="115547025"/>
          <a:chExt cx="2286000" cy="685800"/>
        </a:xfrm>
      </xdr:grpSpPr>
      <xdr:sp macro="" textlink="">
        <xdr:nvSpPr>
          <xdr:cNvPr id="558" name="Parallelogram 557">
            <a:extLst>
              <a:ext uri="{FF2B5EF4-FFF2-40B4-BE49-F238E27FC236}">
                <a16:creationId xmlns:a16="http://schemas.microsoft.com/office/drawing/2014/main" id="{65CE700E-3F45-9C75-C060-C8ED9667AA9D}"/>
              </a:ext>
            </a:extLst>
          </xdr:cNvPr>
          <xdr:cNvSpPr/>
        </xdr:nvSpPr>
        <xdr:spPr>
          <a:xfrm rot="777534" flipH="1">
            <a:off x="16763508" y="115766132"/>
            <a:ext cx="2286000" cy="228600"/>
          </a:xfrm>
          <a:prstGeom prst="parallelogram">
            <a:avLst/>
          </a:prstGeom>
          <a:solidFill>
            <a:srgbClr val="C2DAF0">
              <a:alpha val="80000"/>
            </a:srgbClr>
          </a:solidFill>
          <a:ln>
            <a:solidFill>
              <a:srgbClr val="9DC3E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C8FFE1"/>
              </a:solidFill>
            </a:endParaRPr>
          </a:p>
        </xdr:txBody>
      </xdr:sp>
      <xdr:sp macro="" textlink="">
        <xdr:nvSpPr>
          <xdr:cNvPr id="559" name="Rectangle 558">
            <a:extLst>
              <a:ext uri="{FF2B5EF4-FFF2-40B4-BE49-F238E27FC236}">
                <a16:creationId xmlns:a16="http://schemas.microsoft.com/office/drawing/2014/main" id="{1F34BC0D-A12F-5051-2002-0027A7E65D31}"/>
              </a:ext>
            </a:extLst>
          </xdr:cNvPr>
          <xdr:cNvSpPr/>
        </xdr:nvSpPr>
        <xdr:spPr>
          <a:xfrm>
            <a:off x="16883748" y="115547025"/>
            <a:ext cx="2103120" cy="685800"/>
          </a:xfrm>
          <a:prstGeom prst="rect">
            <a:avLst/>
          </a:prstGeom>
          <a:noFill/>
        </xdr:spPr>
        <xdr:txBody>
          <a:bodyPr wrap="none" lIns="91440" tIns="45720" rIns="91440" bIns="45720">
            <a:prstTxWarp prst="textSlantDown">
              <a:avLst>
                <a:gd name="adj" fmla="val 28569"/>
              </a:avLst>
            </a:prstTxWarp>
            <a:spAutoFit/>
          </a:bodyPr>
          <a:lstStyle/>
          <a:p>
            <a:pPr algn="ctr"/>
            <a:r>
              <a:rPr lang="en-US" sz="1100" b="1" cap="none" spc="0">
                <a:ln w="10160">
                  <a:solidFill>
                    <a:schemeClr val="accent6">
                      <a:lumMod val="50000"/>
                    </a:schemeClr>
                  </a:solidFill>
                  <a:prstDash val="solid"/>
                </a:ln>
                <a:solidFill>
                  <a:srgbClr val="C8FFE1"/>
                </a:solidFill>
                <a:effectLst>
                  <a:outerShdw blurRad="38100" dist="22860" dir="5400000" algn="tl" rotWithShape="0">
                    <a:srgbClr val="000000">
                      <a:alpha val="30000"/>
                    </a:srgbClr>
                  </a:outerShdw>
                </a:effectLst>
              </a:rPr>
              <a:t>PSYCHO</a:t>
            </a:r>
            <a:r>
              <a:rPr lang="en-US" sz="1100" b="1" cap="none" spc="0">
                <a:ln w="10160">
                  <a:solidFill>
                    <a:srgbClr val="7030A0"/>
                  </a:solidFill>
                  <a:prstDash val="solid"/>
                </a:ln>
                <a:solidFill>
                  <a:srgbClr val="C8FFE1"/>
                </a:solidFill>
                <a:effectLst>
                  <a:outerShdw blurRad="38100" dist="22860" dir="5400000" algn="tl" rotWithShape="0">
                    <a:srgbClr val="000000">
                      <a:alpha val="30000"/>
                    </a:srgbClr>
                  </a:outerShdw>
                </a:effectLst>
              </a:rPr>
              <a:t>SOCIAL</a:t>
            </a:r>
            <a:r>
              <a:rPr lang="en-US" sz="1100" b="1" cap="none" spc="0">
                <a:ln w="10160">
                  <a:solidFill>
                    <a:schemeClr val="accent5">
                      <a:lumMod val="50000"/>
                    </a:schemeClr>
                  </a:solidFill>
                  <a:prstDash val="solid"/>
                </a:ln>
                <a:solidFill>
                  <a:srgbClr val="C8FFE1"/>
                </a:solidFill>
                <a:effectLst>
                  <a:outerShdw blurRad="38100" dist="22860" dir="5400000" algn="tl" rotWithShape="0">
                    <a:srgbClr val="000000">
                      <a:alpha val="30000"/>
                    </a:srgbClr>
                  </a:outerShdw>
                </a:effectLst>
              </a:rPr>
              <a:t> PRIORITY</a:t>
            </a:r>
          </a:p>
        </xdr:txBody>
      </xdr:sp>
    </xdr:grpSp>
    <xdr:clientData/>
  </xdr:twoCellAnchor>
  <xdr:twoCellAnchor>
    <xdr:from>
      <xdr:col>8</xdr:col>
      <xdr:colOff>239634</xdr:colOff>
      <xdr:row>555</xdr:row>
      <xdr:rowOff>61901</xdr:rowOff>
    </xdr:from>
    <xdr:to>
      <xdr:col>13</xdr:col>
      <xdr:colOff>49134</xdr:colOff>
      <xdr:row>559</xdr:row>
      <xdr:rowOff>69966</xdr:rowOff>
    </xdr:to>
    <xdr:grpSp>
      <xdr:nvGrpSpPr>
        <xdr:cNvPr id="560" name="Group 559">
          <a:extLst>
            <a:ext uri="{FF2B5EF4-FFF2-40B4-BE49-F238E27FC236}">
              <a16:creationId xmlns:a16="http://schemas.microsoft.com/office/drawing/2014/main" id="{9B344270-7529-4EAA-8343-D24051CC0FFA}"/>
            </a:ext>
          </a:extLst>
        </xdr:cNvPr>
        <xdr:cNvGrpSpPr/>
      </xdr:nvGrpSpPr>
      <xdr:grpSpPr>
        <a:xfrm>
          <a:off x="3954384" y="108526251"/>
          <a:ext cx="2381250" cy="668465"/>
          <a:chOff x="19541093" y="115533777"/>
          <a:chExt cx="2286000" cy="678179"/>
        </a:xfrm>
      </xdr:grpSpPr>
      <xdr:sp macro="" textlink="">
        <xdr:nvSpPr>
          <xdr:cNvPr id="561" name="Parallelogram 560">
            <a:extLst>
              <a:ext uri="{FF2B5EF4-FFF2-40B4-BE49-F238E27FC236}">
                <a16:creationId xmlns:a16="http://schemas.microsoft.com/office/drawing/2014/main" id="{97D205A0-2E1E-94E8-EB68-C096AFC24D92}"/>
              </a:ext>
            </a:extLst>
          </xdr:cNvPr>
          <xdr:cNvSpPr/>
        </xdr:nvSpPr>
        <xdr:spPr>
          <a:xfrm rot="20822466">
            <a:off x="19541093" y="115769690"/>
            <a:ext cx="2286000" cy="201168"/>
          </a:xfrm>
          <a:prstGeom prst="parallelogram">
            <a:avLst/>
          </a:prstGeom>
          <a:solidFill>
            <a:srgbClr val="FFC1C1">
              <a:alpha val="80000"/>
            </a:srgbClr>
          </a:solidFill>
          <a:ln>
            <a:solidFill>
              <a:srgbClr val="FF99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C8FFE1"/>
              </a:solidFill>
            </a:endParaRPr>
          </a:p>
        </xdr:txBody>
      </xdr:sp>
      <xdr:sp macro="" textlink="">
        <xdr:nvSpPr>
          <xdr:cNvPr id="562" name="Rectangle 561">
            <a:extLst>
              <a:ext uri="{FF2B5EF4-FFF2-40B4-BE49-F238E27FC236}">
                <a16:creationId xmlns:a16="http://schemas.microsoft.com/office/drawing/2014/main" id="{4EE9355D-5EA3-2C74-16B7-192E4A498ADE}"/>
              </a:ext>
            </a:extLst>
          </xdr:cNvPr>
          <xdr:cNvSpPr/>
        </xdr:nvSpPr>
        <xdr:spPr>
          <a:xfrm>
            <a:off x="19649808" y="115533777"/>
            <a:ext cx="2103120" cy="678179"/>
          </a:xfrm>
          <a:prstGeom prst="rect">
            <a:avLst/>
          </a:prstGeom>
          <a:noFill/>
        </xdr:spPr>
        <xdr:txBody>
          <a:bodyPr wrap="none" lIns="91440" tIns="45720" rIns="91440" bIns="45720">
            <a:prstTxWarp prst="textSlantUp">
              <a:avLst>
                <a:gd name="adj" fmla="val 71431"/>
              </a:avLst>
            </a:prstTxWarp>
            <a:spAutoFit/>
          </a:bodyPr>
          <a:lstStyle/>
          <a:p>
            <a:pPr algn="ctr"/>
            <a:r>
              <a:rPr lang="en-US" sz="1100" b="1" cap="none" spc="0">
                <a:ln w="10160">
                  <a:solidFill>
                    <a:schemeClr val="accent6">
                      <a:lumMod val="50000"/>
                    </a:schemeClr>
                  </a:solidFill>
                  <a:prstDash val="solid"/>
                </a:ln>
                <a:solidFill>
                  <a:srgbClr val="C8FFE1"/>
                </a:solidFill>
                <a:effectLst>
                  <a:outerShdw blurRad="38100" dist="22860" dir="5400000" algn="tl" rotWithShape="0">
                    <a:srgbClr val="000000">
                      <a:alpha val="30000"/>
                    </a:srgbClr>
                  </a:outerShdw>
                </a:effectLst>
              </a:rPr>
              <a:t>PSYCHO</a:t>
            </a:r>
            <a:r>
              <a:rPr lang="en-US" sz="1100" b="1" cap="none" spc="0">
                <a:ln w="10160">
                  <a:solidFill>
                    <a:srgbClr val="7030A0"/>
                  </a:solidFill>
                  <a:prstDash val="solid"/>
                </a:ln>
                <a:solidFill>
                  <a:srgbClr val="C8FFE1"/>
                </a:solidFill>
                <a:effectLst>
                  <a:outerShdw blurRad="38100" dist="22860" dir="5400000" algn="tl" rotWithShape="0">
                    <a:srgbClr val="000000">
                      <a:alpha val="30000"/>
                    </a:srgbClr>
                  </a:outerShdw>
                </a:effectLst>
              </a:rPr>
              <a:t>SOCIAL</a:t>
            </a:r>
            <a:r>
              <a:rPr lang="en-US" sz="1100" b="1" cap="none" spc="0">
                <a:ln w="10160">
                  <a:solidFill>
                    <a:srgbClr val="7D0000"/>
                  </a:solidFill>
                  <a:prstDash val="solid"/>
                </a:ln>
                <a:solidFill>
                  <a:srgbClr val="C8FFE1"/>
                </a:solidFill>
                <a:effectLst>
                  <a:outerShdw blurRad="38100" dist="22860" dir="5400000" algn="tl" rotWithShape="0">
                    <a:srgbClr val="000000">
                      <a:alpha val="30000"/>
                    </a:srgbClr>
                  </a:outerShdw>
                </a:effectLst>
              </a:rPr>
              <a:t> PRIORITY</a:t>
            </a:r>
          </a:p>
        </xdr:txBody>
      </xdr:sp>
    </xdr:grpSp>
    <xdr:clientData/>
  </xdr:twoCellAnchor>
  <xdr:twoCellAnchor>
    <xdr:from>
      <xdr:col>11</xdr:col>
      <xdr:colOff>313945</xdr:colOff>
      <xdr:row>560</xdr:row>
      <xdr:rowOff>48777</xdr:rowOff>
    </xdr:from>
    <xdr:to>
      <xdr:col>12</xdr:col>
      <xdr:colOff>493472</xdr:colOff>
      <xdr:row>571</xdr:row>
      <xdr:rowOff>123459</xdr:rowOff>
    </xdr:to>
    <xdr:grpSp>
      <xdr:nvGrpSpPr>
        <xdr:cNvPr id="563" name="Group 562">
          <a:extLst>
            <a:ext uri="{FF2B5EF4-FFF2-40B4-BE49-F238E27FC236}">
              <a16:creationId xmlns:a16="http://schemas.microsoft.com/office/drawing/2014/main" id="{D04BFC5A-443B-4087-A57C-385343A41B23}"/>
            </a:ext>
          </a:extLst>
        </xdr:cNvPr>
        <xdr:cNvGrpSpPr>
          <a:grpSpLocks noChangeAspect="1"/>
        </xdr:cNvGrpSpPr>
      </xdr:nvGrpSpPr>
      <xdr:grpSpPr>
        <a:xfrm>
          <a:off x="5571745" y="109338627"/>
          <a:ext cx="693877" cy="2062232"/>
          <a:chOff x="14866938" y="104774999"/>
          <a:chExt cx="1171575" cy="3409948"/>
        </a:xfrm>
      </xdr:grpSpPr>
      <xdr:grpSp>
        <xdr:nvGrpSpPr>
          <xdr:cNvPr id="564" name="Group 563">
            <a:extLst>
              <a:ext uri="{FF2B5EF4-FFF2-40B4-BE49-F238E27FC236}">
                <a16:creationId xmlns:a16="http://schemas.microsoft.com/office/drawing/2014/main" id="{EA441D45-F95C-F78C-1FBC-ACE89B1C2C70}"/>
              </a:ext>
            </a:extLst>
          </xdr:cNvPr>
          <xdr:cNvGrpSpPr/>
        </xdr:nvGrpSpPr>
        <xdr:grpSpPr>
          <a:xfrm>
            <a:off x="14944724" y="105441747"/>
            <a:ext cx="1053296" cy="2743200"/>
            <a:chOff x="14944724" y="105441747"/>
            <a:chExt cx="1053296" cy="2743200"/>
          </a:xfrm>
        </xdr:grpSpPr>
        <xdr:grpSp>
          <xdr:nvGrpSpPr>
            <xdr:cNvPr id="566" name="Group 565">
              <a:extLst>
                <a:ext uri="{FF2B5EF4-FFF2-40B4-BE49-F238E27FC236}">
                  <a16:creationId xmlns:a16="http://schemas.microsoft.com/office/drawing/2014/main" id="{F84A98E4-E606-E3D1-9F98-7324EFAB4902}"/>
                </a:ext>
              </a:extLst>
            </xdr:cNvPr>
            <xdr:cNvGrpSpPr>
              <a:grpSpLocks noChangeAspect="1"/>
            </xdr:cNvGrpSpPr>
          </xdr:nvGrpSpPr>
          <xdr:grpSpPr>
            <a:xfrm>
              <a:off x="14944724" y="105441747"/>
              <a:ext cx="1053296" cy="2743200"/>
              <a:chOff x="4819649" y="104755947"/>
              <a:chExt cx="2600325" cy="6772277"/>
            </a:xfrm>
            <a:solidFill>
              <a:srgbClr val="FF7171"/>
            </a:solidFill>
          </xdr:grpSpPr>
          <xdr:sp macro="" textlink="">
            <xdr:nvSpPr>
              <xdr:cNvPr id="571" name="Rectangle: Rounded Corners 570">
                <a:extLst>
                  <a:ext uri="{FF2B5EF4-FFF2-40B4-BE49-F238E27FC236}">
                    <a16:creationId xmlns:a16="http://schemas.microsoft.com/office/drawing/2014/main" id="{08A91131-37C4-B273-F3B0-04F135A63206}"/>
                  </a:ext>
                </a:extLst>
              </xdr:cNvPr>
              <xdr:cNvSpPr/>
            </xdr:nvSpPr>
            <xdr:spPr>
              <a:xfrm>
                <a:off x="4819649" y="106403773"/>
                <a:ext cx="457200" cy="2286000"/>
              </a:xfrm>
              <a:prstGeom prst="roundRect">
                <a:avLst>
                  <a:gd name="adj" fmla="val 47917"/>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C8FFE1"/>
                  </a:solidFill>
                </a:endParaRPr>
              </a:p>
            </xdr:txBody>
          </xdr:sp>
          <xdr:sp macro="" textlink="">
            <xdr:nvSpPr>
              <xdr:cNvPr id="572" name="Rectangle: Rounded Corners 571">
                <a:extLst>
                  <a:ext uri="{FF2B5EF4-FFF2-40B4-BE49-F238E27FC236}">
                    <a16:creationId xmlns:a16="http://schemas.microsoft.com/office/drawing/2014/main" id="{04055422-58B8-8934-CD11-D85C683E7F47}"/>
                  </a:ext>
                </a:extLst>
              </xdr:cNvPr>
              <xdr:cNvSpPr/>
            </xdr:nvSpPr>
            <xdr:spPr>
              <a:xfrm>
                <a:off x="6962774" y="106403773"/>
                <a:ext cx="457200" cy="2286000"/>
              </a:xfrm>
              <a:prstGeom prst="roundRect">
                <a:avLst>
                  <a:gd name="adj" fmla="val 47917"/>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C8FFE1"/>
                  </a:solidFill>
                </a:endParaRPr>
              </a:p>
            </xdr:txBody>
          </xdr:sp>
          <xdr:sp macro="" textlink="">
            <xdr:nvSpPr>
              <xdr:cNvPr id="573" name="Rectangle: Rounded Corners 572">
                <a:extLst>
                  <a:ext uri="{FF2B5EF4-FFF2-40B4-BE49-F238E27FC236}">
                    <a16:creationId xmlns:a16="http://schemas.microsoft.com/office/drawing/2014/main" id="{5EE57E37-D836-1DE8-A170-213558531B48}"/>
                  </a:ext>
                </a:extLst>
              </xdr:cNvPr>
              <xdr:cNvSpPr/>
            </xdr:nvSpPr>
            <xdr:spPr>
              <a:xfrm rot="16200000">
                <a:off x="5553075" y="105336972"/>
                <a:ext cx="1133477" cy="2581278"/>
              </a:xfrm>
              <a:prstGeom prst="roundRect">
                <a:avLst>
                  <a:gd name="adj" fmla="val 47917"/>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C8FFE1"/>
                  </a:solidFill>
                </a:endParaRPr>
              </a:p>
            </xdr:txBody>
          </xdr:sp>
          <xdr:sp macro="" textlink="">
            <xdr:nvSpPr>
              <xdr:cNvPr id="574" name="Rectangle: Rounded Corners 573">
                <a:extLst>
                  <a:ext uri="{FF2B5EF4-FFF2-40B4-BE49-F238E27FC236}">
                    <a16:creationId xmlns:a16="http://schemas.microsoft.com/office/drawing/2014/main" id="{DBB8A69C-346A-5A32-E00D-479A1F5F0391}"/>
                  </a:ext>
                </a:extLst>
              </xdr:cNvPr>
              <xdr:cNvSpPr/>
            </xdr:nvSpPr>
            <xdr:spPr>
              <a:xfrm rot="16200000">
                <a:off x="5557838" y="104751184"/>
                <a:ext cx="1133477" cy="1143003"/>
              </a:xfrm>
              <a:prstGeom prst="roundRect">
                <a:avLst>
                  <a:gd name="adj" fmla="val 47917"/>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C8FFE1"/>
                  </a:solidFill>
                </a:endParaRPr>
              </a:p>
            </xdr:txBody>
          </xdr:sp>
          <xdr:sp macro="" textlink="">
            <xdr:nvSpPr>
              <xdr:cNvPr id="575" name="Rectangle: Rounded Corners 574">
                <a:extLst>
                  <a:ext uri="{FF2B5EF4-FFF2-40B4-BE49-F238E27FC236}">
                    <a16:creationId xmlns:a16="http://schemas.microsoft.com/office/drawing/2014/main" id="{3EB84000-7E15-0ED9-29C5-9880E9CCB899}"/>
                  </a:ext>
                </a:extLst>
              </xdr:cNvPr>
              <xdr:cNvSpPr/>
            </xdr:nvSpPr>
            <xdr:spPr>
              <a:xfrm rot="16200000">
                <a:off x="5210177" y="107203872"/>
                <a:ext cx="1828799" cy="1143003"/>
              </a:xfrm>
              <a:prstGeom prst="roundRect">
                <a:avLst>
                  <a:gd name="adj" fmla="val 47917"/>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C8FFE1"/>
                  </a:solidFill>
                </a:endParaRPr>
              </a:p>
            </xdr:txBody>
          </xdr:sp>
          <xdr:sp macro="" textlink="">
            <xdr:nvSpPr>
              <xdr:cNvPr id="576" name="Rectangle: Rounded Corners 575">
                <a:extLst>
                  <a:ext uri="{FF2B5EF4-FFF2-40B4-BE49-F238E27FC236}">
                    <a16:creationId xmlns:a16="http://schemas.microsoft.com/office/drawing/2014/main" id="{38768FA0-C912-B0C4-4AE7-89639CB321B6}"/>
                  </a:ext>
                </a:extLst>
              </xdr:cNvPr>
              <xdr:cNvSpPr/>
            </xdr:nvSpPr>
            <xdr:spPr>
              <a:xfrm>
                <a:off x="5419725" y="106499024"/>
                <a:ext cx="640080" cy="5029200"/>
              </a:xfrm>
              <a:prstGeom prst="roundRect">
                <a:avLst>
                  <a:gd name="adj" fmla="val 47917"/>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C8FFE1"/>
                  </a:solidFill>
                </a:endParaRPr>
              </a:p>
            </xdr:txBody>
          </xdr:sp>
          <xdr:sp macro="" textlink="">
            <xdr:nvSpPr>
              <xdr:cNvPr id="577" name="Rectangle: Rounded Corners 576">
                <a:extLst>
                  <a:ext uri="{FF2B5EF4-FFF2-40B4-BE49-F238E27FC236}">
                    <a16:creationId xmlns:a16="http://schemas.microsoft.com/office/drawing/2014/main" id="{E121E32B-4C89-D91C-7FD3-6A090EB00EEB}"/>
                  </a:ext>
                </a:extLst>
              </xdr:cNvPr>
              <xdr:cNvSpPr/>
            </xdr:nvSpPr>
            <xdr:spPr>
              <a:xfrm>
                <a:off x="6200775" y="106499024"/>
                <a:ext cx="640080" cy="5029200"/>
              </a:xfrm>
              <a:prstGeom prst="roundRect">
                <a:avLst>
                  <a:gd name="adj" fmla="val 47917"/>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C8FFE1"/>
                  </a:solidFill>
                </a:endParaRPr>
              </a:p>
            </xdr:txBody>
          </xdr:sp>
        </xdr:grpSp>
        <xdr:grpSp>
          <xdr:nvGrpSpPr>
            <xdr:cNvPr id="567" name="Group 566">
              <a:extLst>
                <a:ext uri="{FF2B5EF4-FFF2-40B4-BE49-F238E27FC236}">
                  <a16:creationId xmlns:a16="http://schemas.microsoft.com/office/drawing/2014/main" id="{2A49733C-326F-56C1-C06A-550357CAD9C5}"/>
                </a:ext>
              </a:extLst>
            </xdr:cNvPr>
            <xdr:cNvGrpSpPr/>
          </xdr:nvGrpSpPr>
          <xdr:grpSpPr>
            <a:xfrm>
              <a:off x="15001875" y="106064797"/>
              <a:ext cx="953589" cy="1109382"/>
              <a:chOff x="-11112" y="0"/>
              <a:chExt cx="1112519" cy="1371600"/>
            </a:xfrm>
          </xdr:grpSpPr>
          <xdr:sp macro="" textlink="">
            <xdr:nvSpPr>
              <xdr:cNvPr id="568" name="Rectangle 567">
                <a:extLst>
                  <a:ext uri="{FF2B5EF4-FFF2-40B4-BE49-F238E27FC236}">
                    <a16:creationId xmlns:a16="http://schemas.microsoft.com/office/drawing/2014/main" id="{810BBF08-2D1F-F23F-631F-015EE3F31BB4}"/>
                  </a:ext>
                </a:extLst>
              </xdr:cNvPr>
              <xdr:cNvSpPr/>
            </xdr:nvSpPr>
            <xdr:spPr>
              <a:xfrm>
                <a:off x="-11112" y="0"/>
                <a:ext cx="457200" cy="1371600"/>
              </a:xfrm>
              <a:prstGeom prst="rect">
                <a:avLst/>
              </a:prstGeom>
              <a:gradFill>
                <a:gsLst>
                  <a:gs pos="0">
                    <a:schemeClr val="bg1">
                      <a:lumMod val="95000"/>
                    </a:schemeClr>
                  </a:gs>
                  <a:gs pos="79000">
                    <a:schemeClr val="bg1">
                      <a:lumMod val="95000"/>
                    </a:schemeClr>
                  </a:gs>
                  <a:gs pos="80000">
                    <a:schemeClr val="accent6">
                      <a:lumMod val="40000"/>
                      <a:lumOff val="60000"/>
                    </a:schemeClr>
                  </a:gs>
                  <a:gs pos="100000">
                    <a:schemeClr val="accent6">
                      <a:lumMod val="60000"/>
                      <a:lumOff val="40000"/>
                    </a:schemeClr>
                  </a:gs>
                </a:gsLst>
                <a:lin ang="5400000" scaled="1"/>
              </a:gradFill>
              <a:ln>
                <a:solidFill>
                  <a:schemeClr val="accent5">
                    <a:lumMod val="20000"/>
                    <a:lumOff val="80000"/>
                  </a:schemeClr>
                </a:solidFill>
              </a:ln>
              <a:effectLst>
                <a:glow rad="63500">
                  <a:srgbClr val="FF3C3C">
                    <a:alpha val="40000"/>
                  </a:srgbClr>
                </a:glow>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solidFill>
                    <a:srgbClr val="C8FFE1"/>
                  </a:solidFill>
                </a:endParaRPr>
              </a:p>
            </xdr:txBody>
          </xdr:sp>
          <xdr:sp macro="" textlink="">
            <xdr:nvSpPr>
              <xdr:cNvPr id="569" name="Rectangle 568">
                <a:extLst>
                  <a:ext uri="{FF2B5EF4-FFF2-40B4-BE49-F238E27FC236}">
                    <a16:creationId xmlns:a16="http://schemas.microsoft.com/office/drawing/2014/main" id="{EF52031E-1380-BAAB-5B51-F3486C4B2667}"/>
                  </a:ext>
                </a:extLst>
              </xdr:cNvPr>
              <xdr:cNvSpPr/>
            </xdr:nvSpPr>
            <xdr:spPr>
              <a:xfrm>
                <a:off x="644207" y="0"/>
                <a:ext cx="457200" cy="1371600"/>
              </a:xfrm>
              <a:prstGeom prst="rect">
                <a:avLst/>
              </a:prstGeom>
              <a:gradFill>
                <a:gsLst>
                  <a:gs pos="0">
                    <a:schemeClr val="bg1">
                      <a:lumMod val="95000"/>
                    </a:schemeClr>
                  </a:gs>
                  <a:gs pos="69000">
                    <a:schemeClr val="bg1">
                      <a:lumMod val="95000"/>
                    </a:schemeClr>
                  </a:gs>
                  <a:gs pos="70000">
                    <a:srgbClr val="F0CDFF"/>
                  </a:gs>
                  <a:gs pos="100000">
                    <a:srgbClr val="D7B9FF"/>
                  </a:gs>
                </a:gsLst>
                <a:lin ang="5400000" scaled="1"/>
              </a:gradFill>
              <a:ln>
                <a:solidFill>
                  <a:schemeClr val="accent5">
                    <a:lumMod val="20000"/>
                    <a:lumOff val="80000"/>
                  </a:schemeClr>
                </a:solidFill>
              </a:ln>
              <a:effectLst>
                <a:glow rad="63500">
                  <a:srgbClr val="FF3C3C">
                    <a:alpha val="40000"/>
                  </a:srgbClr>
                </a:glow>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solidFill>
                    <a:srgbClr val="C8FFE1"/>
                  </a:solidFill>
                </a:endParaRPr>
              </a:p>
            </xdr:txBody>
          </xdr:sp>
          <xdr:cxnSp macro="">
            <xdr:nvCxnSpPr>
              <xdr:cNvPr id="570" name="Straight Connector 569">
                <a:extLst>
                  <a:ext uri="{FF2B5EF4-FFF2-40B4-BE49-F238E27FC236}">
                    <a16:creationId xmlns:a16="http://schemas.microsoft.com/office/drawing/2014/main" id="{9231388E-8A6A-2697-24F3-9B957069D9A1}"/>
                  </a:ext>
                </a:extLst>
              </xdr:cNvPr>
              <xdr:cNvCxnSpPr/>
            </xdr:nvCxnSpPr>
            <xdr:spPr>
              <a:xfrm flipV="1">
                <a:off x="446088" y="967135"/>
                <a:ext cx="198120" cy="129739"/>
              </a:xfrm>
              <a:prstGeom prst="line">
                <a:avLst/>
              </a:prstGeom>
              <a:ln w="12700">
                <a:solidFill>
                  <a:srgbClr val="C80000"/>
                </a:solidFill>
              </a:ln>
            </xdr:spPr>
            <xdr:style>
              <a:lnRef idx="1">
                <a:schemeClr val="accent1"/>
              </a:lnRef>
              <a:fillRef idx="0">
                <a:schemeClr val="accent1"/>
              </a:fillRef>
              <a:effectRef idx="0">
                <a:schemeClr val="accent1"/>
              </a:effectRef>
              <a:fontRef idx="minor">
                <a:schemeClr val="tx1"/>
              </a:fontRef>
            </xdr:style>
          </xdr:cxnSp>
        </xdr:grpSp>
      </xdr:grpSp>
      <xdr:sp macro="" textlink="">
        <xdr:nvSpPr>
          <xdr:cNvPr id="565" name="Thought Bubble: Cloud 564">
            <a:extLst>
              <a:ext uri="{FF2B5EF4-FFF2-40B4-BE49-F238E27FC236}">
                <a16:creationId xmlns:a16="http://schemas.microsoft.com/office/drawing/2014/main" id="{44965A84-E2FA-35C2-E933-9E32FEDAADD9}"/>
              </a:ext>
            </a:extLst>
          </xdr:cNvPr>
          <xdr:cNvSpPr/>
        </xdr:nvSpPr>
        <xdr:spPr>
          <a:xfrm>
            <a:off x="14866938" y="104774999"/>
            <a:ext cx="1171575" cy="514351"/>
          </a:xfrm>
          <a:prstGeom prst="cloudCallout">
            <a:avLst>
              <a:gd name="adj1" fmla="val -7012"/>
              <a:gd name="adj2" fmla="val 109061"/>
            </a:avLst>
          </a:prstGeom>
          <a:solidFill>
            <a:srgbClr val="FFC1C1"/>
          </a:solidFill>
          <a:ln>
            <a:solidFill>
              <a:srgbClr val="C80000"/>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C8FFE1"/>
              </a:solidFill>
            </a:endParaRPr>
          </a:p>
        </xdr:txBody>
      </xdr:sp>
    </xdr:grpSp>
    <xdr:clientData/>
  </xdr:twoCellAnchor>
  <xdr:twoCellAnchor>
    <xdr:from>
      <xdr:col>1</xdr:col>
      <xdr:colOff>1</xdr:colOff>
      <xdr:row>1058</xdr:row>
      <xdr:rowOff>7620</xdr:rowOff>
    </xdr:from>
    <xdr:to>
      <xdr:col>13</xdr:col>
      <xdr:colOff>2</xdr:colOff>
      <xdr:row>1063</xdr:row>
      <xdr:rowOff>7620</xdr:rowOff>
    </xdr:to>
    <xdr:grpSp>
      <xdr:nvGrpSpPr>
        <xdr:cNvPr id="578" name="Group 577" hidden="1">
          <a:extLst>
            <a:ext uri="{FF2B5EF4-FFF2-40B4-BE49-F238E27FC236}">
              <a16:creationId xmlns:a16="http://schemas.microsoft.com/office/drawing/2014/main" id="{82D87C7F-D723-43C5-BB51-AD50F892B2C4}"/>
            </a:ext>
          </a:extLst>
        </xdr:cNvPr>
        <xdr:cNvGrpSpPr/>
      </xdr:nvGrpSpPr>
      <xdr:grpSpPr>
        <a:xfrm>
          <a:off x="114301" y="203747370"/>
          <a:ext cx="6172201" cy="1270000"/>
          <a:chOff x="7787640" y="586740"/>
          <a:chExt cx="2983245" cy="922020"/>
        </a:xfrm>
      </xdr:grpSpPr>
      <xdr:sp macro="" textlink="">
        <xdr:nvSpPr>
          <xdr:cNvPr id="579" name="Speech Bubble: Rectangle with Corners Rounded 578">
            <a:extLst>
              <a:ext uri="{FF2B5EF4-FFF2-40B4-BE49-F238E27FC236}">
                <a16:creationId xmlns:a16="http://schemas.microsoft.com/office/drawing/2014/main" id="{6B5A3248-D39C-C15F-FE73-C58F0A4B6590}"/>
              </a:ext>
            </a:extLst>
          </xdr:cNvPr>
          <xdr:cNvSpPr/>
        </xdr:nvSpPr>
        <xdr:spPr>
          <a:xfrm>
            <a:off x="7787640" y="586740"/>
            <a:ext cx="1485900" cy="922020"/>
          </a:xfrm>
          <a:prstGeom prst="wedgeRoundRectCallout">
            <a:avLst>
              <a:gd name="adj1" fmla="val -48889"/>
              <a:gd name="adj2" fmla="val 68285"/>
              <a:gd name="adj3" fmla="val 16667"/>
            </a:avLst>
          </a:prstGeom>
          <a:no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580" name="Speech Bubble: Rectangle with Corners Rounded 579">
            <a:extLst>
              <a:ext uri="{FF2B5EF4-FFF2-40B4-BE49-F238E27FC236}">
                <a16:creationId xmlns:a16="http://schemas.microsoft.com/office/drawing/2014/main" id="{F9D58A10-1CB1-10AC-5C84-828DBE3E2896}"/>
              </a:ext>
            </a:extLst>
          </xdr:cNvPr>
          <xdr:cNvSpPr/>
        </xdr:nvSpPr>
        <xdr:spPr>
          <a:xfrm flipH="1">
            <a:off x="9284985" y="586740"/>
            <a:ext cx="1485900" cy="922020"/>
          </a:xfrm>
          <a:prstGeom prst="wedgeRoundRectCallout">
            <a:avLst>
              <a:gd name="adj1" fmla="val -48632"/>
              <a:gd name="adj2" fmla="val 68285"/>
              <a:gd name="adj3" fmla="val 16667"/>
            </a:avLst>
          </a:prstGeom>
          <a:no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xdr:from>
      <xdr:col>1</xdr:col>
      <xdr:colOff>122767</xdr:colOff>
      <xdr:row>1086</xdr:row>
      <xdr:rowOff>15251</xdr:rowOff>
    </xdr:from>
    <xdr:to>
      <xdr:col>6</xdr:col>
      <xdr:colOff>372532</xdr:colOff>
      <xdr:row>1088</xdr:row>
      <xdr:rowOff>27519</xdr:rowOff>
    </xdr:to>
    <xdr:grpSp>
      <xdr:nvGrpSpPr>
        <xdr:cNvPr id="581" name="Group 580">
          <a:extLst>
            <a:ext uri="{FF2B5EF4-FFF2-40B4-BE49-F238E27FC236}">
              <a16:creationId xmlns:a16="http://schemas.microsoft.com/office/drawing/2014/main" id="{99F665F1-7925-4C4B-8513-517E46006209}"/>
            </a:ext>
          </a:extLst>
        </xdr:cNvPr>
        <xdr:cNvGrpSpPr/>
      </xdr:nvGrpSpPr>
      <xdr:grpSpPr>
        <a:xfrm>
          <a:off x="237067" y="210778101"/>
          <a:ext cx="2821515" cy="520268"/>
          <a:chOff x="6434667" y="11364816"/>
          <a:chExt cx="2726265" cy="511801"/>
        </a:xfrm>
        <a:effectLst>
          <a:outerShdw blurRad="63500" sx="102000" sy="102000" algn="ctr" rotWithShape="0">
            <a:prstClr val="black">
              <a:alpha val="40000"/>
            </a:prstClr>
          </a:outerShdw>
        </a:effectLst>
      </xdr:grpSpPr>
      <xdr:sp macro="" textlink="">
        <xdr:nvSpPr>
          <xdr:cNvPr id="582" name="Right Brace 581">
            <a:extLst>
              <a:ext uri="{FF2B5EF4-FFF2-40B4-BE49-F238E27FC236}">
                <a16:creationId xmlns:a16="http://schemas.microsoft.com/office/drawing/2014/main" id="{29456ECF-5B00-6BE2-9928-60F4AA32A6FC}"/>
              </a:ext>
            </a:extLst>
          </xdr:cNvPr>
          <xdr:cNvSpPr/>
        </xdr:nvSpPr>
        <xdr:spPr>
          <a:xfrm rot="5867747">
            <a:off x="7697893" y="10763672"/>
            <a:ext cx="182880" cy="1828800"/>
          </a:xfrm>
          <a:prstGeom prst="rightBrace">
            <a:avLst>
              <a:gd name="adj1" fmla="val 64950"/>
              <a:gd name="adj2" fmla="val 50000"/>
            </a:avLst>
          </a:prstGeom>
          <a:ln w="19050">
            <a:solidFill>
              <a:srgbClr val="C896FF"/>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sp macro="" textlink="">
        <xdr:nvSpPr>
          <xdr:cNvPr id="583" name="Right Bracket 582">
            <a:extLst>
              <a:ext uri="{FF2B5EF4-FFF2-40B4-BE49-F238E27FC236}">
                <a16:creationId xmlns:a16="http://schemas.microsoft.com/office/drawing/2014/main" id="{0361269A-9BD9-D922-8924-26973618C9AC}"/>
              </a:ext>
            </a:extLst>
          </xdr:cNvPr>
          <xdr:cNvSpPr/>
        </xdr:nvSpPr>
        <xdr:spPr>
          <a:xfrm rot="5400000">
            <a:off x="6850803" y="10948680"/>
            <a:ext cx="82127" cy="914400"/>
          </a:xfrm>
          <a:prstGeom prst="rightBracket">
            <a:avLst/>
          </a:prstGeom>
          <a:ln w="19050">
            <a:solidFill>
              <a:srgbClr val="C896FF"/>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indent="0" algn="l"/>
            <a:endParaRPr lang="en-US" sz="1100">
              <a:solidFill>
                <a:schemeClr val="tx1"/>
              </a:solidFill>
              <a:latin typeface="+mn-lt"/>
              <a:ea typeface="+mn-ea"/>
              <a:cs typeface="+mn-cs"/>
            </a:endParaRPr>
          </a:p>
        </xdr:txBody>
      </xdr:sp>
      <xdr:sp macro="" textlink="">
        <xdr:nvSpPr>
          <xdr:cNvPr id="584" name="Right Bracket 583">
            <a:extLst>
              <a:ext uri="{FF2B5EF4-FFF2-40B4-BE49-F238E27FC236}">
                <a16:creationId xmlns:a16="http://schemas.microsoft.com/office/drawing/2014/main" id="{2D336790-BD66-3933-2545-7F0CF8F347A7}"/>
              </a:ext>
            </a:extLst>
          </xdr:cNvPr>
          <xdr:cNvSpPr/>
        </xdr:nvSpPr>
        <xdr:spPr>
          <a:xfrm rot="5400000">
            <a:off x="8662668" y="11202661"/>
            <a:ext cx="82127" cy="914400"/>
          </a:xfrm>
          <a:prstGeom prst="rightBracket">
            <a:avLst/>
          </a:prstGeom>
          <a:ln w="19050">
            <a:solidFill>
              <a:srgbClr val="C896FF"/>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indent="0" algn="l"/>
            <a:endParaRPr lang="en-US" sz="1100">
              <a:solidFill>
                <a:schemeClr val="tx1"/>
              </a:solidFill>
              <a:latin typeface="+mn-lt"/>
              <a:ea typeface="+mn-ea"/>
              <a:cs typeface="+mn-cs"/>
            </a:endParaRPr>
          </a:p>
        </xdr:txBody>
      </xdr:sp>
      <xdr:sp macro="" textlink="">
        <xdr:nvSpPr>
          <xdr:cNvPr id="585" name="Flowchart: Delay 584">
            <a:extLst>
              <a:ext uri="{FF2B5EF4-FFF2-40B4-BE49-F238E27FC236}">
                <a16:creationId xmlns:a16="http://schemas.microsoft.com/office/drawing/2014/main" id="{07D58F10-BE17-54F2-769F-22BD78FE0FC9}"/>
              </a:ext>
            </a:extLst>
          </xdr:cNvPr>
          <xdr:cNvSpPr/>
        </xdr:nvSpPr>
        <xdr:spPr>
          <a:xfrm rot="16200000">
            <a:off x="7734299" y="11675533"/>
            <a:ext cx="93134" cy="309034"/>
          </a:xfrm>
          <a:prstGeom prst="flowChartDelay">
            <a:avLst/>
          </a:prstGeom>
          <a:solidFill>
            <a:srgbClr val="C896FF"/>
          </a:solidFill>
          <a:ln w="19050">
            <a:solidFill>
              <a:srgbClr val="C896FF"/>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indent="0" algn="l"/>
            <a:endParaRPr lang="en-US" sz="1100">
              <a:solidFill>
                <a:schemeClr val="tx1"/>
              </a:solidFill>
              <a:latin typeface="+mn-lt"/>
              <a:ea typeface="+mn-ea"/>
              <a:cs typeface="+mn-cs"/>
            </a:endParaRPr>
          </a:p>
        </xdr:txBody>
      </xdr:sp>
    </xdr:grpSp>
    <xdr:clientData/>
  </xdr:twoCellAnchor>
  <xdr:twoCellAnchor>
    <xdr:from>
      <xdr:col>7</xdr:col>
      <xdr:colOff>97371</xdr:colOff>
      <xdr:row>1086</xdr:row>
      <xdr:rowOff>15253</xdr:rowOff>
    </xdr:from>
    <xdr:to>
      <xdr:col>12</xdr:col>
      <xdr:colOff>347136</xdr:colOff>
      <xdr:row>1088</xdr:row>
      <xdr:rowOff>27520</xdr:rowOff>
    </xdr:to>
    <xdr:grpSp>
      <xdr:nvGrpSpPr>
        <xdr:cNvPr id="586" name="Group 585">
          <a:extLst>
            <a:ext uri="{FF2B5EF4-FFF2-40B4-BE49-F238E27FC236}">
              <a16:creationId xmlns:a16="http://schemas.microsoft.com/office/drawing/2014/main" id="{92D66399-78AF-44AB-B384-BDA94B707E94}"/>
            </a:ext>
          </a:extLst>
        </xdr:cNvPr>
        <xdr:cNvGrpSpPr/>
      </xdr:nvGrpSpPr>
      <xdr:grpSpPr>
        <a:xfrm>
          <a:off x="3297771" y="210778103"/>
          <a:ext cx="2821515" cy="520267"/>
          <a:chOff x="9381071" y="11364818"/>
          <a:chExt cx="2726265" cy="511800"/>
        </a:xfrm>
        <a:effectLst>
          <a:outerShdw blurRad="63500" sx="102000" sy="102000" algn="ctr" rotWithShape="0">
            <a:prstClr val="black">
              <a:alpha val="40000"/>
            </a:prstClr>
          </a:outerShdw>
        </a:effectLst>
      </xdr:grpSpPr>
      <xdr:sp macro="" textlink="">
        <xdr:nvSpPr>
          <xdr:cNvPr id="587" name="Right Brace 586">
            <a:extLst>
              <a:ext uri="{FF2B5EF4-FFF2-40B4-BE49-F238E27FC236}">
                <a16:creationId xmlns:a16="http://schemas.microsoft.com/office/drawing/2014/main" id="{ED2E89DA-BF40-A0E2-4635-FDA8A4F8692A}"/>
              </a:ext>
            </a:extLst>
          </xdr:cNvPr>
          <xdr:cNvSpPr/>
        </xdr:nvSpPr>
        <xdr:spPr>
          <a:xfrm rot="4920000">
            <a:off x="10665463" y="10763672"/>
            <a:ext cx="182880" cy="1828800"/>
          </a:xfrm>
          <a:prstGeom prst="rightBrace">
            <a:avLst>
              <a:gd name="adj1" fmla="val 64950"/>
              <a:gd name="adj2" fmla="val 50000"/>
            </a:avLst>
          </a:prstGeom>
          <a:ln w="19050">
            <a:solidFill>
              <a:srgbClr val="C896FF"/>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sp macro="" textlink="">
        <xdr:nvSpPr>
          <xdr:cNvPr id="588" name="Right Bracket 587">
            <a:extLst>
              <a:ext uri="{FF2B5EF4-FFF2-40B4-BE49-F238E27FC236}">
                <a16:creationId xmlns:a16="http://schemas.microsoft.com/office/drawing/2014/main" id="{2081AEA4-2B3F-488E-BF83-8758BDCE1A93}"/>
              </a:ext>
            </a:extLst>
          </xdr:cNvPr>
          <xdr:cNvSpPr/>
        </xdr:nvSpPr>
        <xdr:spPr>
          <a:xfrm rot="5400000">
            <a:off x="9797207" y="11202661"/>
            <a:ext cx="82127" cy="914400"/>
          </a:xfrm>
          <a:prstGeom prst="rightBracket">
            <a:avLst/>
          </a:prstGeom>
          <a:ln w="19050">
            <a:solidFill>
              <a:srgbClr val="C896FF"/>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indent="0" algn="l"/>
            <a:endParaRPr lang="en-US" sz="1100">
              <a:solidFill>
                <a:schemeClr val="tx1"/>
              </a:solidFill>
              <a:latin typeface="+mn-lt"/>
              <a:ea typeface="+mn-ea"/>
              <a:cs typeface="+mn-cs"/>
            </a:endParaRPr>
          </a:p>
        </xdr:txBody>
      </xdr:sp>
      <xdr:sp macro="" textlink="">
        <xdr:nvSpPr>
          <xdr:cNvPr id="589" name="Right Bracket 588">
            <a:extLst>
              <a:ext uri="{FF2B5EF4-FFF2-40B4-BE49-F238E27FC236}">
                <a16:creationId xmlns:a16="http://schemas.microsoft.com/office/drawing/2014/main" id="{BEA10F98-1967-AF93-3EBB-0619419AC592}"/>
              </a:ext>
            </a:extLst>
          </xdr:cNvPr>
          <xdr:cNvSpPr/>
        </xdr:nvSpPr>
        <xdr:spPr>
          <a:xfrm rot="5400000">
            <a:off x="11609072" y="10948682"/>
            <a:ext cx="82127" cy="914400"/>
          </a:xfrm>
          <a:prstGeom prst="rightBracket">
            <a:avLst/>
          </a:prstGeom>
          <a:ln w="19050">
            <a:solidFill>
              <a:srgbClr val="C896FF"/>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indent="0" algn="l"/>
            <a:endParaRPr lang="en-US" sz="1100">
              <a:solidFill>
                <a:schemeClr val="tx1"/>
              </a:solidFill>
              <a:latin typeface="+mn-lt"/>
              <a:ea typeface="+mn-ea"/>
              <a:cs typeface="+mn-cs"/>
            </a:endParaRPr>
          </a:p>
        </xdr:txBody>
      </xdr:sp>
      <xdr:sp macro="" textlink="">
        <xdr:nvSpPr>
          <xdr:cNvPr id="590" name="Flowchart: Delay 589">
            <a:extLst>
              <a:ext uri="{FF2B5EF4-FFF2-40B4-BE49-F238E27FC236}">
                <a16:creationId xmlns:a16="http://schemas.microsoft.com/office/drawing/2014/main" id="{EB4A314C-F3CE-F038-E892-91482FB9981C}"/>
              </a:ext>
            </a:extLst>
          </xdr:cNvPr>
          <xdr:cNvSpPr/>
        </xdr:nvSpPr>
        <xdr:spPr>
          <a:xfrm rot="16200000">
            <a:off x="10723033" y="11675534"/>
            <a:ext cx="93134" cy="309034"/>
          </a:xfrm>
          <a:prstGeom prst="flowChartDelay">
            <a:avLst/>
          </a:prstGeom>
          <a:solidFill>
            <a:srgbClr val="C896FF"/>
          </a:solidFill>
          <a:ln w="19050">
            <a:solidFill>
              <a:srgbClr val="C896FF"/>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indent="0" algn="l"/>
            <a:endParaRPr lang="en-US" sz="1100">
              <a:solidFill>
                <a:schemeClr val="tx1"/>
              </a:solidFill>
              <a:latin typeface="+mn-lt"/>
              <a:ea typeface="+mn-ea"/>
              <a:cs typeface="+mn-cs"/>
            </a:endParaRPr>
          </a:p>
        </xdr:txBody>
      </xdr:sp>
    </xdr:grpSp>
    <xdr:clientData/>
  </xdr:twoCellAnchor>
  <xdr:twoCellAnchor>
    <xdr:from>
      <xdr:col>0</xdr:col>
      <xdr:colOff>99060</xdr:colOff>
      <xdr:row>1121</xdr:row>
      <xdr:rowOff>167640</xdr:rowOff>
    </xdr:from>
    <xdr:to>
      <xdr:col>6</xdr:col>
      <xdr:colOff>487680</xdr:colOff>
      <xdr:row>1122</xdr:row>
      <xdr:rowOff>365760</xdr:rowOff>
    </xdr:to>
    <xdr:sp macro="" textlink="">
      <xdr:nvSpPr>
        <xdr:cNvPr id="591" name="Arrow: Left 590">
          <a:extLst>
            <a:ext uri="{FF2B5EF4-FFF2-40B4-BE49-F238E27FC236}">
              <a16:creationId xmlns:a16="http://schemas.microsoft.com/office/drawing/2014/main" id="{62761912-2A00-4CCF-BA7D-0EB8CF95FD49}"/>
            </a:ext>
          </a:extLst>
        </xdr:cNvPr>
        <xdr:cNvSpPr/>
      </xdr:nvSpPr>
      <xdr:spPr>
        <a:xfrm>
          <a:off x="99060" y="217394790"/>
          <a:ext cx="3074670" cy="414020"/>
        </a:xfrm>
        <a:prstGeom prst="leftArrow">
          <a:avLst>
            <a:gd name="adj1" fmla="val 100000"/>
            <a:gd name="adj2" fmla="val 50000"/>
          </a:avLst>
        </a:prstGeom>
        <a:solidFill>
          <a:schemeClr val="accent5">
            <a:lumMod val="20000"/>
            <a:lumOff val="80000"/>
          </a:schemeClr>
        </a:solidFill>
        <a:ln>
          <a:no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rIns="0" rtlCol="0" anchor="ctr"/>
        <a:lstStyle/>
        <a:p>
          <a:pPr algn="ctr"/>
          <a:r>
            <a:rPr lang="en-US" sz="2800">
              <a:solidFill>
                <a:srgbClr val="002060"/>
              </a:solidFill>
              <a:effectLst>
                <a:outerShdw blurRad="63500" sx="102000" sy="102000" algn="ctr" rotWithShape="0">
                  <a:prstClr val="black">
                    <a:alpha val="40000"/>
                  </a:prstClr>
                </a:outerShdw>
              </a:effectLst>
              <a:latin typeface="Arial Black" panose="020B0A04020102020204" pitchFamily="34" charset="0"/>
            </a:rPr>
            <a:t>WIDER-focus</a:t>
          </a:r>
        </a:p>
      </xdr:txBody>
    </xdr:sp>
    <xdr:clientData/>
  </xdr:twoCellAnchor>
  <xdr:twoCellAnchor>
    <xdr:from>
      <xdr:col>7</xdr:col>
      <xdr:colOff>7620</xdr:colOff>
      <xdr:row>1121</xdr:row>
      <xdr:rowOff>167640</xdr:rowOff>
    </xdr:from>
    <xdr:to>
      <xdr:col>13</xdr:col>
      <xdr:colOff>22860</xdr:colOff>
      <xdr:row>1122</xdr:row>
      <xdr:rowOff>365760</xdr:rowOff>
    </xdr:to>
    <xdr:sp macro="" textlink="">
      <xdr:nvSpPr>
        <xdr:cNvPr id="592" name="Arrow: Left 591">
          <a:extLst>
            <a:ext uri="{FF2B5EF4-FFF2-40B4-BE49-F238E27FC236}">
              <a16:creationId xmlns:a16="http://schemas.microsoft.com/office/drawing/2014/main" id="{8F0CB2B6-1069-457A-8BAB-1219A3CE3A07}"/>
            </a:ext>
          </a:extLst>
        </xdr:cNvPr>
        <xdr:cNvSpPr/>
      </xdr:nvSpPr>
      <xdr:spPr>
        <a:xfrm flipH="1">
          <a:off x="3208020" y="217394790"/>
          <a:ext cx="3101340" cy="414020"/>
        </a:xfrm>
        <a:prstGeom prst="leftArrow">
          <a:avLst>
            <a:gd name="adj1" fmla="val 100000"/>
            <a:gd name="adj2" fmla="val 50000"/>
          </a:avLst>
        </a:prstGeom>
        <a:solidFill>
          <a:schemeClr val="accent2">
            <a:lumMod val="20000"/>
            <a:lumOff val="80000"/>
          </a:schemeClr>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rIns="0" rtlCol="0" anchor="ctr"/>
        <a:lstStyle/>
        <a:p>
          <a:pPr algn="ctr"/>
          <a:r>
            <a:rPr lang="en-US" sz="2800">
              <a:solidFill>
                <a:srgbClr val="640000"/>
              </a:solidFill>
              <a:effectLst>
                <a:outerShdw blurRad="63500" sx="102000" sy="102000" algn="ctr" rotWithShape="0">
                  <a:prstClr val="black">
                    <a:alpha val="40000"/>
                  </a:prstClr>
                </a:outerShdw>
              </a:effectLst>
              <a:latin typeface="Arial Black" panose="020B0A04020102020204" pitchFamily="34" charset="0"/>
            </a:rPr>
            <a:t>DEEPER-focus</a:t>
          </a:r>
        </a:p>
      </xdr:txBody>
    </xdr:sp>
    <xdr:clientData/>
  </xdr:twoCellAnchor>
  <xdr:twoCellAnchor>
    <xdr:from>
      <xdr:col>1</xdr:col>
      <xdr:colOff>36178</xdr:colOff>
      <xdr:row>1123</xdr:row>
      <xdr:rowOff>374283</xdr:rowOff>
    </xdr:from>
    <xdr:to>
      <xdr:col>12</xdr:col>
      <xdr:colOff>437314</xdr:colOff>
      <xdr:row>1124</xdr:row>
      <xdr:rowOff>169870</xdr:rowOff>
    </xdr:to>
    <xdr:grpSp>
      <xdr:nvGrpSpPr>
        <xdr:cNvPr id="593" name="Group 592">
          <a:extLst>
            <a:ext uri="{FF2B5EF4-FFF2-40B4-BE49-F238E27FC236}">
              <a16:creationId xmlns:a16="http://schemas.microsoft.com/office/drawing/2014/main" id="{B8015F21-64E1-45F8-864F-2C8A1147520C}"/>
            </a:ext>
          </a:extLst>
        </xdr:cNvPr>
        <xdr:cNvGrpSpPr/>
      </xdr:nvGrpSpPr>
      <xdr:grpSpPr>
        <a:xfrm>
          <a:off x="150478" y="219493733"/>
          <a:ext cx="6058986" cy="176587"/>
          <a:chOff x="158098" y="155875623"/>
          <a:chExt cx="5849436" cy="176587"/>
        </a:xfrm>
      </xdr:grpSpPr>
      <xdr:sp macro="" textlink="">
        <xdr:nvSpPr>
          <xdr:cNvPr id="594" name="wide-yet-shallow">
            <a:extLst>
              <a:ext uri="{FF2B5EF4-FFF2-40B4-BE49-F238E27FC236}">
                <a16:creationId xmlns:a16="http://schemas.microsoft.com/office/drawing/2014/main" id="{0F087B6F-E3ED-BEAF-9109-93201EDD7504}"/>
              </a:ext>
            </a:extLst>
          </xdr:cNvPr>
          <xdr:cNvSpPr/>
        </xdr:nvSpPr>
        <xdr:spPr>
          <a:xfrm>
            <a:off x="158098" y="155875623"/>
            <a:ext cx="907363" cy="176587"/>
          </a:xfrm>
          <a:prstGeom prst="rect">
            <a:avLst/>
          </a:prstGeom>
          <a:noFill/>
        </xdr:spPr>
        <xdr:txBody>
          <a:bodyPr wrap="none" lIns="0" tIns="0" rIns="0" bIns="0">
            <a:spAutoFit/>
          </a:bodyPr>
          <a:lstStyle/>
          <a:p>
            <a:pPr algn="ctr"/>
            <a:r>
              <a:rPr lang="en-US" sz="1200" b="1" cap="none" spc="-50" baseline="0">
                <a:ln w="0">
                  <a:solidFill>
                    <a:srgbClr val="002060"/>
                  </a:solidFill>
                </a:ln>
                <a:solidFill>
                  <a:srgbClr val="002060"/>
                </a:solidFill>
                <a:effectLst>
                  <a:outerShdw blurRad="38100" dist="19050" dir="2700000" algn="tl" rotWithShape="0">
                    <a:schemeClr val="dk1">
                      <a:alpha val="40000"/>
                    </a:schemeClr>
                  </a:outerShdw>
                </a:effectLst>
                <a:latin typeface="Arial Narrow" panose="020B0606020202030204" pitchFamily="34" charset="0"/>
              </a:rPr>
              <a:t>wide-yet-shallow</a:t>
            </a:r>
            <a:endParaRPr lang="en-US" sz="1100" b="1" cap="none" spc="-50" baseline="0">
              <a:ln w="0">
                <a:solidFill>
                  <a:srgbClr val="002060"/>
                </a:solidFill>
              </a:ln>
              <a:solidFill>
                <a:srgbClr val="002060"/>
              </a:solidFill>
              <a:effectLst>
                <a:outerShdw blurRad="38100" dist="19050" dir="2700000" algn="tl" rotWithShape="0">
                  <a:schemeClr val="dk1">
                    <a:alpha val="40000"/>
                  </a:schemeClr>
                </a:outerShdw>
              </a:effectLst>
              <a:latin typeface="Arial Narrow" panose="020B0606020202030204" pitchFamily="34" charset="0"/>
            </a:endParaRPr>
          </a:p>
        </xdr:txBody>
      </xdr:sp>
      <xdr:sp macro="" textlink="">
        <xdr:nvSpPr>
          <xdr:cNvPr id="595" name="wide-then-deep">
            <a:extLst>
              <a:ext uri="{FF2B5EF4-FFF2-40B4-BE49-F238E27FC236}">
                <a16:creationId xmlns:a16="http://schemas.microsoft.com/office/drawing/2014/main" id="{149E09F1-47C2-31EA-BB22-E2A987A12B6C}"/>
              </a:ext>
            </a:extLst>
          </xdr:cNvPr>
          <xdr:cNvSpPr/>
        </xdr:nvSpPr>
        <xdr:spPr>
          <a:xfrm>
            <a:off x="1145068" y="155875623"/>
            <a:ext cx="925510" cy="176587"/>
          </a:xfrm>
          <a:prstGeom prst="rect">
            <a:avLst/>
          </a:prstGeom>
          <a:noFill/>
        </xdr:spPr>
        <xdr:txBody>
          <a:bodyPr wrap="none" lIns="0" tIns="0" rIns="0" bIns="0">
            <a:spAutoFit/>
          </a:bodyPr>
          <a:lstStyle/>
          <a:p>
            <a:pPr algn="ctr"/>
            <a:r>
              <a:rPr lang="en-US" sz="1200" b="1" cap="none" spc="0">
                <a:ln w="0">
                  <a:solidFill>
                    <a:srgbClr val="002060"/>
                  </a:solidFill>
                </a:ln>
                <a:solidFill>
                  <a:srgbClr val="002060"/>
                </a:solidFill>
                <a:effectLst>
                  <a:outerShdw blurRad="38100" dist="19050" dir="2700000" algn="tl" rotWithShape="0">
                    <a:schemeClr val="dk1">
                      <a:alpha val="40000"/>
                    </a:schemeClr>
                  </a:outerShdw>
                </a:effectLst>
                <a:latin typeface="Arial Narrow" panose="020B0606020202030204" pitchFamily="34" charset="0"/>
              </a:rPr>
              <a:t>wide-then-deep</a:t>
            </a:r>
            <a:endParaRPr lang="en-US" sz="1100" b="1" cap="none" spc="0">
              <a:ln w="0">
                <a:solidFill>
                  <a:srgbClr val="002060"/>
                </a:solidFill>
              </a:ln>
              <a:solidFill>
                <a:srgbClr val="002060"/>
              </a:solidFill>
              <a:effectLst>
                <a:outerShdw blurRad="38100" dist="19050" dir="2700000" algn="tl" rotWithShape="0">
                  <a:schemeClr val="dk1">
                    <a:alpha val="40000"/>
                  </a:schemeClr>
                </a:outerShdw>
              </a:effectLst>
              <a:latin typeface="Arial Narrow" panose="020B0606020202030204" pitchFamily="34" charset="0"/>
            </a:endParaRPr>
          </a:p>
        </xdr:txBody>
      </xdr:sp>
      <xdr:sp macro="" textlink="">
        <xdr:nvSpPr>
          <xdr:cNvPr id="596" name="wide-and-deep">
            <a:extLst>
              <a:ext uri="{FF2B5EF4-FFF2-40B4-BE49-F238E27FC236}">
                <a16:creationId xmlns:a16="http://schemas.microsoft.com/office/drawing/2014/main" id="{E88C941E-8EBF-1C5F-ABD4-F87B2D0EB884}"/>
              </a:ext>
            </a:extLst>
          </xdr:cNvPr>
          <xdr:cNvSpPr/>
        </xdr:nvSpPr>
        <xdr:spPr>
          <a:xfrm>
            <a:off x="2156667" y="155875623"/>
            <a:ext cx="883512" cy="176587"/>
          </a:xfrm>
          <a:prstGeom prst="rect">
            <a:avLst/>
          </a:prstGeom>
          <a:noFill/>
        </xdr:spPr>
        <xdr:txBody>
          <a:bodyPr wrap="none" lIns="0" tIns="0" rIns="0" bIns="0">
            <a:spAutoFit/>
          </a:bodyPr>
          <a:lstStyle/>
          <a:p>
            <a:pPr algn="ctr"/>
            <a:r>
              <a:rPr lang="en-US" sz="1200" b="1" cap="none" spc="0">
                <a:ln w="0">
                  <a:solidFill>
                    <a:srgbClr val="002060"/>
                  </a:solidFill>
                </a:ln>
                <a:solidFill>
                  <a:srgbClr val="002060"/>
                </a:solidFill>
                <a:effectLst>
                  <a:outerShdw blurRad="38100" dist="19050" dir="2700000" algn="tl" rotWithShape="0">
                    <a:schemeClr val="dk1">
                      <a:alpha val="40000"/>
                    </a:schemeClr>
                  </a:outerShdw>
                </a:effectLst>
                <a:latin typeface="Arial Narrow" panose="020B0606020202030204" pitchFamily="34" charset="0"/>
              </a:rPr>
              <a:t>wide-and-deep</a:t>
            </a:r>
            <a:endParaRPr lang="en-US" sz="1100" b="1" cap="none" spc="0">
              <a:ln w="0">
                <a:solidFill>
                  <a:srgbClr val="002060"/>
                </a:solidFill>
              </a:ln>
              <a:solidFill>
                <a:srgbClr val="002060"/>
              </a:solidFill>
              <a:effectLst>
                <a:outerShdw blurRad="38100" dist="19050" dir="2700000" algn="tl" rotWithShape="0">
                  <a:schemeClr val="dk1">
                    <a:alpha val="40000"/>
                  </a:schemeClr>
                </a:outerShdw>
              </a:effectLst>
              <a:latin typeface="Arial Narrow" panose="020B0606020202030204" pitchFamily="34" charset="0"/>
            </a:endParaRPr>
          </a:p>
        </xdr:txBody>
      </xdr:sp>
      <xdr:sp macro="" textlink="">
        <xdr:nvSpPr>
          <xdr:cNvPr id="597" name="deep-and-wide">
            <a:extLst>
              <a:ext uri="{FF2B5EF4-FFF2-40B4-BE49-F238E27FC236}">
                <a16:creationId xmlns:a16="http://schemas.microsoft.com/office/drawing/2014/main" id="{E2CA3CF3-BE5A-60D3-385C-4A0A99D7E1AE}"/>
              </a:ext>
            </a:extLst>
          </xdr:cNvPr>
          <xdr:cNvSpPr/>
        </xdr:nvSpPr>
        <xdr:spPr>
          <a:xfrm>
            <a:off x="3152710" y="155875623"/>
            <a:ext cx="883512" cy="176587"/>
          </a:xfrm>
          <a:prstGeom prst="rect">
            <a:avLst/>
          </a:prstGeom>
          <a:noFill/>
        </xdr:spPr>
        <xdr:txBody>
          <a:bodyPr wrap="none" lIns="0" tIns="0" rIns="0" bIns="0">
            <a:spAutoFit/>
          </a:bodyPr>
          <a:lstStyle/>
          <a:p>
            <a:pPr algn="ctr"/>
            <a:r>
              <a:rPr lang="en-US" sz="1200" b="1" cap="none" spc="0">
                <a:ln w="0">
                  <a:solidFill>
                    <a:srgbClr val="870000"/>
                  </a:solidFill>
                </a:ln>
                <a:solidFill>
                  <a:srgbClr val="870000"/>
                </a:solidFill>
                <a:effectLst>
                  <a:outerShdw blurRad="38100" dist="19050" dir="2700000" algn="tl" rotWithShape="0">
                    <a:schemeClr val="dk1">
                      <a:alpha val="40000"/>
                    </a:schemeClr>
                  </a:outerShdw>
                </a:effectLst>
                <a:latin typeface="Arial Narrow" panose="020B0606020202030204" pitchFamily="34" charset="0"/>
              </a:rPr>
              <a:t>deep-and-wide</a:t>
            </a:r>
            <a:endParaRPr lang="en-US" sz="1100" b="1" cap="none" spc="0">
              <a:ln w="0">
                <a:solidFill>
                  <a:srgbClr val="870000"/>
                </a:solidFill>
              </a:ln>
              <a:solidFill>
                <a:srgbClr val="870000"/>
              </a:solidFill>
              <a:effectLst>
                <a:outerShdw blurRad="38100" dist="19050" dir="2700000" algn="tl" rotWithShape="0">
                  <a:schemeClr val="dk1">
                    <a:alpha val="40000"/>
                  </a:schemeClr>
                </a:outerShdw>
              </a:effectLst>
              <a:latin typeface="Arial Narrow" panose="020B0606020202030204" pitchFamily="34" charset="0"/>
            </a:endParaRPr>
          </a:p>
        </xdr:txBody>
      </xdr:sp>
      <xdr:sp macro="" textlink="">
        <xdr:nvSpPr>
          <xdr:cNvPr id="598" name="deep-then-wide">
            <a:extLst>
              <a:ext uri="{FF2B5EF4-FFF2-40B4-BE49-F238E27FC236}">
                <a16:creationId xmlns:a16="http://schemas.microsoft.com/office/drawing/2014/main" id="{AB9F844A-D583-5363-B6D1-8296A4FC8D20}"/>
              </a:ext>
            </a:extLst>
          </xdr:cNvPr>
          <xdr:cNvSpPr/>
        </xdr:nvSpPr>
        <xdr:spPr>
          <a:xfrm>
            <a:off x="4111427" y="155875623"/>
            <a:ext cx="925510" cy="176587"/>
          </a:xfrm>
          <a:prstGeom prst="rect">
            <a:avLst/>
          </a:prstGeom>
          <a:noFill/>
        </xdr:spPr>
        <xdr:txBody>
          <a:bodyPr wrap="none" lIns="0" tIns="0" rIns="0" bIns="0">
            <a:spAutoFit/>
          </a:bodyPr>
          <a:lstStyle/>
          <a:p>
            <a:pPr algn="ctr"/>
            <a:r>
              <a:rPr lang="en-US" sz="1200" b="1" cap="none" spc="0">
                <a:ln w="0">
                  <a:solidFill>
                    <a:srgbClr val="870000"/>
                  </a:solidFill>
                </a:ln>
                <a:solidFill>
                  <a:srgbClr val="870000"/>
                </a:solidFill>
                <a:effectLst>
                  <a:outerShdw blurRad="38100" dist="19050" dir="2700000" algn="tl" rotWithShape="0">
                    <a:schemeClr val="dk1">
                      <a:alpha val="40000"/>
                    </a:schemeClr>
                  </a:outerShdw>
                </a:effectLst>
                <a:latin typeface="Arial Narrow" panose="020B0606020202030204" pitchFamily="34" charset="0"/>
              </a:rPr>
              <a:t>deep-then-wide</a:t>
            </a:r>
            <a:endParaRPr lang="en-US" sz="1100" b="1" cap="none" spc="0">
              <a:ln w="0">
                <a:solidFill>
                  <a:srgbClr val="870000"/>
                </a:solidFill>
              </a:ln>
              <a:solidFill>
                <a:srgbClr val="870000"/>
              </a:solidFill>
              <a:effectLst>
                <a:outerShdw blurRad="38100" dist="19050" dir="2700000" algn="tl" rotWithShape="0">
                  <a:schemeClr val="dk1">
                    <a:alpha val="40000"/>
                  </a:schemeClr>
                </a:outerShdw>
              </a:effectLst>
              <a:latin typeface="Arial Narrow" panose="020B0606020202030204" pitchFamily="34" charset="0"/>
            </a:endParaRPr>
          </a:p>
        </xdr:txBody>
      </xdr:sp>
      <xdr:sp macro="" textlink="">
        <xdr:nvSpPr>
          <xdr:cNvPr id="599" name="deep-yet-narrow">
            <a:extLst>
              <a:ext uri="{FF2B5EF4-FFF2-40B4-BE49-F238E27FC236}">
                <a16:creationId xmlns:a16="http://schemas.microsoft.com/office/drawing/2014/main" id="{35DB2095-1613-7EAD-464D-DFFC9D4DFBBE}"/>
              </a:ext>
            </a:extLst>
          </xdr:cNvPr>
          <xdr:cNvSpPr/>
        </xdr:nvSpPr>
        <xdr:spPr>
          <a:xfrm>
            <a:off x="5122035" y="155875623"/>
            <a:ext cx="885499" cy="176587"/>
          </a:xfrm>
          <a:prstGeom prst="rect">
            <a:avLst/>
          </a:prstGeom>
          <a:noFill/>
        </xdr:spPr>
        <xdr:txBody>
          <a:bodyPr wrap="none" lIns="0" tIns="0" rIns="0" bIns="0">
            <a:spAutoFit/>
          </a:bodyPr>
          <a:lstStyle/>
          <a:p>
            <a:pPr algn="ctr"/>
            <a:r>
              <a:rPr lang="en-US" sz="1200" b="1" cap="none" spc="-50" baseline="0">
                <a:ln w="0">
                  <a:solidFill>
                    <a:srgbClr val="870000"/>
                  </a:solidFill>
                </a:ln>
                <a:solidFill>
                  <a:srgbClr val="870000"/>
                </a:solidFill>
                <a:effectLst>
                  <a:outerShdw blurRad="38100" dist="19050" dir="2700000" algn="tl" rotWithShape="0">
                    <a:schemeClr val="dk1">
                      <a:alpha val="40000"/>
                    </a:schemeClr>
                  </a:outerShdw>
                </a:effectLst>
                <a:latin typeface="Arial Narrow" panose="020B0606020202030204" pitchFamily="34" charset="0"/>
              </a:rPr>
              <a:t>deep-yet-narrow</a:t>
            </a:r>
            <a:endParaRPr lang="en-US" sz="1100" b="1" cap="none" spc="-50" baseline="0">
              <a:ln w="0">
                <a:solidFill>
                  <a:srgbClr val="870000"/>
                </a:solidFill>
              </a:ln>
              <a:solidFill>
                <a:srgbClr val="870000"/>
              </a:solidFill>
              <a:effectLst>
                <a:outerShdw blurRad="38100" dist="19050" dir="2700000" algn="tl" rotWithShape="0">
                  <a:schemeClr val="dk1">
                    <a:alpha val="40000"/>
                  </a:schemeClr>
                </a:outerShdw>
              </a:effectLst>
              <a:latin typeface="Arial Narrow" panose="020B0606020202030204" pitchFamily="34" charset="0"/>
            </a:endParaRPr>
          </a:p>
        </xdr:txBody>
      </xdr:sp>
    </xdr:grpSp>
    <xdr:clientData/>
  </xdr:twoCellAnchor>
  <xdr:twoCellAnchor>
    <xdr:from>
      <xdr:col>1</xdr:col>
      <xdr:colOff>143936</xdr:colOff>
      <xdr:row>1170</xdr:row>
      <xdr:rowOff>176954</xdr:rowOff>
    </xdr:from>
    <xdr:to>
      <xdr:col>6</xdr:col>
      <xdr:colOff>389469</xdr:colOff>
      <xdr:row>1173</xdr:row>
      <xdr:rowOff>6624</xdr:rowOff>
    </xdr:to>
    <xdr:grpSp>
      <xdr:nvGrpSpPr>
        <xdr:cNvPr id="600" name="Group 599">
          <a:extLst>
            <a:ext uri="{FF2B5EF4-FFF2-40B4-BE49-F238E27FC236}">
              <a16:creationId xmlns:a16="http://schemas.microsoft.com/office/drawing/2014/main" id="{FB071947-30EF-427A-B98C-24B078FA5D06}"/>
            </a:ext>
          </a:extLst>
        </xdr:cNvPr>
        <xdr:cNvGrpSpPr>
          <a:grpSpLocks noChangeAspect="1"/>
        </xdr:cNvGrpSpPr>
      </xdr:nvGrpSpPr>
      <xdr:grpSpPr>
        <a:xfrm>
          <a:off x="258236" y="229411954"/>
          <a:ext cx="2817283" cy="591670"/>
          <a:chOff x="6434667" y="11364816"/>
          <a:chExt cx="2726265" cy="511801"/>
        </a:xfrm>
        <a:effectLst>
          <a:outerShdw blurRad="63500" sx="102000" sy="102000" algn="ctr" rotWithShape="0">
            <a:prstClr val="black">
              <a:alpha val="40000"/>
            </a:prstClr>
          </a:outerShdw>
        </a:effectLst>
      </xdr:grpSpPr>
      <xdr:sp macro="" textlink="">
        <xdr:nvSpPr>
          <xdr:cNvPr id="601" name="Right Brace 600">
            <a:extLst>
              <a:ext uri="{FF2B5EF4-FFF2-40B4-BE49-F238E27FC236}">
                <a16:creationId xmlns:a16="http://schemas.microsoft.com/office/drawing/2014/main" id="{FDB51A6E-370E-034D-CAF3-29BF7EEDF572}"/>
              </a:ext>
            </a:extLst>
          </xdr:cNvPr>
          <xdr:cNvSpPr/>
        </xdr:nvSpPr>
        <xdr:spPr>
          <a:xfrm rot="5867747">
            <a:off x="7697893" y="10763672"/>
            <a:ext cx="182880" cy="1828800"/>
          </a:xfrm>
          <a:prstGeom prst="rightBrace">
            <a:avLst>
              <a:gd name="adj1" fmla="val 64950"/>
              <a:gd name="adj2" fmla="val 50000"/>
            </a:avLst>
          </a:prstGeom>
          <a:ln w="19050">
            <a:solidFill>
              <a:schemeClr val="accent4">
                <a:lumMod val="60000"/>
                <a:lumOff val="4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sp macro="" textlink="">
        <xdr:nvSpPr>
          <xdr:cNvPr id="602" name="Right Bracket 601">
            <a:extLst>
              <a:ext uri="{FF2B5EF4-FFF2-40B4-BE49-F238E27FC236}">
                <a16:creationId xmlns:a16="http://schemas.microsoft.com/office/drawing/2014/main" id="{0E27B90B-5A81-7F40-2AFA-B340A0554C9A}"/>
              </a:ext>
            </a:extLst>
          </xdr:cNvPr>
          <xdr:cNvSpPr/>
        </xdr:nvSpPr>
        <xdr:spPr>
          <a:xfrm rot="5400000">
            <a:off x="6850803" y="10948680"/>
            <a:ext cx="82127" cy="914400"/>
          </a:xfrm>
          <a:prstGeom prst="rightBracket">
            <a:avLst/>
          </a:prstGeom>
          <a:ln w="19050">
            <a:solidFill>
              <a:schemeClr val="accent4">
                <a:lumMod val="60000"/>
                <a:lumOff val="4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indent="0" algn="l"/>
            <a:endParaRPr lang="en-US" sz="1100">
              <a:solidFill>
                <a:schemeClr val="tx1"/>
              </a:solidFill>
              <a:latin typeface="+mn-lt"/>
              <a:ea typeface="+mn-ea"/>
              <a:cs typeface="+mn-cs"/>
            </a:endParaRPr>
          </a:p>
        </xdr:txBody>
      </xdr:sp>
      <xdr:sp macro="" textlink="">
        <xdr:nvSpPr>
          <xdr:cNvPr id="603" name="Right Bracket 602">
            <a:extLst>
              <a:ext uri="{FF2B5EF4-FFF2-40B4-BE49-F238E27FC236}">
                <a16:creationId xmlns:a16="http://schemas.microsoft.com/office/drawing/2014/main" id="{122AD043-68A5-6D16-A033-F3F9147ED48B}"/>
              </a:ext>
            </a:extLst>
          </xdr:cNvPr>
          <xdr:cNvSpPr/>
        </xdr:nvSpPr>
        <xdr:spPr>
          <a:xfrm rot="5400000">
            <a:off x="8662668" y="11202661"/>
            <a:ext cx="82127" cy="914400"/>
          </a:xfrm>
          <a:prstGeom prst="rightBracket">
            <a:avLst/>
          </a:prstGeom>
          <a:ln w="19050">
            <a:solidFill>
              <a:schemeClr val="accent4">
                <a:lumMod val="60000"/>
                <a:lumOff val="4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indent="0" algn="l"/>
            <a:endParaRPr lang="en-US" sz="1100">
              <a:solidFill>
                <a:schemeClr val="tx1"/>
              </a:solidFill>
              <a:latin typeface="+mn-lt"/>
              <a:ea typeface="+mn-ea"/>
              <a:cs typeface="+mn-cs"/>
            </a:endParaRPr>
          </a:p>
        </xdr:txBody>
      </xdr:sp>
      <xdr:sp macro="" textlink="">
        <xdr:nvSpPr>
          <xdr:cNvPr id="604" name="Flowchart: Delay 603">
            <a:extLst>
              <a:ext uri="{FF2B5EF4-FFF2-40B4-BE49-F238E27FC236}">
                <a16:creationId xmlns:a16="http://schemas.microsoft.com/office/drawing/2014/main" id="{FB30F7FB-A803-03E7-9C3D-23BB04F862FB}"/>
              </a:ext>
            </a:extLst>
          </xdr:cNvPr>
          <xdr:cNvSpPr/>
        </xdr:nvSpPr>
        <xdr:spPr>
          <a:xfrm rot="16200000">
            <a:off x="7734299" y="11675533"/>
            <a:ext cx="93134" cy="309034"/>
          </a:xfrm>
          <a:prstGeom prst="flowChartDelay">
            <a:avLst/>
          </a:prstGeom>
          <a:solidFill>
            <a:schemeClr val="accent4">
              <a:lumMod val="60000"/>
              <a:lumOff val="40000"/>
            </a:schemeClr>
          </a:solidFill>
          <a:ln w="19050">
            <a:solidFill>
              <a:schemeClr val="accent4">
                <a:lumMod val="60000"/>
                <a:lumOff val="4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indent="0" algn="l"/>
            <a:endParaRPr lang="en-US" sz="1100">
              <a:solidFill>
                <a:schemeClr val="tx1"/>
              </a:solidFill>
              <a:latin typeface="+mn-lt"/>
              <a:ea typeface="+mn-ea"/>
              <a:cs typeface="+mn-cs"/>
            </a:endParaRPr>
          </a:p>
        </xdr:txBody>
      </xdr:sp>
    </xdr:grpSp>
    <xdr:clientData/>
  </xdr:twoCellAnchor>
  <xdr:twoCellAnchor>
    <xdr:from>
      <xdr:col>1</xdr:col>
      <xdr:colOff>110067</xdr:colOff>
      <xdr:row>1163</xdr:row>
      <xdr:rowOff>177799</xdr:rowOff>
    </xdr:from>
    <xdr:to>
      <xdr:col>6</xdr:col>
      <xdr:colOff>355600</xdr:colOff>
      <xdr:row>1166</xdr:row>
      <xdr:rowOff>15089</xdr:rowOff>
    </xdr:to>
    <xdr:grpSp>
      <xdr:nvGrpSpPr>
        <xdr:cNvPr id="605" name="Group 604">
          <a:extLst>
            <a:ext uri="{FF2B5EF4-FFF2-40B4-BE49-F238E27FC236}">
              <a16:creationId xmlns:a16="http://schemas.microsoft.com/office/drawing/2014/main" id="{1242F5B9-37E8-495D-B6AD-734FE8D09085}"/>
            </a:ext>
          </a:extLst>
        </xdr:cNvPr>
        <xdr:cNvGrpSpPr>
          <a:grpSpLocks noChangeAspect="1"/>
        </xdr:cNvGrpSpPr>
      </xdr:nvGrpSpPr>
      <xdr:grpSpPr>
        <a:xfrm flipH="1">
          <a:off x="224367" y="227634799"/>
          <a:ext cx="2817283" cy="599290"/>
          <a:chOff x="6434667" y="11364816"/>
          <a:chExt cx="2726265" cy="511801"/>
        </a:xfrm>
        <a:effectLst>
          <a:outerShdw blurRad="63500" sx="102000" sy="102000" algn="ctr" rotWithShape="0">
            <a:prstClr val="black">
              <a:alpha val="40000"/>
            </a:prstClr>
          </a:outerShdw>
        </a:effectLst>
      </xdr:grpSpPr>
      <xdr:sp macro="" textlink="">
        <xdr:nvSpPr>
          <xdr:cNvPr id="606" name="Right Brace 605">
            <a:extLst>
              <a:ext uri="{FF2B5EF4-FFF2-40B4-BE49-F238E27FC236}">
                <a16:creationId xmlns:a16="http://schemas.microsoft.com/office/drawing/2014/main" id="{56B22ABD-C993-CF20-DC00-A0BE50C43719}"/>
              </a:ext>
            </a:extLst>
          </xdr:cNvPr>
          <xdr:cNvSpPr/>
        </xdr:nvSpPr>
        <xdr:spPr>
          <a:xfrm rot="5867747">
            <a:off x="7697893" y="10763672"/>
            <a:ext cx="182880" cy="1828800"/>
          </a:xfrm>
          <a:prstGeom prst="rightBrace">
            <a:avLst>
              <a:gd name="adj1" fmla="val 64950"/>
              <a:gd name="adj2" fmla="val 50000"/>
            </a:avLst>
          </a:prstGeom>
          <a:ln w="19050">
            <a:solidFill>
              <a:schemeClr val="accent4">
                <a:lumMod val="60000"/>
                <a:lumOff val="4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sp macro="" textlink="">
        <xdr:nvSpPr>
          <xdr:cNvPr id="607" name="Right Bracket 606">
            <a:extLst>
              <a:ext uri="{FF2B5EF4-FFF2-40B4-BE49-F238E27FC236}">
                <a16:creationId xmlns:a16="http://schemas.microsoft.com/office/drawing/2014/main" id="{0AA40D83-50F8-D232-557B-FC62F6FFE188}"/>
              </a:ext>
            </a:extLst>
          </xdr:cNvPr>
          <xdr:cNvSpPr/>
        </xdr:nvSpPr>
        <xdr:spPr>
          <a:xfrm rot="5400000">
            <a:off x="6850803" y="10948680"/>
            <a:ext cx="82127" cy="914400"/>
          </a:xfrm>
          <a:prstGeom prst="rightBracket">
            <a:avLst/>
          </a:prstGeom>
          <a:ln w="19050">
            <a:solidFill>
              <a:schemeClr val="accent4">
                <a:lumMod val="60000"/>
                <a:lumOff val="4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indent="0" algn="l"/>
            <a:endParaRPr lang="en-US" sz="1100">
              <a:solidFill>
                <a:schemeClr val="tx1"/>
              </a:solidFill>
              <a:latin typeface="+mn-lt"/>
              <a:ea typeface="+mn-ea"/>
              <a:cs typeface="+mn-cs"/>
            </a:endParaRPr>
          </a:p>
        </xdr:txBody>
      </xdr:sp>
      <xdr:sp macro="" textlink="">
        <xdr:nvSpPr>
          <xdr:cNvPr id="608" name="Right Bracket 607">
            <a:extLst>
              <a:ext uri="{FF2B5EF4-FFF2-40B4-BE49-F238E27FC236}">
                <a16:creationId xmlns:a16="http://schemas.microsoft.com/office/drawing/2014/main" id="{2541E393-3C0A-5E93-738F-DFE17F35E265}"/>
              </a:ext>
            </a:extLst>
          </xdr:cNvPr>
          <xdr:cNvSpPr/>
        </xdr:nvSpPr>
        <xdr:spPr>
          <a:xfrm rot="5400000">
            <a:off x="8662668" y="11202661"/>
            <a:ext cx="82127" cy="914400"/>
          </a:xfrm>
          <a:prstGeom prst="rightBracket">
            <a:avLst/>
          </a:prstGeom>
          <a:ln w="19050">
            <a:solidFill>
              <a:schemeClr val="accent4">
                <a:lumMod val="60000"/>
                <a:lumOff val="4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indent="0" algn="l"/>
            <a:endParaRPr lang="en-US" sz="1100">
              <a:solidFill>
                <a:schemeClr val="tx1"/>
              </a:solidFill>
              <a:latin typeface="+mn-lt"/>
              <a:ea typeface="+mn-ea"/>
              <a:cs typeface="+mn-cs"/>
            </a:endParaRPr>
          </a:p>
        </xdr:txBody>
      </xdr:sp>
      <xdr:sp macro="" textlink="">
        <xdr:nvSpPr>
          <xdr:cNvPr id="609" name="Flowchart: Delay 608">
            <a:extLst>
              <a:ext uri="{FF2B5EF4-FFF2-40B4-BE49-F238E27FC236}">
                <a16:creationId xmlns:a16="http://schemas.microsoft.com/office/drawing/2014/main" id="{EAE907B3-E186-22F7-7E78-C0CBBE809EB4}"/>
              </a:ext>
            </a:extLst>
          </xdr:cNvPr>
          <xdr:cNvSpPr/>
        </xdr:nvSpPr>
        <xdr:spPr>
          <a:xfrm rot="16200000">
            <a:off x="7734299" y="11675533"/>
            <a:ext cx="93134" cy="309034"/>
          </a:xfrm>
          <a:prstGeom prst="flowChartDelay">
            <a:avLst/>
          </a:prstGeom>
          <a:solidFill>
            <a:schemeClr val="accent4">
              <a:lumMod val="60000"/>
              <a:lumOff val="40000"/>
            </a:schemeClr>
          </a:solidFill>
          <a:ln w="19050">
            <a:solidFill>
              <a:schemeClr val="accent4">
                <a:lumMod val="60000"/>
                <a:lumOff val="4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indent="0" algn="l"/>
            <a:endParaRPr lang="en-US" sz="1100">
              <a:solidFill>
                <a:schemeClr val="tx1"/>
              </a:solidFill>
              <a:latin typeface="+mn-lt"/>
              <a:ea typeface="+mn-ea"/>
              <a:cs typeface="+mn-cs"/>
            </a:endParaRPr>
          </a:p>
        </xdr:txBody>
      </xdr:sp>
    </xdr:grpSp>
    <xdr:clientData/>
  </xdr:twoCellAnchor>
  <xdr:twoCellAnchor>
    <xdr:from>
      <xdr:col>7</xdr:col>
      <xdr:colOff>143935</xdr:colOff>
      <xdr:row>1170</xdr:row>
      <xdr:rowOff>176954</xdr:rowOff>
    </xdr:from>
    <xdr:to>
      <xdr:col>12</xdr:col>
      <xdr:colOff>389468</xdr:colOff>
      <xdr:row>1173</xdr:row>
      <xdr:rowOff>6624</xdr:rowOff>
    </xdr:to>
    <xdr:grpSp>
      <xdr:nvGrpSpPr>
        <xdr:cNvPr id="610" name="Group 609">
          <a:extLst>
            <a:ext uri="{FF2B5EF4-FFF2-40B4-BE49-F238E27FC236}">
              <a16:creationId xmlns:a16="http://schemas.microsoft.com/office/drawing/2014/main" id="{344878C7-AFB9-4CCC-80F2-7278A35D60A1}"/>
            </a:ext>
          </a:extLst>
        </xdr:cNvPr>
        <xdr:cNvGrpSpPr>
          <a:grpSpLocks noChangeAspect="1"/>
        </xdr:cNvGrpSpPr>
      </xdr:nvGrpSpPr>
      <xdr:grpSpPr>
        <a:xfrm>
          <a:off x="3344335" y="229411954"/>
          <a:ext cx="2817283" cy="591670"/>
          <a:chOff x="6434667" y="11364816"/>
          <a:chExt cx="2726265" cy="511801"/>
        </a:xfrm>
        <a:effectLst>
          <a:outerShdw blurRad="63500" sx="102000" sy="102000" algn="ctr" rotWithShape="0">
            <a:prstClr val="black">
              <a:alpha val="40000"/>
            </a:prstClr>
          </a:outerShdw>
        </a:effectLst>
      </xdr:grpSpPr>
      <xdr:sp macro="" textlink="">
        <xdr:nvSpPr>
          <xdr:cNvPr id="611" name="Right Brace 610">
            <a:extLst>
              <a:ext uri="{FF2B5EF4-FFF2-40B4-BE49-F238E27FC236}">
                <a16:creationId xmlns:a16="http://schemas.microsoft.com/office/drawing/2014/main" id="{6F416FBC-427E-E63D-6DB8-5B68A9DAE982}"/>
              </a:ext>
            </a:extLst>
          </xdr:cNvPr>
          <xdr:cNvSpPr/>
        </xdr:nvSpPr>
        <xdr:spPr>
          <a:xfrm rot="5867747">
            <a:off x="7697893" y="10763672"/>
            <a:ext cx="182880" cy="1828800"/>
          </a:xfrm>
          <a:prstGeom prst="rightBrace">
            <a:avLst>
              <a:gd name="adj1" fmla="val 64950"/>
              <a:gd name="adj2" fmla="val 50000"/>
            </a:avLst>
          </a:prstGeom>
          <a:ln w="19050">
            <a:solidFill>
              <a:schemeClr val="accent4">
                <a:lumMod val="60000"/>
                <a:lumOff val="4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sp macro="" textlink="">
        <xdr:nvSpPr>
          <xdr:cNvPr id="612" name="Right Bracket 611">
            <a:extLst>
              <a:ext uri="{FF2B5EF4-FFF2-40B4-BE49-F238E27FC236}">
                <a16:creationId xmlns:a16="http://schemas.microsoft.com/office/drawing/2014/main" id="{89D480D5-4A0F-338E-3557-06371580FF9D}"/>
              </a:ext>
            </a:extLst>
          </xdr:cNvPr>
          <xdr:cNvSpPr/>
        </xdr:nvSpPr>
        <xdr:spPr>
          <a:xfrm rot="5400000">
            <a:off x="6850803" y="10948680"/>
            <a:ext cx="82127" cy="914400"/>
          </a:xfrm>
          <a:prstGeom prst="rightBracket">
            <a:avLst/>
          </a:prstGeom>
          <a:ln w="19050">
            <a:solidFill>
              <a:schemeClr val="accent4">
                <a:lumMod val="60000"/>
                <a:lumOff val="4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indent="0" algn="l"/>
            <a:endParaRPr lang="en-US" sz="1100">
              <a:solidFill>
                <a:schemeClr val="tx1"/>
              </a:solidFill>
              <a:latin typeface="+mn-lt"/>
              <a:ea typeface="+mn-ea"/>
              <a:cs typeface="+mn-cs"/>
            </a:endParaRPr>
          </a:p>
        </xdr:txBody>
      </xdr:sp>
      <xdr:sp macro="" textlink="">
        <xdr:nvSpPr>
          <xdr:cNvPr id="613" name="Right Bracket 612">
            <a:extLst>
              <a:ext uri="{FF2B5EF4-FFF2-40B4-BE49-F238E27FC236}">
                <a16:creationId xmlns:a16="http://schemas.microsoft.com/office/drawing/2014/main" id="{F3F483BE-A265-FD84-8B57-5338FE87EB47}"/>
              </a:ext>
            </a:extLst>
          </xdr:cNvPr>
          <xdr:cNvSpPr/>
        </xdr:nvSpPr>
        <xdr:spPr>
          <a:xfrm rot="5400000">
            <a:off x="8662668" y="11202661"/>
            <a:ext cx="82127" cy="914400"/>
          </a:xfrm>
          <a:prstGeom prst="rightBracket">
            <a:avLst/>
          </a:prstGeom>
          <a:ln w="19050">
            <a:solidFill>
              <a:schemeClr val="accent4">
                <a:lumMod val="60000"/>
                <a:lumOff val="4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indent="0" algn="l"/>
            <a:endParaRPr lang="en-US" sz="1100">
              <a:solidFill>
                <a:schemeClr val="tx1"/>
              </a:solidFill>
              <a:latin typeface="+mn-lt"/>
              <a:ea typeface="+mn-ea"/>
              <a:cs typeface="+mn-cs"/>
            </a:endParaRPr>
          </a:p>
        </xdr:txBody>
      </xdr:sp>
      <xdr:sp macro="" textlink="">
        <xdr:nvSpPr>
          <xdr:cNvPr id="614" name="Flowchart: Delay 613">
            <a:extLst>
              <a:ext uri="{FF2B5EF4-FFF2-40B4-BE49-F238E27FC236}">
                <a16:creationId xmlns:a16="http://schemas.microsoft.com/office/drawing/2014/main" id="{C937860C-15A9-A767-709A-068429A6A6EB}"/>
              </a:ext>
            </a:extLst>
          </xdr:cNvPr>
          <xdr:cNvSpPr/>
        </xdr:nvSpPr>
        <xdr:spPr>
          <a:xfrm rot="16200000">
            <a:off x="7734299" y="11675533"/>
            <a:ext cx="93134" cy="309034"/>
          </a:xfrm>
          <a:prstGeom prst="flowChartDelay">
            <a:avLst/>
          </a:prstGeom>
          <a:solidFill>
            <a:schemeClr val="accent4">
              <a:lumMod val="60000"/>
              <a:lumOff val="40000"/>
            </a:schemeClr>
          </a:solidFill>
          <a:ln w="19050">
            <a:solidFill>
              <a:schemeClr val="accent4">
                <a:lumMod val="60000"/>
                <a:lumOff val="4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indent="0" algn="l"/>
            <a:endParaRPr lang="en-US" sz="1100">
              <a:solidFill>
                <a:schemeClr val="tx1"/>
              </a:solidFill>
              <a:latin typeface="+mn-lt"/>
              <a:ea typeface="+mn-ea"/>
              <a:cs typeface="+mn-cs"/>
            </a:endParaRPr>
          </a:p>
        </xdr:txBody>
      </xdr:sp>
    </xdr:grpSp>
    <xdr:clientData/>
  </xdr:twoCellAnchor>
  <xdr:twoCellAnchor>
    <xdr:from>
      <xdr:col>7</xdr:col>
      <xdr:colOff>110066</xdr:colOff>
      <xdr:row>1163</xdr:row>
      <xdr:rowOff>177799</xdr:rowOff>
    </xdr:from>
    <xdr:to>
      <xdr:col>12</xdr:col>
      <xdr:colOff>355599</xdr:colOff>
      <xdr:row>1166</xdr:row>
      <xdr:rowOff>15089</xdr:rowOff>
    </xdr:to>
    <xdr:grpSp>
      <xdr:nvGrpSpPr>
        <xdr:cNvPr id="615" name="Group 614">
          <a:extLst>
            <a:ext uri="{FF2B5EF4-FFF2-40B4-BE49-F238E27FC236}">
              <a16:creationId xmlns:a16="http://schemas.microsoft.com/office/drawing/2014/main" id="{BBCB6D7B-3B3A-47C1-8953-B607D963B8A7}"/>
            </a:ext>
          </a:extLst>
        </xdr:cNvPr>
        <xdr:cNvGrpSpPr>
          <a:grpSpLocks noChangeAspect="1"/>
        </xdr:cNvGrpSpPr>
      </xdr:nvGrpSpPr>
      <xdr:grpSpPr>
        <a:xfrm flipH="1">
          <a:off x="3310466" y="227634799"/>
          <a:ext cx="2817283" cy="599290"/>
          <a:chOff x="6434667" y="11364816"/>
          <a:chExt cx="2726265" cy="511801"/>
        </a:xfrm>
        <a:effectLst>
          <a:outerShdw blurRad="63500" sx="102000" sy="102000" algn="ctr" rotWithShape="0">
            <a:prstClr val="black">
              <a:alpha val="40000"/>
            </a:prstClr>
          </a:outerShdw>
        </a:effectLst>
      </xdr:grpSpPr>
      <xdr:sp macro="" textlink="">
        <xdr:nvSpPr>
          <xdr:cNvPr id="616" name="Right Brace 615">
            <a:extLst>
              <a:ext uri="{FF2B5EF4-FFF2-40B4-BE49-F238E27FC236}">
                <a16:creationId xmlns:a16="http://schemas.microsoft.com/office/drawing/2014/main" id="{3C63EF5E-F028-2F8F-8694-B4DF9547EE0B}"/>
              </a:ext>
            </a:extLst>
          </xdr:cNvPr>
          <xdr:cNvSpPr/>
        </xdr:nvSpPr>
        <xdr:spPr>
          <a:xfrm rot="5867747">
            <a:off x="7697893" y="10763672"/>
            <a:ext cx="182880" cy="1828800"/>
          </a:xfrm>
          <a:prstGeom prst="rightBrace">
            <a:avLst>
              <a:gd name="adj1" fmla="val 64950"/>
              <a:gd name="adj2" fmla="val 50000"/>
            </a:avLst>
          </a:prstGeom>
          <a:ln w="19050">
            <a:solidFill>
              <a:schemeClr val="accent4">
                <a:lumMod val="60000"/>
                <a:lumOff val="4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sp macro="" textlink="">
        <xdr:nvSpPr>
          <xdr:cNvPr id="617" name="Right Bracket 616">
            <a:extLst>
              <a:ext uri="{FF2B5EF4-FFF2-40B4-BE49-F238E27FC236}">
                <a16:creationId xmlns:a16="http://schemas.microsoft.com/office/drawing/2014/main" id="{584862C7-BDC4-7F8D-CB32-F9291CBFAA8C}"/>
              </a:ext>
            </a:extLst>
          </xdr:cNvPr>
          <xdr:cNvSpPr/>
        </xdr:nvSpPr>
        <xdr:spPr>
          <a:xfrm rot="5400000">
            <a:off x="6850803" y="10948680"/>
            <a:ext cx="82127" cy="914400"/>
          </a:xfrm>
          <a:prstGeom prst="rightBracket">
            <a:avLst/>
          </a:prstGeom>
          <a:ln w="19050">
            <a:solidFill>
              <a:schemeClr val="accent4">
                <a:lumMod val="60000"/>
                <a:lumOff val="4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indent="0" algn="l"/>
            <a:endParaRPr lang="en-US" sz="1100">
              <a:solidFill>
                <a:schemeClr val="tx1"/>
              </a:solidFill>
              <a:latin typeface="+mn-lt"/>
              <a:ea typeface="+mn-ea"/>
              <a:cs typeface="+mn-cs"/>
            </a:endParaRPr>
          </a:p>
        </xdr:txBody>
      </xdr:sp>
      <xdr:sp macro="" textlink="">
        <xdr:nvSpPr>
          <xdr:cNvPr id="618" name="Right Bracket 617">
            <a:extLst>
              <a:ext uri="{FF2B5EF4-FFF2-40B4-BE49-F238E27FC236}">
                <a16:creationId xmlns:a16="http://schemas.microsoft.com/office/drawing/2014/main" id="{E3E1B78A-5503-B754-7C1F-AC23AAA7000F}"/>
              </a:ext>
            </a:extLst>
          </xdr:cNvPr>
          <xdr:cNvSpPr/>
        </xdr:nvSpPr>
        <xdr:spPr>
          <a:xfrm rot="5400000">
            <a:off x="8662668" y="11202661"/>
            <a:ext cx="82127" cy="914400"/>
          </a:xfrm>
          <a:prstGeom prst="rightBracket">
            <a:avLst/>
          </a:prstGeom>
          <a:ln w="19050">
            <a:solidFill>
              <a:schemeClr val="accent4">
                <a:lumMod val="60000"/>
                <a:lumOff val="4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indent="0" algn="l"/>
            <a:endParaRPr lang="en-US" sz="1100">
              <a:solidFill>
                <a:schemeClr val="tx1"/>
              </a:solidFill>
              <a:latin typeface="+mn-lt"/>
              <a:ea typeface="+mn-ea"/>
              <a:cs typeface="+mn-cs"/>
            </a:endParaRPr>
          </a:p>
        </xdr:txBody>
      </xdr:sp>
      <xdr:sp macro="" textlink="">
        <xdr:nvSpPr>
          <xdr:cNvPr id="619" name="Flowchart: Delay 618">
            <a:extLst>
              <a:ext uri="{FF2B5EF4-FFF2-40B4-BE49-F238E27FC236}">
                <a16:creationId xmlns:a16="http://schemas.microsoft.com/office/drawing/2014/main" id="{4D7748D7-11B0-46C6-98DF-06BE091BC659}"/>
              </a:ext>
            </a:extLst>
          </xdr:cNvPr>
          <xdr:cNvSpPr/>
        </xdr:nvSpPr>
        <xdr:spPr>
          <a:xfrm rot="16200000">
            <a:off x="7734299" y="11675533"/>
            <a:ext cx="93134" cy="309034"/>
          </a:xfrm>
          <a:prstGeom prst="flowChartDelay">
            <a:avLst/>
          </a:prstGeom>
          <a:solidFill>
            <a:schemeClr val="accent4">
              <a:lumMod val="60000"/>
              <a:lumOff val="40000"/>
            </a:schemeClr>
          </a:solidFill>
          <a:ln w="19050">
            <a:solidFill>
              <a:schemeClr val="accent4">
                <a:lumMod val="60000"/>
                <a:lumOff val="4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indent="0" algn="l"/>
            <a:endParaRPr lang="en-US" sz="1100">
              <a:solidFill>
                <a:schemeClr val="tx1"/>
              </a:solidFill>
              <a:latin typeface="+mn-lt"/>
              <a:ea typeface="+mn-ea"/>
              <a:cs typeface="+mn-cs"/>
            </a:endParaRPr>
          </a:p>
        </xdr:txBody>
      </xdr:sp>
    </xdr:grpSp>
    <xdr:clientData/>
  </xdr:twoCellAnchor>
  <xdr:twoCellAnchor>
    <xdr:from>
      <xdr:col>0</xdr:col>
      <xdr:colOff>110066</xdr:colOff>
      <xdr:row>1136</xdr:row>
      <xdr:rowOff>12702</xdr:rowOff>
    </xdr:from>
    <xdr:to>
      <xdr:col>13</xdr:col>
      <xdr:colOff>12699</xdr:colOff>
      <xdr:row>1137</xdr:row>
      <xdr:rowOff>8467</xdr:rowOff>
    </xdr:to>
    <xdr:grpSp>
      <xdr:nvGrpSpPr>
        <xdr:cNvPr id="620" name="Group 619">
          <a:extLst>
            <a:ext uri="{FF2B5EF4-FFF2-40B4-BE49-F238E27FC236}">
              <a16:creationId xmlns:a16="http://schemas.microsoft.com/office/drawing/2014/main" id="{90B689C5-FB8F-418D-9CCF-09FCDAC63E42}"/>
            </a:ext>
          </a:extLst>
        </xdr:cNvPr>
        <xdr:cNvGrpSpPr/>
      </xdr:nvGrpSpPr>
      <xdr:grpSpPr>
        <a:xfrm>
          <a:off x="110066" y="222040452"/>
          <a:ext cx="6189133" cy="440265"/>
          <a:chOff x="6341533" y="22263102"/>
          <a:chExt cx="6015566" cy="309032"/>
        </a:xfrm>
      </xdr:grpSpPr>
      <xdr:grpSp>
        <xdr:nvGrpSpPr>
          <xdr:cNvPr id="621" name="Group 620">
            <a:extLst>
              <a:ext uri="{FF2B5EF4-FFF2-40B4-BE49-F238E27FC236}">
                <a16:creationId xmlns:a16="http://schemas.microsoft.com/office/drawing/2014/main" id="{1CC5F9D7-6B64-533E-3C9A-63CEBFF673D8}"/>
              </a:ext>
            </a:extLst>
          </xdr:cNvPr>
          <xdr:cNvGrpSpPr/>
        </xdr:nvGrpSpPr>
        <xdr:grpSpPr>
          <a:xfrm>
            <a:off x="6356532" y="22265897"/>
            <a:ext cx="5974927" cy="295065"/>
            <a:chOff x="6309361" y="22083931"/>
            <a:chExt cx="5928360" cy="163286"/>
          </a:xfrm>
        </xdr:grpSpPr>
        <xdr:sp macro="" textlink="">
          <xdr:nvSpPr>
            <xdr:cNvPr id="634" name="Arrow: Left 633">
              <a:extLst>
                <a:ext uri="{FF2B5EF4-FFF2-40B4-BE49-F238E27FC236}">
                  <a16:creationId xmlns:a16="http://schemas.microsoft.com/office/drawing/2014/main" id="{7C19AD89-F6A2-F78D-03F3-96EE37825A71}"/>
                </a:ext>
              </a:extLst>
            </xdr:cNvPr>
            <xdr:cNvSpPr/>
          </xdr:nvSpPr>
          <xdr:spPr>
            <a:xfrm>
              <a:off x="6309361" y="22084937"/>
              <a:ext cx="1965960" cy="161926"/>
            </a:xfrm>
            <a:prstGeom prst="leftArrow">
              <a:avLst>
                <a:gd name="adj1" fmla="val 100000"/>
                <a:gd name="adj2" fmla="val 37748"/>
              </a:avLst>
            </a:prstGeom>
            <a:noFill/>
            <a:ln>
              <a:solidFill>
                <a:schemeClr val="accent5">
                  <a:lumMod val="40000"/>
                  <a:lumOff val="60000"/>
                </a:schemeClr>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rIns="0" rtlCol="0" anchor="ctr"/>
            <a:lstStyle/>
            <a:p>
              <a:pPr algn="ctr"/>
              <a:endParaRPr lang="en-US" sz="1100">
                <a:solidFill>
                  <a:srgbClr val="002060"/>
                </a:solidFill>
                <a:effectLst>
                  <a:outerShdw blurRad="63500" sx="102000" sy="102000" algn="ctr" rotWithShape="0">
                    <a:prstClr val="black">
                      <a:alpha val="40000"/>
                    </a:prstClr>
                  </a:outerShdw>
                </a:effectLst>
                <a:latin typeface="Arial Black" panose="020B0A04020102020204" pitchFamily="34" charset="0"/>
              </a:endParaRPr>
            </a:p>
          </xdr:txBody>
        </xdr:sp>
        <xdr:sp macro="" textlink="">
          <xdr:nvSpPr>
            <xdr:cNvPr id="635" name="Arrow: Left 634">
              <a:extLst>
                <a:ext uri="{FF2B5EF4-FFF2-40B4-BE49-F238E27FC236}">
                  <a16:creationId xmlns:a16="http://schemas.microsoft.com/office/drawing/2014/main" id="{1D98373A-746C-EF55-A8EB-24F1C03D1EB6}"/>
                </a:ext>
              </a:extLst>
            </xdr:cNvPr>
            <xdr:cNvSpPr/>
          </xdr:nvSpPr>
          <xdr:spPr>
            <a:xfrm flipH="1">
              <a:off x="10271761" y="22084964"/>
              <a:ext cx="1965960" cy="161926"/>
            </a:xfrm>
            <a:prstGeom prst="leftArrow">
              <a:avLst>
                <a:gd name="adj1" fmla="val 100000"/>
                <a:gd name="adj2" fmla="val 28555"/>
              </a:avLst>
            </a:prstGeom>
            <a:noFill/>
            <a:ln>
              <a:solidFill>
                <a:schemeClr val="accent2">
                  <a:lumMod val="40000"/>
                  <a:lumOff val="60000"/>
                </a:schemeClr>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rIns="0" rtlCol="0" anchor="ctr"/>
            <a:lstStyle/>
            <a:p>
              <a:pPr algn="ctr"/>
              <a:endParaRPr lang="en-US" sz="1100">
                <a:solidFill>
                  <a:srgbClr val="002060"/>
                </a:solidFill>
                <a:effectLst>
                  <a:outerShdw blurRad="63500" sx="102000" sy="102000" algn="ctr" rotWithShape="0">
                    <a:prstClr val="black">
                      <a:alpha val="40000"/>
                    </a:prstClr>
                  </a:outerShdw>
                </a:effectLst>
                <a:latin typeface="Arial Black" panose="020B0A04020102020204" pitchFamily="34" charset="0"/>
              </a:endParaRPr>
            </a:p>
          </xdr:txBody>
        </xdr:sp>
        <xdr:sp macro="" textlink="">
          <xdr:nvSpPr>
            <xdr:cNvPr id="636" name="Arrow: Left-Right 635">
              <a:extLst>
                <a:ext uri="{FF2B5EF4-FFF2-40B4-BE49-F238E27FC236}">
                  <a16:creationId xmlns:a16="http://schemas.microsoft.com/office/drawing/2014/main" id="{27733227-D43F-80AD-494E-2049D84A9307}"/>
                </a:ext>
              </a:extLst>
            </xdr:cNvPr>
            <xdr:cNvSpPr/>
          </xdr:nvSpPr>
          <xdr:spPr>
            <a:xfrm>
              <a:off x="8289469" y="22083931"/>
              <a:ext cx="1965960" cy="163286"/>
            </a:xfrm>
            <a:prstGeom prst="leftRightArrow">
              <a:avLst>
                <a:gd name="adj1" fmla="val 100000"/>
                <a:gd name="adj2" fmla="val 33893"/>
              </a:avLst>
            </a:prstGeom>
            <a:noFill/>
            <a:ln>
              <a:solidFill>
                <a:srgbClr val="C896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grpSp>
        <xdr:nvGrpSpPr>
          <xdr:cNvPr id="622" name="Group 621">
            <a:extLst>
              <a:ext uri="{FF2B5EF4-FFF2-40B4-BE49-F238E27FC236}">
                <a16:creationId xmlns:a16="http://schemas.microsoft.com/office/drawing/2014/main" id="{D6B99A99-C6FE-09AE-980A-D3FA127B4F8E}"/>
              </a:ext>
            </a:extLst>
          </xdr:cNvPr>
          <xdr:cNvGrpSpPr/>
        </xdr:nvGrpSpPr>
        <xdr:grpSpPr>
          <a:xfrm>
            <a:off x="6341533" y="22271569"/>
            <a:ext cx="173565" cy="300565"/>
            <a:chOff x="6341533" y="22271569"/>
            <a:chExt cx="173565" cy="300565"/>
          </a:xfrm>
        </xdr:grpSpPr>
        <xdr:sp macro="" textlink="">
          <xdr:nvSpPr>
            <xdr:cNvPr id="632" name="Right Triangle 631">
              <a:extLst>
                <a:ext uri="{FF2B5EF4-FFF2-40B4-BE49-F238E27FC236}">
                  <a16:creationId xmlns:a16="http://schemas.microsoft.com/office/drawing/2014/main" id="{DF37E857-4546-2A1C-37FA-306544DCF3F9}"/>
                </a:ext>
              </a:extLst>
            </xdr:cNvPr>
            <xdr:cNvSpPr/>
          </xdr:nvSpPr>
          <xdr:spPr>
            <a:xfrm>
              <a:off x="6341533" y="22411267"/>
              <a:ext cx="152400" cy="160867"/>
            </a:xfrm>
            <a:prstGeom prst="rtTriangle">
              <a:avLst/>
            </a:prstGeom>
            <a:solidFill>
              <a:srgbClr val="D2FFE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633" name="Right Triangle 632">
              <a:extLst>
                <a:ext uri="{FF2B5EF4-FFF2-40B4-BE49-F238E27FC236}">
                  <a16:creationId xmlns:a16="http://schemas.microsoft.com/office/drawing/2014/main" id="{99A4F1C9-A59E-852B-4D34-375384A8E752}"/>
                </a:ext>
              </a:extLst>
            </xdr:cNvPr>
            <xdr:cNvSpPr/>
          </xdr:nvSpPr>
          <xdr:spPr>
            <a:xfrm rot="5400000">
              <a:off x="6358465" y="22267335"/>
              <a:ext cx="152400" cy="160867"/>
            </a:xfrm>
            <a:prstGeom prst="rtTriangle">
              <a:avLst/>
            </a:prstGeom>
            <a:solidFill>
              <a:srgbClr val="D2FFE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grpSp>
        <xdr:nvGrpSpPr>
          <xdr:cNvPr id="623" name="Group 622">
            <a:extLst>
              <a:ext uri="{FF2B5EF4-FFF2-40B4-BE49-F238E27FC236}">
                <a16:creationId xmlns:a16="http://schemas.microsoft.com/office/drawing/2014/main" id="{AC0FA33D-BFCA-B7E0-C207-C38E8D150F08}"/>
              </a:ext>
            </a:extLst>
          </xdr:cNvPr>
          <xdr:cNvGrpSpPr/>
        </xdr:nvGrpSpPr>
        <xdr:grpSpPr>
          <a:xfrm>
            <a:off x="8339667" y="22263102"/>
            <a:ext cx="173565" cy="300565"/>
            <a:chOff x="6341533" y="22271569"/>
            <a:chExt cx="173565" cy="300565"/>
          </a:xfrm>
        </xdr:grpSpPr>
        <xdr:sp macro="" textlink="">
          <xdr:nvSpPr>
            <xdr:cNvPr id="630" name="Right Triangle 629">
              <a:extLst>
                <a:ext uri="{FF2B5EF4-FFF2-40B4-BE49-F238E27FC236}">
                  <a16:creationId xmlns:a16="http://schemas.microsoft.com/office/drawing/2014/main" id="{54BE6BB0-819A-FA31-ACB7-7A9CB4EBD489}"/>
                </a:ext>
              </a:extLst>
            </xdr:cNvPr>
            <xdr:cNvSpPr/>
          </xdr:nvSpPr>
          <xdr:spPr>
            <a:xfrm>
              <a:off x="6341533" y="22411267"/>
              <a:ext cx="152400" cy="160867"/>
            </a:xfrm>
            <a:prstGeom prst="rtTriangle">
              <a:avLst/>
            </a:prstGeom>
            <a:solidFill>
              <a:srgbClr val="D2FFE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631" name="Right Triangle 630">
              <a:extLst>
                <a:ext uri="{FF2B5EF4-FFF2-40B4-BE49-F238E27FC236}">
                  <a16:creationId xmlns:a16="http://schemas.microsoft.com/office/drawing/2014/main" id="{53DDC82E-ADA0-9BD9-1C68-904868895533}"/>
                </a:ext>
              </a:extLst>
            </xdr:cNvPr>
            <xdr:cNvSpPr/>
          </xdr:nvSpPr>
          <xdr:spPr>
            <a:xfrm rot="5400000">
              <a:off x="6358465" y="22267335"/>
              <a:ext cx="152400" cy="160867"/>
            </a:xfrm>
            <a:prstGeom prst="rtTriangle">
              <a:avLst/>
            </a:prstGeom>
            <a:solidFill>
              <a:srgbClr val="D2FFE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grpSp>
        <xdr:nvGrpSpPr>
          <xdr:cNvPr id="624" name="Group 623">
            <a:extLst>
              <a:ext uri="{FF2B5EF4-FFF2-40B4-BE49-F238E27FC236}">
                <a16:creationId xmlns:a16="http://schemas.microsoft.com/office/drawing/2014/main" id="{B76D9714-FE15-7587-6431-D7508DDE3E9C}"/>
              </a:ext>
            </a:extLst>
          </xdr:cNvPr>
          <xdr:cNvGrpSpPr/>
        </xdr:nvGrpSpPr>
        <xdr:grpSpPr>
          <a:xfrm flipH="1">
            <a:off x="10176934" y="22263102"/>
            <a:ext cx="173565" cy="300565"/>
            <a:chOff x="6341533" y="22271569"/>
            <a:chExt cx="173565" cy="300565"/>
          </a:xfrm>
        </xdr:grpSpPr>
        <xdr:sp macro="" textlink="">
          <xdr:nvSpPr>
            <xdr:cNvPr id="628" name="Right Triangle 627">
              <a:extLst>
                <a:ext uri="{FF2B5EF4-FFF2-40B4-BE49-F238E27FC236}">
                  <a16:creationId xmlns:a16="http://schemas.microsoft.com/office/drawing/2014/main" id="{8F2DAD27-ECB6-EA9C-120A-2A69E000ED03}"/>
                </a:ext>
              </a:extLst>
            </xdr:cNvPr>
            <xdr:cNvSpPr/>
          </xdr:nvSpPr>
          <xdr:spPr>
            <a:xfrm>
              <a:off x="6341533" y="22411267"/>
              <a:ext cx="152400" cy="160867"/>
            </a:xfrm>
            <a:prstGeom prst="rtTriangle">
              <a:avLst/>
            </a:prstGeom>
            <a:solidFill>
              <a:srgbClr val="D2FFE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629" name="Right Triangle 628">
              <a:extLst>
                <a:ext uri="{FF2B5EF4-FFF2-40B4-BE49-F238E27FC236}">
                  <a16:creationId xmlns:a16="http://schemas.microsoft.com/office/drawing/2014/main" id="{31EECE9D-F9AC-A070-B177-D17BF36A834C}"/>
                </a:ext>
              </a:extLst>
            </xdr:cNvPr>
            <xdr:cNvSpPr/>
          </xdr:nvSpPr>
          <xdr:spPr>
            <a:xfrm rot="5400000">
              <a:off x="6358465" y="22267335"/>
              <a:ext cx="152400" cy="160867"/>
            </a:xfrm>
            <a:prstGeom prst="rtTriangle">
              <a:avLst/>
            </a:prstGeom>
            <a:solidFill>
              <a:srgbClr val="D2FFE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grpSp>
        <xdr:nvGrpSpPr>
          <xdr:cNvPr id="625" name="Group 624">
            <a:extLst>
              <a:ext uri="{FF2B5EF4-FFF2-40B4-BE49-F238E27FC236}">
                <a16:creationId xmlns:a16="http://schemas.microsoft.com/office/drawing/2014/main" id="{04B7F75F-0590-357B-77C7-84B1BE617B30}"/>
              </a:ext>
            </a:extLst>
          </xdr:cNvPr>
          <xdr:cNvGrpSpPr/>
        </xdr:nvGrpSpPr>
        <xdr:grpSpPr>
          <a:xfrm flipH="1">
            <a:off x="12183534" y="22263102"/>
            <a:ext cx="173565" cy="300565"/>
            <a:chOff x="6341533" y="22271569"/>
            <a:chExt cx="173565" cy="300565"/>
          </a:xfrm>
        </xdr:grpSpPr>
        <xdr:sp macro="" textlink="">
          <xdr:nvSpPr>
            <xdr:cNvPr id="626" name="Right Triangle 625">
              <a:extLst>
                <a:ext uri="{FF2B5EF4-FFF2-40B4-BE49-F238E27FC236}">
                  <a16:creationId xmlns:a16="http://schemas.microsoft.com/office/drawing/2014/main" id="{E2B0165B-0377-7DC9-23E7-7145F37D17A7}"/>
                </a:ext>
              </a:extLst>
            </xdr:cNvPr>
            <xdr:cNvSpPr/>
          </xdr:nvSpPr>
          <xdr:spPr>
            <a:xfrm>
              <a:off x="6341533" y="22411267"/>
              <a:ext cx="152400" cy="160867"/>
            </a:xfrm>
            <a:prstGeom prst="rtTriangle">
              <a:avLst/>
            </a:prstGeom>
            <a:solidFill>
              <a:srgbClr val="D2FFE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627" name="Right Triangle 626">
              <a:extLst>
                <a:ext uri="{FF2B5EF4-FFF2-40B4-BE49-F238E27FC236}">
                  <a16:creationId xmlns:a16="http://schemas.microsoft.com/office/drawing/2014/main" id="{E91E6536-E757-8B0E-554E-7653AC7AFA4A}"/>
                </a:ext>
              </a:extLst>
            </xdr:cNvPr>
            <xdr:cNvSpPr/>
          </xdr:nvSpPr>
          <xdr:spPr>
            <a:xfrm rot="5400000">
              <a:off x="6358465" y="22267335"/>
              <a:ext cx="152400" cy="160867"/>
            </a:xfrm>
            <a:prstGeom prst="rtTriangle">
              <a:avLst/>
            </a:prstGeom>
            <a:solidFill>
              <a:srgbClr val="D2FFE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grpSp>
    <xdr:clientData/>
  </xdr:twoCellAnchor>
  <xdr:oneCellAnchor>
    <xdr:from>
      <xdr:col>13</xdr:col>
      <xdr:colOff>18626</xdr:colOff>
      <xdr:row>1484</xdr:row>
      <xdr:rowOff>131336</xdr:rowOff>
    </xdr:from>
    <xdr:ext cx="6450078" cy="3417161"/>
    <xdr:pic>
      <xdr:nvPicPr>
        <xdr:cNvPr id="637" name="value frame PNP" hidden="1">
          <a:extLst>
            <a:ext uri="{FF2B5EF4-FFF2-40B4-BE49-F238E27FC236}">
              <a16:creationId xmlns:a16="http://schemas.microsoft.com/office/drawing/2014/main" id="{5556FDE6-8B82-4C6F-81BD-257C061F615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305126" y="284465286"/>
          <a:ext cx="6450078" cy="3417161"/>
        </a:xfrm>
        <a:prstGeom prst="rect">
          <a:avLst/>
        </a:prstGeom>
      </xdr:spPr>
    </xdr:pic>
    <xdr:clientData/>
  </xdr:oneCellAnchor>
  <xdr:twoCellAnchor>
    <xdr:from>
      <xdr:col>12</xdr:col>
      <xdr:colOff>0</xdr:colOff>
      <xdr:row>1046</xdr:row>
      <xdr:rowOff>175259</xdr:rowOff>
    </xdr:from>
    <xdr:to>
      <xdr:col>12</xdr:col>
      <xdr:colOff>186267</xdr:colOff>
      <xdr:row>1046</xdr:row>
      <xdr:rowOff>178646</xdr:rowOff>
    </xdr:to>
    <xdr:grpSp>
      <xdr:nvGrpSpPr>
        <xdr:cNvPr id="638" name="dropdown button image" hidden="1">
          <a:extLst>
            <a:ext uri="{FF2B5EF4-FFF2-40B4-BE49-F238E27FC236}">
              <a16:creationId xmlns:a16="http://schemas.microsoft.com/office/drawing/2014/main" id="{25A78171-5438-447B-923E-3CED8AE8BD43}"/>
            </a:ext>
          </a:extLst>
        </xdr:cNvPr>
        <xdr:cNvGrpSpPr/>
      </xdr:nvGrpSpPr>
      <xdr:grpSpPr>
        <a:xfrm>
          <a:off x="5772150" y="200308209"/>
          <a:ext cx="186267" cy="3387"/>
          <a:chOff x="11430000" y="1828800"/>
          <a:chExt cx="508000" cy="508000"/>
        </a:xfrm>
      </xdr:grpSpPr>
      <xdr:sp macro="" textlink="">
        <xdr:nvSpPr>
          <xdr:cNvPr id="639" name="Rectangle 638">
            <a:extLst>
              <a:ext uri="{FF2B5EF4-FFF2-40B4-BE49-F238E27FC236}">
                <a16:creationId xmlns:a16="http://schemas.microsoft.com/office/drawing/2014/main" id="{2B943D4F-0701-523C-6E8B-D24E5A7FF176}"/>
              </a:ext>
            </a:extLst>
          </xdr:cNvPr>
          <xdr:cNvSpPr/>
        </xdr:nvSpPr>
        <xdr:spPr>
          <a:xfrm>
            <a:off x="11430000" y="1828800"/>
            <a:ext cx="508000" cy="508000"/>
          </a:xfrm>
          <a:prstGeom prst="rect">
            <a:avLst/>
          </a:prstGeom>
          <a:solidFill>
            <a:schemeClr val="bg1">
              <a:lumMod val="95000"/>
            </a:schemeClr>
          </a:solidFill>
          <a:ln w="3175">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640" name="Isosceles Triangle 639">
            <a:extLst>
              <a:ext uri="{FF2B5EF4-FFF2-40B4-BE49-F238E27FC236}">
                <a16:creationId xmlns:a16="http://schemas.microsoft.com/office/drawing/2014/main" id="{3E81C982-501E-4DD4-C56C-EEA3FFE4D7D1}"/>
              </a:ext>
            </a:extLst>
          </xdr:cNvPr>
          <xdr:cNvSpPr>
            <a:spLocks noChangeAspect="1"/>
          </xdr:cNvSpPr>
        </xdr:nvSpPr>
        <xdr:spPr>
          <a:xfrm flipV="1">
            <a:off x="11590866" y="2031999"/>
            <a:ext cx="182880" cy="137160"/>
          </a:xfrm>
          <a:prstGeom prst="triangle">
            <a:avLst/>
          </a:prstGeom>
          <a:solidFill>
            <a:schemeClr val="bg1">
              <a:lumMod val="65000"/>
            </a:schemeClr>
          </a:solid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xdr:from>
      <xdr:col>11</xdr:col>
      <xdr:colOff>433091</xdr:colOff>
      <xdr:row>1046</xdr:row>
      <xdr:rowOff>525460</xdr:rowOff>
    </xdr:from>
    <xdr:to>
      <xdr:col>12</xdr:col>
      <xdr:colOff>24997</xdr:colOff>
      <xdr:row>1048</xdr:row>
      <xdr:rowOff>16263</xdr:rowOff>
    </xdr:to>
    <xdr:sp macro="" textlink="">
      <xdr:nvSpPr>
        <xdr:cNvPr id="641" name="Arrow: Left 640" hidden="1">
          <a:extLst>
            <a:ext uri="{FF2B5EF4-FFF2-40B4-BE49-F238E27FC236}">
              <a16:creationId xmlns:a16="http://schemas.microsoft.com/office/drawing/2014/main" id="{91B50250-1EE5-4533-A4D4-AEDA9C91F01A}"/>
            </a:ext>
          </a:extLst>
        </xdr:cNvPr>
        <xdr:cNvSpPr>
          <a:spLocks noChangeAspect="1"/>
        </xdr:cNvSpPr>
      </xdr:nvSpPr>
      <xdr:spPr>
        <a:xfrm rot="4020000">
          <a:off x="5627142" y="199274359"/>
          <a:ext cx="233753" cy="106256"/>
        </a:xfrm>
        <a:prstGeom prst="leftArrow">
          <a:avLst>
            <a:gd name="adj1" fmla="val 32353"/>
            <a:gd name="adj2" fmla="val 191176"/>
          </a:avLst>
        </a:prstGeom>
        <a:solidFill>
          <a:sysClr val="window" lastClr="FFFFFF"/>
        </a:solidFill>
        <a:ln w="3175">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oneCellAnchor>
    <xdr:from>
      <xdr:col>0</xdr:col>
      <xdr:colOff>110067</xdr:colOff>
      <xdr:row>1078</xdr:row>
      <xdr:rowOff>8467</xdr:rowOff>
    </xdr:from>
    <xdr:ext cx="6055204" cy="1548516"/>
    <xdr:pic>
      <xdr:nvPicPr>
        <xdr:cNvPr id="642" name="Picture 641" hidden="1">
          <a:extLst>
            <a:ext uri="{FF2B5EF4-FFF2-40B4-BE49-F238E27FC236}">
              <a16:creationId xmlns:a16="http://schemas.microsoft.com/office/drawing/2014/main" id="{461C13DE-70E0-4BD4-9385-CF3E79B2C795}"/>
            </a:ext>
          </a:extLst>
        </xdr:cNvPr>
        <xdr:cNvPicPr>
          <a:picLocks noChangeAspect="1"/>
        </xdr:cNvPicPr>
      </xdr:nvPicPr>
      <xdr:blipFill>
        <a:blip xmlns:r="http://schemas.openxmlformats.org/officeDocument/2006/relationships" r:embed="rId2">
          <a:clrChange>
            <a:clrFrom>
              <a:srgbClr val="000000"/>
            </a:clrFrom>
            <a:clrTo>
              <a:srgbClr val="000000">
                <a:alpha val="0"/>
              </a:srgbClr>
            </a:clrTo>
          </a:clrChange>
        </a:blip>
        <a:stretch>
          <a:fillRect/>
        </a:stretch>
      </xdr:blipFill>
      <xdr:spPr>
        <a:xfrm>
          <a:off x="110067" y="207291517"/>
          <a:ext cx="6055204" cy="1548516"/>
        </a:xfrm>
        <a:prstGeom prst="rect">
          <a:avLst/>
        </a:prstGeom>
      </xdr:spPr>
    </xdr:pic>
    <xdr:clientData/>
  </xdr:oneCellAnchor>
  <xdr:twoCellAnchor>
    <xdr:from>
      <xdr:col>0</xdr:col>
      <xdr:colOff>95673</xdr:colOff>
      <xdr:row>1077</xdr:row>
      <xdr:rowOff>228056</xdr:rowOff>
    </xdr:from>
    <xdr:to>
      <xdr:col>13</xdr:col>
      <xdr:colOff>23212</xdr:colOff>
      <xdr:row>1083</xdr:row>
      <xdr:rowOff>227507</xdr:rowOff>
    </xdr:to>
    <xdr:grpSp>
      <xdr:nvGrpSpPr>
        <xdr:cNvPr id="643" name="Group 642">
          <a:extLst>
            <a:ext uri="{FF2B5EF4-FFF2-40B4-BE49-F238E27FC236}">
              <a16:creationId xmlns:a16="http://schemas.microsoft.com/office/drawing/2014/main" id="{6D9DA9EB-162F-4D7C-A266-0C4F75C22A3D}"/>
            </a:ext>
          </a:extLst>
        </xdr:cNvPr>
        <xdr:cNvGrpSpPr/>
      </xdr:nvGrpSpPr>
      <xdr:grpSpPr>
        <a:xfrm>
          <a:off x="95673" y="208704906"/>
          <a:ext cx="6214039" cy="1523451"/>
          <a:chOff x="6284806" y="9370364"/>
          <a:chExt cx="5993906" cy="1475191"/>
        </a:xfrm>
      </xdr:grpSpPr>
      <xdr:grpSp>
        <xdr:nvGrpSpPr>
          <xdr:cNvPr id="644" name="Group LISTEN">
            <a:extLst>
              <a:ext uri="{FF2B5EF4-FFF2-40B4-BE49-F238E27FC236}">
                <a16:creationId xmlns:a16="http://schemas.microsoft.com/office/drawing/2014/main" id="{087E645F-99EB-D472-F1B5-6779B2CDDFA8}"/>
              </a:ext>
            </a:extLst>
          </xdr:cNvPr>
          <xdr:cNvGrpSpPr/>
        </xdr:nvGrpSpPr>
        <xdr:grpSpPr>
          <a:xfrm>
            <a:off x="6311900" y="9384453"/>
            <a:ext cx="5939369" cy="1241214"/>
            <a:chOff x="7787640" y="586740"/>
            <a:chExt cx="2981121" cy="922020"/>
          </a:xfrm>
        </xdr:grpSpPr>
        <xdr:sp macro="" textlink="">
          <xdr:nvSpPr>
            <xdr:cNvPr id="657" name="Speech Bubble: Rectangle with Corners Rounded 656">
              <a:extLst>
                <a:ext uri="{FF2B5EF4-FFF2-40B4-BE49-F238E27FC236}">
                  <a16:creationId xmlns:a16="http://schemas.microsoft.com/office/drawing/2014/main" id="{665120E1-1829-5002-8908-7EE359A2B68F}"/>
                </a:ext>
              </a:extLst>
            </xdr:cNvPr>
            <xdr:cNvSpPr/>
          </xdr:nvSpPr>
          <xdr:spPr>
            <a:xfrm>
              <a:off x="7787640" y="586740"/>
              <a:ext cx="1485900" cy="922020"/>
            </a:xfrm>
            <a:prstGeom prst="wedgeRoundRectCallout">
              <a:avLst>
                <a:gd name="adj1" fmla="val -48889"/>
                <a:gd name="adj2" fmla="val 68285"/>
                <a:gd name="adj3" fmla="val 16667"/>
              </a:avLst>
            </a:prstGeom>
            <a:no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658" name="Speech Bubble: Rectangle with Corners Rounded 657">
              <a:extLst>
                <a:ext uri="{FF2B5EF4-FFF2-40B4-BE49-F238E27FC236}">
                  <a16:creationId xmlns:a16="http://schemas.microsoft.com/office/drawing/2014/main" id="{869276FF-FD16-BCF6-8D4D-4B63763EB91E}"/>
                </a:ext>
              </a:extLst>
            </xdr:cNvPr>
            <xdr:cNvSpPr/>
          </xdr:nvSpPr>
          <xdr:spPr>
            <a:xfrm flipH="1">
              <a:off x="9282861" y="586740"/>
              <a:ext cx="1485900" cy="922020"/>
            </a:xfrm>
            <a:prstGeom prst="wedgeRoundRectCallout">
              <a:avLst>
                <a:gd name="adj1" fmla="val -48632"/>
                <a:gd name="adj2" fmla="val 68285"/>
                <a:gd name="adj3" fmla="val 16667"/>
              </a:avLst>
            </a:prstGeom>
            <a:noFill/>
            <a:ln w="190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grpSp>
        <xdr:nvGrpSpPr>
          <xdr:cNvPr id="645" name="Group 644">
            <a:extLst>
              <a:ext uri="{FF2B5EF4-FFF2-40B4-BE49-F238E27FC236}">
                <a16:creationId xmlns:a16="http://schemas.microsoft.com/office/drawing/2014/main" id="{8C5A96AD-B47E-9412-434A-53027D2BF27B}"/>
              </a:ext>
            </a:extLst>
          </xdr:cNvPr>
          <xdr:cNvGrpSpPr/>
        </xdr:nvGrpSpPr>
        <xdr:grpSpPr>
          <a:xfrm>
            <a:off x="6284806" y="9370364"/>
            <a:ext cx="3020866" cy="1307496"/>
            <a:chOff x="6263391" y="9476944"/>
            <a:chExt cx="3010098" cy="1315035"/>
          </a:xfrm>
        </xdr:grpSpPr>
        <xdr:sp macro="" textlink="">
          <xdr:nvSpPr>
            <xdr:cNvPr id="653" name="Right Triangle 8">
              <a:extLst>
                <a:ext uri="{FF2B5EF4-FFF2-40B4-BE49-F238E27FC236}">
                  <a16:creationId xmlns:a16="http://schemas.microsoft.com/office/drawing/2014/main" id="{3443C9FC-A17A-D4DF-9E23-A48D62D232BF}"/>
                </a:ext>
              </a:extLst>
            </xdr:cNvPr>
            <xdr:cNvSpPr>
              <a:spLocks noChangeAspect="1"/>
            </xdr:cNvSpPr>
          </xdr:nvSpPr>
          <xdr:spPr>
            <a:xfrm rot="21000000">
              <a:off x="6277782" y="10609099"/>
              <a:ext cx="180819" cy="182880"/>
            </a:xfrm>
            <a:custGeom>
              <a:avLst/>
              <a:gdLst>
                <a:gd name="connsiteX0" fmla="*/ 0 w 1188720"/>
                <a:gd name="connsiteY0" fmla="*/ 1097280 h 1097280"/>
                <a:gd name="connsiteX1" fmla="*/ 0 w 1188720"/>
                <a:gd name="connsiteY1" fmla="*/ 0 h 1097280"/>
                <a:gd name="connsiteX2" fmla="*/ 1188720 w 1188720"/>
                <a:gd name="connsiteY2" fmla="*/ 1097280 h 1097280"/>
                <a:gd name="connsiteX3" fmla="*/ 0 w 1188720"/>
                <a:gd name="connsiteY3" fmla="*/ 1097280 h 1097280"/>
                <a:gd name="connsiteX0" fmla="*/ 0 w 1188720"/>
                <a:gd name="connsiteY0" fmla="*/ 1097280 h 1097280"/>
                <a:gd name="connsiteX1" fmla="*/ 0 w 1188720"/>
                <a:gd name="connsiteY1" fmla="*/ 0 h 1097280"/>
                <a:gd name="connsiteX2" fmla="*/ 1188720 w 1188720"/>
                <a:gd name="connsiteY2" fmla="*/ 1097280 h 1097280"/>
                <a:gd name="connsiteX3" fmla="*/ 0 w 1188720"/>
                <a:gd name="connsiteY3" fmla="*/ 1097280 h 1097280"/>
                <a:gd name="connsiteX0" fmla="*/ 0 w 1213838"/>
                <a:gd name="connsiteY0" fmla="*/ 1108790 h 1108790"/>
                <a:gd name="connsiteX1" fmla="*/ 0 w 1213838"/>
                <a:gd name="connsiteY1" fmla="*/ 11510 h 1108790"/>
                <a:gd name="connsiteX2" fmla="*/ 746760 w 1213838"/>
                <a:gd name="connsiteY2" fmla="*/ 567770 h 1108790"/>
                <a:gd name="connsiteX3" fmla="*/ 1188720 w 1213838"/>
                <a:gd name="connsiteY3" fmla="*/ 1108790 h 1108790"/>
                <a:gd name="connsiteX4" fmla="*/ 0 w 1213838"/>
                <a:gd name="connsiteY4" fmla="*/ 1108790 h 1108790"/>
                <a:gd name="connsiteX0" fmla="*/ 0 w 1203659"/>
                <a:gd name="connsiteY0" fmla="*/ 1106140 h 1106140"/>
                <a:gd name="connsiteX1" fmla="*/ 0 w 1203659"/>
                <a:gd name="connsiteY1" fmla="*/ 8860 h 1106140"/>
                <a:gd name="connsiteX2" fmla="*/ 426720 w 1203659"/>
                <a:gd name="connsiteY2" fmla="*/ 725140 h 1106140"/>
                <a:gd name="connsiteX3" fmla="*/ 1188720 w 1203659"/>
                <a:gd name="connsiteY3" fmla="*/ 1106140 h 1106140"/>
                <a:gd name="connsiteX4" fmla="*/ 0 w 1203659"/>
                <a:gd name="connsiteY4" fmla="*/ 1106140 h 1106140"/>
                <a:gd name="connsiteX0" fmla="*/ 0 w 1203236"/>
                <a:gd name="connsiteY0" fmla="*/ 1106338 h 1106338"/>
                <a:gd name="connsiteX1" fmla="*/ 0 w 1203236"/>
                <a:gd name="connsiteY1" fmla="*/ 9058 h 1106338"/>
                <a:gd name="connsiteX2" fmla="*/ 403860 w 1203236"/>
                <a:gd name="connsiteY2" fmla="*/ 710098 h 1106338"/>
                <a:gd name="connsiteX3" fmla="*/ 1188720 w 1203236"/>
                <a:gd name="connsiteY3" fmla="*/ 1106338 h 1106338"/>
                <a:gd name="connsiteX4" fmla="*/ 0 w 1203236"/>
                <a:gd name="connsiteY4" fmla="*/ 1106338 h 1106338"/>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203236" h="1106338">
                  <a:moveTo>
                    <a:pt x="0" y="1106338"/>
                  </a:moveTo>
                  <a:lnTo>
                    <a:pt x="0" y="9058"/>
                  </a:lnTo>
                  <a:cubicBezTo>
                    <a:pt x="124460" y="-81112"/>
                    <a:pt x="205740" y="527218"/>
                    <a:pt x="403860" y="710098"/>
                  </a:cubicBezTo>
                  <a:cubicBezTo>
                    <a:pt x="601980" y="892978"/>
                    <a:pt x="1313180" y="1016168"/>
                    <a:pt x="1188720" y="1106338"/>
                  </a:cubicBezTo>
                  <a:lnTo>
                    <a:pt x="0" y="1106338"/>
                  </a:lnTo>
                  <a:close/>
                </a:path>
              </a:pathLst>
            </a:custGeom>
            <a:solidFill>
              <a:srgbClr val="D2FFE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654" name="Right Triangle 8">
              <a:extLst>
                <a:ext uri="{FF2B5EF4-FFF2-40B4-BE49-F238E27FC236}">
                  <a16:creationId xmlns:a16="http://schemas.microsoft.com/office/drawing/2014/main" id="{1E0430D4-D13D-5B0F-E7AB-92DC1C11EA4E}"/>
                </a:ext>
              </a:extLst>
            </xdr:cNvPr>
            <xdr:cNvSpPr>
              <a:spLocks noChangeAspect="1"/>
            </xdr:cNvSpPr>
          </xdr:nvSpPr>
          <xdr:spPr>
            <a:xfrm rot="5400000">
              <a:off x="6268372" y="9474199"/>
              <a:ext cx="179892" cy="189853"/>
            </a:xfrm>
            <a:custGeom>
              <a:avLst/>
              <a:gdLst>
                <a:gd name="connsiteX0" fmla="*/ 0 w 1188720"/>
                <a:gd name="connsiteY0" fmla="*/ 1097280 h 1097280"/>
                <a:gd name="connsiteX1" fmla="*/ 0 w 1188720"/>
                <a:gd name="connsiteY1" fmla="*/ 0 h 1097280"/>
                <a:gd name="connsiteX2" fmla="*/ 1188720 w 1188720"/>
                <a:gd name="connsiteY2" fmla="*/ 1097280 h 1097280"/>
                <a:gd name="connsiteX3" fmla="*/ 0 w 1188720"/>
                <a:gd name="connsiteY3" fmla="*/ 1097280 h 1097280"/>
                <a:gd name="connsiteX0" fmla="*/ 0 w 1188720"/>
                <a:gd name="connsiteY0" fmla="*/ 1097280 h 1097280"/>
                <a:gd name="connsiteX1" fmla="*/ 0 w 1188720"/>
                <a:gd name="connsiteY1" fmla="*/ 0 h 1097280"/>
                <a:gd name="connsiteX2" fmla="*/ 1188720 w 1188720"/>
                <a:gd name="connsiteY2" fmla="*/ 1097280 h 1097280"/>
                <a:gd name="connsiteX3" fmla="*/ 0 w 1188720"/>
                <a:gd name="connsiteY3" fmla="*/ 1097280 h 1097280"/>
                <a:gd name="connsiteX0" fmla="*/ 0 w 1213838"/>
                <a:gd name="connsiteY0" fmla="*/ 1108790 h 1108790"/>
                <a:gd name="connsiteX1" fmla="*/ 0 w 1213838"/>
                <a:gd name="connsiteY1" fmla="*/ 11510 h 1108790"/>
                <a:gd name="connsiteX2" fmla="*/ 746760 w 1213838"/>
                <a:gd name="connsiteY2" fmla="*/ 567770 h 1108790"/>
                <a:gd name="connsiteX3" fmla="*/ 1188720 w 1213838"/>
                <a:gd name="connsiteY3" fmla="*/ 1108790 h 1108790"/>
                <a:gd name="connsiteX4" fmla="*/ 0 w 1213838"/>
                <a:gd name="connsiteY4" fmla="*/ 1108790 h 1108790"/>
                <a:gd name="connsiteX0" fmla="*/ 0 w 1203659"/>
                <a:gd name="connsiteY0" fmla="*/ 1106140 h 1106140"/>
                <a:gd name="connsiteX1" fmla="*/ 0 w 1203659"/>
                <a:gd name="connsiteY1" fmla="*/ 8860 h 1106140"/>
                <a:gd name="connsiteX2" fmla="*/ 426720 w 1203659"/>
                <a:gd name="connsiteY2" fmla="*/ 725140 h 1106140"/>
                <a:gd name="connsiteX3" fmla="*/ 1188720 w 1203659"/>
                <a:gd name="connsiteY3" fmla="*/ 1106140 h 1106140"/>
                <a:gd name="connsiteX4" fmla="*/ 0 w 1203659"/>
                <a:gd name="connsiteY4" fmla="*/ 1106140 h 1106140"/>
                <a:gd name="connsiteX0" fmla="*/ 0 w 1203236"/>
                <a:gd name="connsiteY0" fmla="*/ 1106338 h 1106338"/>
                <a:gd name="connsiteX1" fmla="*/ 0 w 1203236"/>
                <a:gd name="connsiteY1" fmla="*/ 9058 h 1106338"/>
                <a:gd name="connsiteX2" fmla="*/ 403860 w 1203236"/>
                <a:gd name="connsiteY2" fmla="*/ 710098 h 1106338"/>
                <a:gd name="connsiteX3" fmla="*/ 1188720 w 1203236"/>
                <a:gd name="connsiteY3" fmla="*/ 1106338 h 1106338"/>
                <a:gd name="connsiteX4" fmla="*/ 0 w 1203236"/>
                <a:gd name="connsiteY4" fmla="*/ 1106338 h 1106338"/>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203236" h="1106338">
                  <a:moveTo>
                    <a:pt x="0" y="1106338"/>
                  </a:moveTo>
                  <a:lnTo>
                    <a:pt x="0" y="9058"/>
                  </a:lnTo>
                  <a:cubicBezTo>
                    <a:pt x="124460" y="-81112"/>
                    <a:pt x="205740" y="527218"/>
                    <a:pt x="403860" y="710098"/>
                  </a:cubicBezTo>
                  <a:cubicBezTo>
                    <a:pt x="601980" y="892978"/>
                    <a:pt x="1313180" y="1016168"/>
                    <a:pt x="1188720" y="1106338"/>
                  </a:cubicBezTo>
                  <a:lnTo>
                    <a:pt x="0" y="1106338"/>
                  </a:lnTo>
                  <a:close/>
                </a:path>
              </a:pathLst>
            </a:custGeom>
            <a:solidFill>
              <a:srgbClr val="D2FFE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655" name="Right Triangle 8">
              <a:extLst>
                <a:ext uri="{FF2B5EF4-FFF2-40B4-BE49-F238E27FC236}">
                  <a16:creationId xmlns:a16="http://schemas.microsoft.com/office/drawing/2014/main" id="{D557C332-F210-09E8-1C1B-DFCA7E5B17DD}"/>
                </a:ext>
              </a:extLst>
            </xdr:cNvPr>
            <xdr:cNvSpPr>
              <a:spLocks noChangeAspect="1"/>
            </xdr:cNvSpPr>
          </xdr:nvSpPr>
          <xdr:spPr>
            <a:xfrm flipH="1">
              <a:off x="9092669" y="10584221"/>
              <a:ext cx="180820" cy="182880"/>
            </a:xfrm>
            <a:custGeom>
              <a:avLst/>
              <a:gdLst>
                <a:gd name="connsiteX0" fmla="*/ 0 w 1188720"/>
                <a:gd name="connsiteY0" fmla="*/ 1097280 h 1097280"/>
                <a:gd name="connsiteX1" fmla="*/ 0 w 1188720"/>
                <a:gd name="connsiteY1" fmla="*/ 0 h 1097280"/>
                <a:gd name="connsiteX2" fmla="*/ 1188720 w 1188720"/>
                <a:gd name="connsiteY2" fmla="*/ 1097280 h 1097280"/>
                <a:gd name="connsiteX3" fmla="*/ 0 w 1188720"/>
                <a:gd name="connsiteY3" fmla="*/ 1097280 h 1097280"/>
                <a:gd name="connsiteX0" fmla="*/ 0 w 1188720"/>
                <a:gd name="connsiteY0" fmla="*/ 1097280 h 1097280"/>
                <a:gd name="connsiteX1" fmla="*/ 0 w 1188720"/>
                <a:gd name="connsiteY1" fmla="*/ 0 h 1097280"/>
                <a:gd name="connsiteX2" fmla="*/ 1188720 w 1188720"/>
                <a:gd name="connsiteY2" fmla="*/ 1097280 h 1097280"/>
                <a:gd name="connsiteX3" fmla="*/ 0 w 1188720"/>
                <a:gd name="connsiteY3" fmla="*/ 1097280 h 1097280"/>
                <a:gd name="connsiteX0" fmla="*/ 0 w 1213838"/>
                <a:gd name="connsiteY0" fmla="*/ 1108790 h 1108790"/>
                <a:gd name="connsiteX1" fmla="*/ 0 w 1213838"/>
                <a:gd name="connsiteY1" fmla="*/ 11510 h 1108790"/>
                <a:gd name="connsiteX2" fmla="*/ 746760 w 1213838"/>
                <a:gd name="connsiteY2" fmla="*/ 567770 h 1108790"/>
                <a:gd name="connsiteX3" fmla="*/ 1188720 w 1213838"/>
                <a:gd name="connsiteY3" fmla="*/ 1108790 h 1108790"/>
                <a:gd name="connsiteX4" fmla="*/ 0 w 1213838"/>
                <a:gd name="connsiteY4" fmla="*/ 1108790 h 1108790"/>
                <a:gd name="connsiteX0" fmla="*/ 0 w 1203659"/>
                <a:gd name="connsiteY0" fmla="*/ 1106140 h 1106140"/>
                <a:gd name="connsiteX1" fmla="*/ 0 w 1203659"/>
                <a:gd name="connsiteY1" fmla="*/ 8860 h 1106140"/>
                <a:gd name="connsiteX2" fmla="*/ 426720 w 1203659"/>
                <a:gd name="connsiteY2" fmla="*/ 725140 h 1106140"/>
                <a:gd name="connsiteX3" fmla="*/ 1188720 w 1203659"/>
                <a:gd name="connsiteY3" fmla="*/ 1106140 h 1106140"/>
                <a:gd name="connsiteX4" fmla="*/ 0 w 1203659"/>
                <a:gd name="connsiteY4" fmla="*/ 1106140 h 1106140"/>
                <a:gd name="connsiteX0" fmla="*/ 0 w 1203236"/>
                <a:gd name="connsiteY0" fmla="*/ 1106338 h 1106338"/>
                <a:gd name="connsiteX1" fmla="*/ 0 w 1203236"/>
                <a:gd name="connsiteY1" fmla="*/ 9058 h 1106338"/>
                <a:gd name="connsiteX2" fmla="*/ 403860 w 1203236"/>
                <a:gd name="connsiteY2" fmla="*/ 710098 h 1106338"/>
                <a:gd name="connsiteX3" fmla="*/ 1188720 w 1203236"/>
                <a:gd name="connsiteY3" fmla="*/ 1106338 h 1106338"/>
                <a:gd name="connsiteX4" fmla="*/ 0 w 1203236"/>
                <a:gd name="connsiteY4" fmla="*/ 1106338 h 1106338"/>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203236" h="1106338">
                  <a:moveTo>
                    <a:pt x="0" y="1106338"/>
                  </a:moveTo>
                  <a:lnTo>
                    <a:pt x="0" y="9058"/>
                  </a:lnTo>
                  <a:cubicBezTo>
                    <a:pt x="124460" y="-81112"/>
                    <a:pt x="205740" y="527218"/>
                    <a:pt x="403860" y="710098"/>
                  </a:cubicBezTo>
                  <a:cubicBezTo>
                    <a:pt x="601980" y="892978"/>
                    <a:pt x="1313180" y="1016168"/>
                    <a:pt x="1188720" y="1106338"/>
                  </a:cubicBezTo>
                  <a:lnTo>
                    <a:pt x="0" y="1106338"/>
                  </a:lnTo>
                  <a:close/>
                </a:path>
              </a:pathLst>
            </a:custGeom>
            <a:solidFill>
              <a:srgbClr val="D2FFE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656" name="Right Triangle 8">
              <a:extLst>
                <a:ext uri="{FF2B5EF4-FFF2-40B4-BE49-F238E27FC236}">
                  <a16:creationId xmlns:a16="http://schemas.microsoft.com/office/drawing/2014/main" id="{ADC9C166-AB6B-8EDD-D2E7-DE89F561ADCB}"/>
                </a:ext>
              </a:extLst>
            </xdr:cNvPr>
            <xdr:cNvSpPr>
              <a:spLocks noChangeAspect="1"/>
            </xdr:cNvSpPr>
          </xdr:nvSpPr>
          <xdr:spPr>
            <a:xfrm rot="16200000" flipH="1">
              <a:off x="9072937" y="9477986"/>
              <a:ext cx="184964" cy="182880"/>
            </a:xfrm>
            <a:custGeom>
              <a:avLst/>
              <a:gdLst>
                <a:gd name="connsiteX0" fmla="*/ 0 w 1188720"/>
                <a:gd name="connsiteY0" fmla="*/ 1097280 h 1097280"/>
                <a:gd name="connsiteX1" fmla="*/ 0 w 1188720"/>
                <a:gd name="connsiteY1" fmla="*/ 0 h 1097280"/>
                <a:gd name="connsiteX2" fmla="*/ 1188720 w 1188720"/>
                <a:gd name="connsiteY2" fmla="*/ 1097280 h 1097280"/>
                <a:gd name="connsiteX3" fmla="*/ 0 w 1188720"/>
                <a:gd name="connsiteY3" fmla="*/ 1097280 h 1097280"/>
                <a:gd name="connsiteX0" fmla="*/ 0 w 1188720"/>
                <a:gd name="connsiteY0" fmla="*/ 1097280 h 1097280"/>
                <a:gd name="connsiteX1" fmla="*/ 0 w 1188720"/>
                <a:gd name="connsiteY1" fmla="*/ 0 h 1097280"/>
                <a:gd name="connsiteX2" fmla="*/ 1188720 w 1188720"/>
                <a:gd name="connsiteY2" fmla="*/ 1097280 h 1097280"/>
                <a:gd name="connsiteX3" fmla="*/ 0 w 1188720"/>
                <a:gd name="connsiteY3" fmla="*/ 1097280 h 1097280"/>
                <a:gd name="connsiteX0" fmla="*/ 0 w 1213838"/>
                <a:gd name="connsiteY0" fmla="*/ 1108790 h 1108790"/>
                <a:gd name="connsiteX1" fmla="*/ 0 w 1213838"/>
                <a:gd name="connsiteY1" fmla="*/ 11510 h 1108790"/>
                <a:gd name="connsiteX2" fmla="*/ 746760 w 1213838"/>
                <a:gd name="connsiteY2" fmla="*/ 567770 h 1108790"/>
                <a:gd name="connsiteX3" fmla="*/ 1188720 w 1213838"/>
                <a:gd name="connsiteY3" fmla="*/ 1108790 h 1108790"/>
                <a:gd name="connsiteX4" fmla="*/ 0 w 1213838"/>
                <a:gd name="connsiteY4" fmla="*/ 1108790 h 1108790"/>
                <a:gd name="connsiteX0" fmla="*/ 0 w 1203659"/>
                <a:gd name="connsiteY0" fmla="*/ 1106140 h 1106140"/>
                <a:gd name="connsiteX1" fmla="*/ 0 w 1203659"/>
                <a:gd name="connsiteY1" fmla="*/ 8860 h 1106140"/>
                <a:gd name="connsiteX2" fmla="*/ 426720 w 1203659"/>
                <a:gd name="connsiteY2" fmla="*/ 725140 h 1106140"/>
                <a:gd name="connsiteX3" fmla="*/ 1188720 w 1203659"/>
                <a:gd name="connsiteY3" fmla="*/ 1106140 h 1106140"/>
                <a:gd name="connsiteX4" fmla="*/ 0 w 1203659"/>
                <a:gd name="connsiteY4" fmla="*/ 1106140 h 1106140"/>
                <a:gd name="connsiteX0" fmla="*/ 0 w 1203236"/>
                <a:gd name="connsiteY0" fmla="*/ 1106338 h 1106338"/>
                <a:gd name="connsiteX1" fmla="*/ 0 w 1203236"/>
                <a:gd name="connsiteY1" fmla="*/ 9058 h 1106338"/>
                <a:gd name="connsiteX2" fmla="*/ 403860 w 1203236"/>
                <a:gd name="connsiteY2" fmla="*/ 710098 h 1106338"/>
                <a:gd name="connsiteX3" fmla="*/ 1188720 w 1203236"/>
                <a:gd name="connsiteY3" fmla="*/ 1106338 h 1106338"/>
                <a:gd name="connsiteX4" fmla="*/ 0 w 1203236"/>
                <a:gd name="connsiteY4" fmla="*/ 1106338 h 1106338"/>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203236" h="1106338">
                  <a:moveTo>
                    <a:pt x="0" y="1106338"/>
                  </a:moveTo>
                  <a:lnTo>
                    <a:pt x="0" y="9058"/>
                  </a:lnTo>
                  <a:cubicBezTo>
                    <a:pt x="124460" y="-81112"/>
                    <a:pt x="205740" y="527218"/>
                    <a:pt x="403860" y="710098"/>
                  </a:cubicBezTo>
                  <a:cubicBezTo>
                    <a:pt x="601980" y="892978"/>
                    <a:pt x="1313180" y="1016168"/>
                    <a:pt x="1188720" y="1106338"/>
                  </a:cubicBezTo>
                  <a:lnTo>
                    <a:pt x="0" y="1106338"/>
                  </a:lnTo>
                  <a:close/>
                </a:path>
              </a:pathLst>
            </a:custGeom>
            <a:solidFill>
              <a:srgbClr val="D2FFE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grpSp>
        <xdr:nvGrpSpPr>
          <xdr:cNvPr id="646" name="Group 645">
            <a:extLst>
              <a:ext uri="{FF2B5EF4-FFF2-40B4-BE49-F238E27FC236}">
                <a16:creationId xmlns:a16="http://schemas.microsoft.com/office/drawing/2014/main" id="{1F98488E-2668-B0F5-E374-28E51D3B887B}"/>
              </a:ext>
            </a:extLst>
          </xdr:cNvPr>
          <xdr:cNvGrpSpPr/>
        </xdr:nvGrpSpPr>
        <xdr:grpSpPr>
          <a:xfrm>
            <a:off x="9269555" y="9370365"/>
            <a:ext cx="3009157" cy="1295696"/>
            <a:chOff x="6263391" y="9476944"/>
            <a:chExt cx="2993468" cy="1303167"/>
          </a:xfrm>
        </xdr:grpSpPr>
        <xdr:sp macro="" textlink="">
          <xdr:nvSpPr>
            <xdr:cNvPr id="649" name="Right Triangle 8">
              <a:extLst>
                <a:ext uri="{FF2B5EF4-FFF2-40B4-BE49-F238E27FC236}">
                  <a16:creationId xmlns:a16="http://schemas.microsoft.com/office/drawing/2014/main" id="{0D325231-8EED-366B-A170-3D4C6B844810}"/>
                </a:ext>
              </a:extLst>
            </xdr:cNvPr>
            <xdr:cNvSpPr>
              <a:spLocks noChangeAspect="1"/>
            </xdr:cNvSpPr>
          </xdr:nvSpPr>
          <xdr:spPr>
            <a:xfrm rot="21000000">
              <a:off x="6285362" y="10597232"/>
              <a:ext cx="180819" cy="182879"/>
            </a:xfrm>
            <a:custGeom>
              <a:avLst/>
              <a:gdLst>
                <a:gd name="connsiteX0" fmla="*/ 0 w 1188720"/>
                <a:gd name="connsiteY0" fmla="*/ 1097280 h 1097280"/>
                <a:gd name="connsiteX1" fmla="*/ 0 w 1188720"/>
                <a:gd name="connsiteY1" fmla="*/ 0 h 1097280"/>
                <a:gd name="connsiteX2" fmla="*/ 1188720 w 1188720"/>
                <a:gd name="connsiteY2" fmla="*/ 1097280 h 1097280"/>
                <a:gd name="connsiteX3" fmla="*/ 0 w 1188720"/>
                <a:gd name="connsiteY3" fmla="*/ 1097280 h 1097280"/>
                <a:gd name="connsiteX0" fmla="*/ 0 w 1188720"/>
                <a:gd name="connsiteY0" fmla="*/ 1097280 h 1097280"/>
                <a:gd name="connsiteX1" fmla="*/ 0 w 1188720"/>
                <a:gd name="connsiteY1" fmla="*/ 0 h 1097280"/>
                <a:gd name="connsiteX2" fmla="*/ 1188720 w 1188720"/>
                <a:gd name="connsiteY2" fmla="*/ 1097280 h 1097280"/>
                <a:gd name="connsiteX3" fmla="*/ 0 w 1188720"/>
                <a:gd name="connsiteY3" fmla="*/ 1097280 h 1097280"/>
                <a:gd name="connsiteX0" fmla="*/ 0 w 1213838"/>
                <a:gd name="connsiteY0" fmla="*/ 1108790 h 1108790"/>
                <a:gd name="connsiteX1" fmla="*/ 0 w 1213838"/>
                <a:gd name="connsiteY1" fmla="*/ 11510 h 1108790"/>
                <a:gd name="connsiteX2" fmla="*/ 746760 w 1213838"/>
                <a:gd name="connsiteY2" fmla="*/ 567770 h 1108790"/>
                <a:gd name="connsiteX3" fmla="*/ 1188720 w 1213838"/>
                <a:gd name="connsiteY3" fmla="*/ 1108790 h 1108790"/>
                <a:gd name="connsiteX4" fmla="*/ 0 w 1213838"/>
                <a:gd name="connsiteY4" fmla="*/ 1108790 h 1108790"/>
                <a:gd name="connsiteX0" fmla="*/ 0 w 1203659"/>
                <a:gd name="connsiteY0" fmla="*/ 1106140 h 1106140"/>
                <a:gd name="connsiteX1" fmla="*/ 0 w 1203659"/>
                <a:gd name="connsiteY1" fmla="*/ 8860 h 1106140"/>
                <a:gd name="connsiteX2" fmla="*/ 426720 w 1203659"/>
                <a:gd name="connsiteY2" fmla="*/ 725140 h 1106140"/>
                <a:gd name="connsiteX3" fmla="*/ 1188720 w 1203659"/>
                <a:gd name="connsiteY3" fmla="*/ 1106140 h 1106140"/>
                <a:gd name="connsiteX4" fmla="*/ 0 w 1203659"/>
                <a:gd name="connsiteY4" fmla="*/ 1106140 h 1106140"/>
                <a:gd name="connsiteX0" fmla="*/ 0 w 1203236"/>
                <a:gd name="connsiteY0" fmla="*/ 1106338 h 1106338"/>
                <a:gd name="connsiteX1" fmla="*/ 0 w 1203236"/>
                <a:gd name="connsiteY1" fmla="*/ 9058 h 1106338"/>
                <a:gd name="connsiteX2" fmla="*/ 403860 w 1203236"/>
                <a:gd name="connsiteY2" fmla="*/ 710098 h 1106338"/>
                <a:gd name="connsiteX3" fmla="*/ 1188720 w 1203236"/>
                <a:gd name="connsiteY3" fmla="*/ 1106338 h 1106338"/>
                <a:gd name="connsiteX4" fmla="*/ 0 w 1203236"/>
                <a:gd name="connsiteY4" fmla="*/ 1106338 h 1106338"/>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203236" h="1106338">
                  <a:moveTo>
                    <a:pt x="0" y="1106338"/>
                  </a:moveTo>
                  <a:lnTo>
                    <a:pt x="0" y="9058"/>
                  </a:lnTo>
                  <a:cubicBezTo>
                    <a:pt x="124460" y="-81112"/>
                    <a:pt x="205740" y="527218"/>
                    <a:pt x="403860" y="710098"/>
                  </a:cubicBezTo>
                  <a:cubicBezTo>
                    <a:pt x="601980" y="892978"/>
                    <a:pt x="1313180" y="1016168"/>
                    <a:pt x="1188720" y="1106338"/>
                  </a:cubicBezTo>
                  <a:lnTo>
                    <a:pt x="0" y="1106338"/>
                  </a:lnTo>
                  <a:close/>
                </a:path>
              </a:pathLst>
            </a:custGeom>
            <a:solidFill>
              <a:srgbClr val="D2FFE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650" name="Right Triangle 8">
              <a:extLst>
                <a:ext uri="{FF2B5EF4-FFF2-40B4-BE49-F238E27FC236}">
                  <a16:creationId xmlns:a16="http://schemas.microsoft.com/office/drawing/2014/main" id="{0F9F61DE-2C77-933E-A2C3-616C3C2B354A}"/>
                </a:ext>
              </a:extLst>
            </xdr:cNvPr>
            <xdr:cNvSpPr>
              <a:spLocks noChangeAspect="1"/>
            </xdr:cNvSpPr>
          </xdr:nvSpPr>
          <xdr:spPr>
            <a:xfrm rot="5400000">
              <a:off x="6268372" y="9474199"/>
              <a:ext cx="179892" cy="189853"/>
            </a:xfrm>
            <a:custGeom>
              <a:avLst/>
              <a:gdLst>
                <a:gd name="connsiteX0" fmla="*/ 0 w 1188720"/>
                <a:gd name="connsiteY0" fmla="*/ 1097280 h 1097280"/>
                <a:gd name="connsiteX1" fmla="*/ 0 w 1188720"/>
                <a:gd name="connsiteY1" fmla="*/ 0 h 1097280"/>
                <a:gd name="connsiteX2" fmla="*/ 1188720 w 1188720"/>
                <a:gd name="connsiteY2" fmla="*/ 1097280 h 1097280"/>
                <a:gd name="connsiteX3" fmla="*/ 0 w 1188720"/>
                <a:gd name="connsiteY3" fmla="*/ 1097280 h 1097280"/>
                <a:gd name="connsiteX0" fmla="*/ 0 w 1188720"/>
                <a:gd name="connsiteY0" fmla="*/ 1097280 h 1097280"/>
                <a:gd name="connsiteX1" fmla="*/ 0 w 1188720"/>
                <a:gd name="connsiteY1" fmla="*/ 0 h 1097280"/>
                <a:gd name="connsiteX2" fmla="*/ 1188720 w 1188720"/>
                <a:gd name="connsiteY2" fmla="*/ 1097280 h 1097280"/>
                <a:gd name="connsiteX3" fmla="*/ 0 w 1188720"/>
                <a:gd name="connsiteY3" fmla="*/ 1097280 h 1097280"/>
                <a:gd name="connsiteX0" fmla="*/ 0 w 1213838"/>
                <a:gd name="connsiteY0" fmla="*/ 1108790 h 1108790"/>
                <a:gd name="connsiteX1" fmla="*/ 0 w 1213838"/>
                <a:gd name="connsiteY1" fmla="*/ 11510 h 1108790"/>
                <a:gd name="connsiteX2" fmla="*/ 746760 w 1213838"/>
                <a:gd name="connsiteY2" fmla="*/ 567770 h 1108790"/>
                <a:gd name="connsiteX3" fmla="*/ 1188720 w 1213838"/>
                <a:gd name="connsiteY3" fmla="*/ 1108790 h 1108790"/>
                <a:gd name="connsiteX4" fmla="*/ 0 w 1213838"/>
                <a:gd name="connsiteY4" fmla="*/ 1108790 h 1108790"/>
                <a:gd name="connsiteX0" fmla="*/ 0 w 1203659"/>
                <a:gd name="connsiteY0" fmla="*/ 1106140 h 1106140"/>
                <a:gd name="connsiteX1" fmla="*/ 0 w 1203659"/>
                <a:gd name="connsiteY1" fmla="*/ 8860 h 1106140"/>
                <a:gd name="connsiteX2" fmla="*/ 426720 w 1203659"/>
                <a:gd name="connsiteY2" fmla="*/ 725140 h 1106140"/>
                <a:gd name="connsiteX3" fmla="*/ 1188720 w 1203659"/>
                <a:gd name="connsiteY3" fmla="*/ 1106140 h 1106140"/>
                <a:gd name="connsiteX4" fmla="*/ 0 w 1203659"/>
                <a:gd name="connsiteY4" fmla="*/ 1106140 h 1106140"/>
                <a:gd name="connsiteX0" fmla="*/ 0 w 1203236"/>
                <a:gd name="connsiteY0" fmla="*/ 1106338 h 1106338"/>
                <a:gd name="connsiteX1" fmla="*/ 0 w 1203236"/>
                <a:gd name="connsiteY1" fmla="*/ 9058 h 1106338"/>
                <a:gd name="connsiteX2" fmla="*/ 403860 w 1203236"/>
                <a:gd name="connsiteY2" fmla="*/ 710098 h 1106338"/>
                <a:gd name="connsiteX3" fmla="*/ 1188720 w 1203236"/>
                <a:gd name="connsiteY3" fmla="*/ 1106338 h 1106338"/>
                <a:gd name="connsiteX4" fmla="*/ 0 w 1203236"/>
                <a:gd name="connsiteY4" fmla="*/ 1106338 h 1106338"/>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203236" h="1106338">
                  <a:moveTo>
                    <a:pt x="0" y="1106338"/>
                  </a:moveTo>
                  <a:lnTo>
                    <a:pt x="0" y="9058"/>
                  </a:lnTo>
                  <a:cubicBezTo>
                    <a:pt x="124460" y="-81112"/>
                    <a:pt x="205740" y="527218"/>
                    <a:pt x="403860" y="710098"/>
                  </a:cubicBezTo>
                  <a:cubicBezTo>
                    <a:pt x="601980" y="892978"/>
                    <a:pt x="1313180" y="1016168"/>
                    <a:pt x="1188720" y="1106338"/>
                  </a:cubicBezTo>
                  <a:lnTo>
                    <a:pt x="0" y="1106338"/>
                  </a:lnTo>
                  <a:close/>
                </a:path>
              </a:pathLst>
            </a:custGeom>
            <a:solidFill>
              <a:srgbClr val="D2FFE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651" name="Right Triangle 8">
              <a:extLst>
                <a:ext uri="{FF2B5EF4-FFF2-40B4-BE49-F238E27FC236}">
                  <a16:creationId xmlns:a16="http://schemas.microsoft.com/office/drawing/2014/main" id="{9ACD8AAB-8705-55E9-B877-26EB55627FAB}"/>
                </a:ext>
              </a:extLst>
            </xdr:cNvPr>
            <xdr:cNvSpPr>
              <a:spLocks noChangeAspect="1"/>
            </xdr:cNvSpPr>
          </xdr:nvSpPr>
          <xdr:spPr>
            <a:xfrm flipH="1">
              <a:off x="9069045" y="10576610"/>
              <a:ext cx="180820" cy="182880"/>
            </a:xfrm>
            <a:custGeom>
              <a:avLst/>
              <a:gdLst>
                <a:gd name="connsiteX0" fmla="*/ 0 w 1188720"/>
                <a:gd name="connsiteY0" fmla="*/ 1097280 h 1097280"/>
                <a:gd name="connsiteX1" fmla="*/ 0 w 1188720"/>
                <a:gd name="connsiteY1" fmla="*/ 0 h 1097280"/>
                <a:gd name="connsiteX2" fmla="*/ 1188720 w 1188720"/>
                <a:gd name="connsiteY2" fmla="*/ 1097280 h 1097280"/>
                <a:gd name="connsiteX3" fmla="*/ 0 w 1188720"/>
                <a:gd name="connsiteY3" fmla="*/ 1097280 h 1097280"/>
                <a:gd name="connsiteX0" fmla="*/ 0 w 1188720"/>
                <a:gd name="connsiteY0" fmla="*/ 1097280 h 1097280"/>
                <a:gd name="connsiteX1" fmla="*/ 0 w 1188720"/>
                <a:gd name="connsiteY1" fmla="*/ 0 h 1097280"/>
                <a:gd name="connsiteX2" fmla="*/ 1188720 w 1188720"/>
                <a:gd name="connsiteY2" fmla="*/ 1097280 h 1097280"/>
                <a:gd name="connsiteX3" fmla="*/ 0 w 1188720"/>
                <a:gd name="connsiteY3" fmla="*/ 1097280 h 1097280"/>
                <a:gd name="connsiteX0" fmla="*/ 0 w 1213838"/>
                <a:gd name="connsiteY0" fmla="*/ 1108790 h 1108790"/>
                <a:gd name="connsiteX1" fmla="*/ 0 w 1213838"/>
                <a:gd name="connsiteY1" fmla="*/ 11510 h 1108790"/>
                <a:gd name="connsiteX2" fmla="*/ 746760 w 1213838"/>
                <a:gd name="connsiteY2" fmla="*/ 567770 h 1108790"/>
                <a:gd name="connsiteX3" fmla="*/ 1188720 w 1213838"/>
                <a:gd name="connsiteY3" fmla="*/ 1108790 h 1108790"/>
                <a:gd name="connsiteX4" fmla="*/ 0 w 1213838"/>
                <a:gd name="connsiteY4" fmla="*/ 1108790 h 1108790"/>
                <a:gd name="connsiteX0" fmla="*/ 0 w 1203659"/>
                <a:gd name="connsiteY0" fmla="*/ 1106140 h 1106140"/>
                <a:gd name="connsiteX1" fmla="*/ 0 w 1203659"/>
                <a:gd name="connsiteY1" fmla="*/ 8860 h 1106140"/>
                <a:gd name="connsiteX2" fmla="*/ 426720 w 1203659"/>
                <a:gd name="connsiteY2" fmla="*/ 725140 h 1106140"/>
                <a:gd name="connsiteX3" fmla="*/ 1188720 w 1203659"/>
                <a:gd name="connsiteY3" fmla="*/ 1106140 h 1106140"/>
                <a:gd name="connsiteX4" fmla="*/ 0 w 1203659"/>
                <a:gd name="connsiteY4" fmla="*/ 1106140 h 1106140"/>
                <a:gd name="connsiteX0" fmla="*/ 0 w 1203236"/>
                <a:gd name="connsiteY0" fmla="*/ 1106338 h 1106338"/>
                <a:gd name="connsiteX1" fmla="*/ 0 w 1203236"/>
                <a:gd name="connsiteY1" fmla="*/ 9058 h 1106338"/>
                <a:gd name="connsiteX2" fmla="*/ 403860 w 1203236"/>
                <a:gd name="connsiteY2" fmla="*/ 710098 h 1106338"/>
                <a:gd name="connsiteX3" fmla="*/ 1188720 w 1203236"/>
                <a:gd name="connsiteY3" fmla="*/ 1106338 h 1106338"/>
                <a:gd name="connsiteX4" fmla="*/ 0 w 1203236"/>
                <a:gd name="connsiteY4" fmla="*/ 1106338 h 1106338"/>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203236" h="1106338">
                  <a:moveTo>
                    <a:pt x="0" y="1106338"/>
                  </a:moveTo>
                  <a:lnTo>
                    <a:pt x="0" y="9058"/>
                  </a:lnTo>
                  <a:cubicBezTo>
                    <a:pt x="124460" y="-81112"/>
                    <a:pt x="205740" y="527218"/>
                    <a:pt x="403860" y="710098"/>
                  </a:cubicBezTo>
                  <a:cubicBezTo>
                    <a:pt x="601980" y="892978"/>
                    <a:pt x="1313180" y="1016168"/>
                    <a:pt x="1188720" y="1106338"/>
                  </a:cubicBezTo>
                  <a:lnTo>
                    <a:pt x="0" y="1106338"/>
                  </a:lnTo>
                  <a:close/>
                </a:path>
              </a:pathLst>
            </a:custGeom>
            <a:solidFill>
              <a:srgbClr val="D2FFE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652" name="Right Triangle 8">
              <a:extLst>
                <a:ext uri="{FF2B5EF4-FFF2-40B4-BE49-F238E27FC236}">
                  <a16:creationId xmlns:a16="http://schemas.microsoft.com/office/drawing/2014/main" id="{BDEF0AD4-57EB-7FCF-8737-DD966237BA8B}"/>
                </a:ext>
              </a:extLst>
            </xdr:cNvPr>
            <xdr:cNvSpPr>
              <a:spLocks noChangeAspect="1"/>
            </xdr:cNvSpPr>
          </xdr:nvSpPr>
          <xdr:spPr>
            <a:xfrm rot="16200000" flipH="1">
              <a:off x="9072937" y="9477986"/>
              <a:ext cx="184964" cy="182880"/>
            </a:xfrm>
            <a:custGeom>
              <a:avLst/>
              <a:gdLst>
                <a:gd name="connsiteX0" fmla="*/ 0 w 1188720"/>
                <a:gd name="connsiteY0" fmla="*/ 1097280 h 1097280"/>
                <a:gd name="connsiteX1" fmla="*/ 0 w 1188720"/>
                <a:gd name="connsiteY1" fmla="*/ 0 h 1097280"/>
                <a:gd name="connsiteX2" fmla="*/ 1188720 w 1188720"/>
                <a:gd name="connsiteY2" fmla="*/ 1097280 h 1097280"/>
                <a:gd name="connsiteX3" fmla="*/ 0 w 1188720"/>
                <a:gd name="connsiteY3" fmla="*/ 1097280 h 1097280"/>
                <a:gd name="connsiteX0" fmla="*/ 0 w 1188720"/>
                <a:gd name="connsiteY0" fmla="*/ 1097280 h 1097280"/>
                <a:gd name="connsiteX1" fmla="*/ 0 w 1188720"/>
                <a:gd name="connsiteY1" fmla="*/ 0 h 1097280"/>
                <a:gd name="connsiteX2" fmla="*/ 1188720 w 1188720"/>
                <a:gd name="connsiteY2" fmla="*/ 1097280 h 1097280"/>
                <a:gd name="connsiteX3" fmla="*/ 0 w 1188720"/>
                <a:gd name="connsiteY3" fmla="*/ 1097280 h 1097280"/>
                <a:gd name="connsiteX0" fmla="*/ 0 w 1213838"/>
                <a:gd name="connsiteY0" fmla="*/ 1108790 h 1108790"/>
                <a:gd name="connsiteX1" fmla="*/ 0 w 1213838"/>
                <a:gd name="connsiteY1" fmla="*/ 11510 h 1108790"/>
                <a:gd name="connsiteX2" fmla="*/ 746760 w 1213838"/>
                <a:gd name="connsiteY2" fmla="*/ 567770 h 1108790"/>
                <a:gd name="connsiteX3" fmla="*/ 1188720 w 1213838"/>
                <a:gd name="connsiteY3" fmla="*/ 1108790 h 1108790"/>
                <a:gd name="connsiteX4" fmla="*/ 0 w 1213838"/>
                <a:gd name="connsiteY4" fmla="*/ 1108790 h 1108790"/>
                <a:gd name="connsiteX0" fmla="*/ 0 w 1203659"/>
                <a:gd name="connsiteY0" fmla="*/ 1106140 h 1106140"/>
                <a:gd name="connsiteX1" fmla="*/ 0 w 1203659"/>
                <a:gd name="connsiteY1" fmla="*/ 8860 h 1106140"/>
                <a:gd name="connsiteX2" fmla="*/ 426720 w 1203659"/>
                <a:gd name="connsiteY2" fmla="*/ 725140 h 1106140"/>
                <a:gd name="connsiteX3" fmla="*/ 1188720 w 1203659"/>
                <a:gd name="connsiteY3" fmla="*/ 1106140 h 1106140"/>
                <a:gd name="connsiteX4" fmla="*/ 0 w 1203659"/>
                <a:gd name="connsiteY4" fmla="*/ 1106140 h 1106140"/>
                <a:gd name="connsiteX0" fmla="*/ 0 w 1203236"/>
                <a:gd name="connsiteY0" fmla="*/ 1106338 h 1106338"/>
                <a:gd name="connsiteX1" fmla="*/ 0 w 1203236"/>
                <a:gd name="connsiteY1" fmla="*/ 9058 h 1106338"/>
                <a:gd name="connsiteX2" fmla="*/ 403860 w 1203236"/>
                <a:gd name="connsiteY2" fmla="*/ 710098 h 1106338"/>
                <a:gd name="connsiteX3" fmla="*/ 1188720 w 1203236"/>
                <a:gd name="connsiteY3" fmla="*/ 1106338 h 1106338"/>
                <a:gd name="connsiteX4" fmla="*/ 0 w 1203236"/>
                <a:gd name="connsiteY4" fmla="*/ 1106338 h 1106338"/>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203236" h="1106338">
                  <a:moveTo>
                    <a:pt x="0" y="1106338"/>
                  </a:moveTo>
                  <a:lnTo>
                    <a:pt x="0" y="9058"/>
                  </a:lnTo>
                  <a:cubicBezTo>
                    <a:pt x="124460" y="-81112"/>
                    <a:pt x="205740" y="527218"/>
                    <a:pt x="403860" y="710098"/>
                  </a:cubicBezTo>
                  <a:cubicBezTo>
                    <a:pt x="601980" y="892978"/>
                    <a:pt x="1313180" y="1016168"/>
                    <a:pt x="1188720" y="1106338"/>
                  </a:cubicBezTo>
                  <a:lnTo>
                    <a:pt x="0" y="1106338"/>
                  </a:lnTo>
                  <a:close/>
                </a:path>
              </a:pathLst>
            </a:custGeom>
            <a:solidFill>
              <a:srgbClr val="D2FFE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sp macro="" textlink="">
        <xdr:nvSpPr>
          <xdr:cNvPr id="647" name="Freeform: Shape 646">
            <a:extLst>
              <a:ext uri="{FF2B5EF4-FFF2-40B4-BE49-F238E27FC236}">
                <a16:creationId xmlns:a16="http://schemas.microsoft.com/office/drawing/2014/main" id="{A5B2D5A4-BE93-2250-184A-04A540F227E5}"/>
              </a:ext>
            </a:extLst>
          </xdr:cNvPr>
          <xdr:cNvSpPr/>
        </xdr:nvSpPr>
        <xdr:spPr>
          <a:xfrm>
            <a:off x="6387751" y="10609480"/>
            <a:ext cx="1198284" cy="231838"/>
          </a:xfrm>
          <a:custGeom>
            <a:avLst/>
            <a:gdLst>
              <a:gd name="connsiteX0" fmla="*/ 493059 w 1219200"/>
              <a:gd name="connsiteY0" fmla="*/ 0 h 233082"/>
              <a:gd name="connsiteX1" fmla="*/ 0 w 1219200"/>
              <a:gd name="connsiteY1" fmla="*/ 233082 h 233082"/>
              <a:gd name="connsiteX2" fmla="*/ 1219200 w 1219200"/>
              <a:gd name="connsiteY2" fmla="*/ 8965 h 233082"/>
              <a:gd name="connsiteX3" fmla="*/ 493059 w 1219200"/>
              <a:gd name="connsiteY3" fmla="*/ 0 h 233082"/>
              <a:gd name="connsiteX0" fmla="*/ 493059 w 1231853"/>
              <a:gd name="connsiteY0" fmla="*/ 3803 h 236885"/>
              <a:gd name="connsiteX1" fmla="*/ 0 w 1231853"/>
              <a:gd name="connsiteY1" fmla="*/ 236885 h 236885"/>
              <a:gd name="connsiteX2" fmla="*/ 1231853 w 1231853"/>
              <a:gd name="connsiteY2" fmla="*/ 0 h 236885"/>
              <a:gd name="connsiteX3" fmla="*/ 493059 w 1231853"/>
              <a:gd name="connsiteY3" fmla="*/ 3803 h 236885"/>
              <a:gd name="connsiteX0" fmla="*/ 471971 w 1210765"/>
              <a:gd name="connsiteY0" fmla="*/ 3803 h 236885"/>
              <a:gd name="connsiteX1" fmla="*/ 0 w 1210765"/>
              <a:gd name="connsiteY1" fmla="*/ 236885 h 236885"/>
              <a:gd name="connsiteX2" fmla="*/ 1210765 w 1210765"/>
              <a:gd name="connsiteY2" fmla="*/ 0 h 236885"/>
              <a:gd name="connsiteX3" fmla="*/ 471971 w 1210765"/>
              <a:gd name="connsiteY3" fmla="*/ 3803 h 236885"/>
              <a:gd name="connsiteX0" fmla="*/ 467754 w 1206548"/>
              <a:gd name="connsiteY0" fmla="*/ 3803 h 241142"/>
              <a:gd name="connsiteX1" fmla="*/ 0 w 1206548"/>
              <a:gd name="connsiteY1" fmla="*/ 241142 h 241142"/>
              <a:gd name="connsiteX2" fmla="*/ 1206548 w 1206548"/>
              <a:gd name="connsiteY2" fmla="*/ 0 h 241142"/>
              <a:gd name="connsiteX3" fmla="*/ 467754 w 1206548"/>
              <a:gd name="connsiteY3" fmla="*/ 3803 h 241142"/>
              <a:gd name="connsiteX0" fmla="*/ 493061 w 1206548"/>
              <a:gd name="connsiteY0" fmla="*/ 0 h 245851"/>
              <a:gd name="connsiteX1" fmla="*/ 0 w 1206548"/>
              <a:gd name="connsiteY1" fmla="*/ 245851 h 245851"/>
              <a:gd name="connsiteX2" fmla="*/ 1206548 w 1206548"/>
              <a:gd name="connsiteY2" fmla="*/ 4709 h 245851"/>
              <a:gd name="connsiteX3" fmla="*/ 493061 w 1206548"/>
              <a:gd name="connsiteY3" fmla="*/ 0 h 245851"/>
              <a:gd name="connsiteX0" fmla="*/ 480408 w 1193895"/>
              <a:gd name="connsiteY0" fmla="*/ 0 h 233083"/>
              <a:gd name="connsiteX1" fmla="*/ 0 w 1193895"/>
              <a:gd name="connsiteY1" fmla="*/ 233083 h 233083"/>
              <a:gd name="connsiteX2" fmla="*/ 1193895 w 1193895"/>
              <a:gd name="connsiteY2" fmla="*/ 4709 h 233083"/>
              <a:gd name="connsiteX3" fmla="*/ 480408 w 1193895"/>
              <a:gd name="connsiteY3" fmla="*/ 0 h 233083"/>
            </a:gdLst>
            <a:ahLst/>
            <a:cxnLst>
              <a:cxn ang="0">
                <a:pos x="connsiteX0" y="connsiteY0"/>
              </a:cxn>
              <a:cxn ang="0">
                <a:pos x="connsiteX1" y="connsiteY1"/>
              </a:cxn>
              <a:cxn ang="0">
                <a:pos x="connsiteX2" y="connsiteY2"/>
              </a:cxn>
              <a:cxn ang="0">
                <a:pos x="connsiteX3" y="connsiteY3"/>
              </a:cxn>
            </a:cxnLst>
            <a:rect l="l" t="t" r="r" b="b"/>
            <a:pathLst>
              <a:path w="1193895" h="233083">
                <a:moveTo>
                  <a:pt x="480408" y="0"/>
                </a:moveTo>
                <a:lnTo>
                  <a:pt x="0" y="233083"/>
                </a:lnTo>
                <a:lnTo>
                  <a:pt x="1193895" y="4709"/>
                </a:lnTo>
                <a:lnTo>
                  <a:pt x="480408" y="0"/>
                </a:lnTo>
                <a:close/>
              </a:path>
            </a:pathLst>
          </a:custGeom>
          <a:solidFill>
            <a:schemeClr val="accent5">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648" name="Freeform: Shape 647">
            <a:extLst>
              <a:ext uri="{FF2B5EF4-FFF2-40B4-BE49-F238E27FC236}">
                <a16:creationId xmlns:a16="http://schemas.microsoft.com/office/drawing/2014/main" id="{C0BBCC69-465D-C209-0BF5-18027EB0E30F}"/>
              </a:ext>
            </a:extLst>
          </xdr:cNvPr>
          <xdr:cNvSpPr/>
        </xdr:nvSpPr>
        <xdr:spPr>
          <a:xfrm flipH="1">
            <a:off x="10980916" y="10613717"/>
            <a:ext cx="1198284" cy="231838"/>
          </a:xfrm>
          <a:custGeom>
            <a:avLst/>
            <a:gdLst>
              <a:gd name="connsiteX0" fmla="*/ 493059 w 1219200"/>
              <a:gd name="connsiteY0" fmla="*/ 0 h 233082"/>
              <a:gd name="connsiteX1" fmla="*/ 0 w 1219200"/>
              <a:gd name="connsiteY1" fmla="*/ 233082 h 233082"/>
              <a:gd name="connsiteX2" fmla="*/ 1219200 w 1219200"/>
              <a:gd name="connsiteY2" fmla="*/ 8965 h 233082"/>
              <a:gd name="connsiteX3" fmla="*/ 493059 w 1219200"/>
              <a:gd name="connsiteY3" fmla="*/ 0 h 233082"/>
              <a:gd name="connsiteX0" fmla="*/ 493059 w 1231853"/>
              <a:gd name="connsiteY0" fmla="*/ 3803 h 236885"/>
              <a:gd name="connsiteX1" fmla="*/ 0 w 1231853"/>
              <a:gd name="connsiteY1" fmla="*/ 236885 h 236885"/>
              <a:gd name="connsiteX2" fmla="*/ 1231853 w 1231853"/>
              <a:gd name="connsiteY2" fmla="*/ 0 h 236885"/>
              <a:gd name="connsiteX3" fmla="*/ 493059 w 1231853"/>
              <a:gd name="connsiteY3" fmla="*/ 3803 h 236885"/>
              <a:gd name="connsiteX0" fmla="*/ 471971 w 1210765"/>
              <a:gd name="connsiteY0" fmla="*/ 3803 h 236885"/>
              <a:gd name="connsiteX1" fmla="*/ 0 w 1210765"/>
              <a:gd name="connsiteY1" fmla="*/ 236885 h 236885"/>
              <a:gd name="connsiteX2" fmla="*/ 1210765 w 1210765"/>
              <a:gd name="connsiteY2" fmla="*/ 0 h 236885"/>
              <a:gd name="connsiteX3" fmla="*/ 471971 w 1210765"/>
              <a:gd name="connsiteY3" fmla="*/ 3803 h 236885"/>
              <a:gd name="connsiteX0" fmla="*/ 467754 w 1206548"/>
              <a:gd name="connsiteY0" fmla="*/ 3803 h 241142"/>
              <a:gd name="connsiteX1" fmla="*/ 0 w 1206548"/>
              <a:gd name="connsiteY1" fmla="*/ 241142 h 241142"/>
              <a:gd name="connsiteX2" fmla="*/ 1206548 w 1206548"/>
              <a:gd name="connsiteY2" fmla="*/ 0 h 241142"/>
              <a:gd name="connsiteX3" fmla="*/ 467754 w 1206548"/>
              <a:gd name="connsiteY3" fmla="*/ 3803 h 241142"/>
              <a:gd name="connsiteX0" fmla="*/ 493061 w 1206548"/>
              <a:gd name="connsiteY0" fmla="*/ 0 h 245851"/>
              <a:gd name="connsiteX1" fmla="*/ 0 w 1206548"/>
              <a:gd name="connsiteY1" fmla="*/ 245851 h 245851"/>
              <a:gd name="connsiteX2" fmla="*/ 1206548 w 1206548"/>
              <a:gd name="connsiteY2" fmla="*/ 4709 h 245851"/>
              <a:gd name="connsiteX3" fmla="*/ 493061 w 1206548"/>
              <a:gd name="connsiteY3" fmla="*/ 0 h 245851"/>
              <a:gd name="connsiteX0" fmla="*/ 480408 w 1193895"/>
              <a:gd name="connsiteY0" fmla="*/ 0 h 233083"/>
              <a:gd name="connsiteX1" fmla="*/ 0 w 1193895"/>
              <a:gd name="connsiteY1" fmla="*/ 233083 h 233083"/>
              <a:gd name="connsiteX2" fmla="*/ 1193895 w 1193895"/>
              <a:gd name="connsiteY2" fmla="*/ 4709 h 233083"/>
              <a:gd name="connsiteX3" fmla="*/ 480408 w 1193895"/>
              <a:gd name="connsiteY3" fmla="*/ 0 h 233083"/>
            </a:gdLst>
            <a:ahLst/>
            <a:cxnLst>
              <a:cxn ang="0">
                <a:pos x="connsiteX0" y="connsiteY0"/>
              </a:cxn>
              <a:cxn ang="0">
                <a:pos x="connsiteX1" y="connsiteY1"/>
              </a:cxn>
              <a:cxn ang="0">
                <a:pos x="connsiteX2" y="connsiteY2"/>
              </a:cxn>
              <a:cxn ang="0">
                <a:pos x="connsiteX3" y="connsiteY3"/>
              </a:cxn>
            </a:cxnLst>
            <a:rect l="l" t="t" r="r" b="b"/>
            <a:pathLst>
              <a:path w="1193895" h="233083">
                <a:moveTo>
                  <a:pt x="480408" y="0"/>
                </a:moveTo>
                <a:lnTo>
                  <a:pt x="0" y="233083"/>
                </a:lnTo>
                <a:lnTo>
                  <a:pt x="1193895" y="4709"/>
                </a:lnTo>
                <a:lnTo>
                  <a:pt x="480408" y="0"/>
                </a:lnTo>
                <a:close/>
              </a:path>
            </a:pathLst>
          </a:custGeom>
          <a:solidFill>
            <a:srgbClr val="FFD7DC"/>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FFD7DC"/>
              </a:solidFill>
            </a:endParaRPr>
          </a:p>
        </xdr:txBody>
      </xdr:sp>
    </xdr:grpSp>
    <xdr:clientData/>
  </xdr:twoCellAnchor>
  <xdr:oneCellAnchor>
    <xdr:from>
      <xdr:col>2</xdr:col>
      <xdr:colOff>426720</xdr:colOff>
      <xdr:row>1048</xdr:row>
      <xdr:rowOff>205740</xdr:rowOff>
    </xdr:from>
    <xdr:ext cx="848412" cy="914400"/>
    <xdr:pic>
      <xdr:nvPicPr>
        <xdr:cNvPr id="659" name="thumbs down, light red" hidden="1">
          <a:extLst>
            <a:ext uri="{FF2B5EF4-FFF2-40B4-BE49-F238E27FC236}">
              <a16:creationId xmlns:a16="http://schemas.microsoft.com/office/drawing/2014/main" id="{89846C6E-1DC0-4738-8C22-51B66A5FE8D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055370" y="199633840"/>
          <a:ext cx="848412" cy="914400"/>
        </a:xfrm>
        <a:prstGeom prst="rect">
          <a:avLst/>
        </a:prstGeom>
      </xdr:spPr>
    </xdr:pic>
    <xdr:clientData/>
  </xdr:oneCellAnchor>
  <xdr:oneCellAnchor>
    <xdr:from>
      <xdr:col>10</xdr:col>
      <xdr:colOff>231420</xdr:colOff>
      <xdr:row>1048</xdr:row>
      <xdr:rowOff>33300</xdr:rowOff>
    </xdr:from>
    <xdr:ext cx="848412" cy="914400"/>
    <xdr:pic>
      <xdr:nvPicPr>
        <xdr:cNvPr id="660" name="thumbs up, light green" hidden="1">
          <a:extLst>
            <a:ext uri="{FF2B5EF4-FFF2-40B4-BE49-F238E27FC236}">
              <a16:creationId xmlns:a16="http://schemas.microsoft.com/office/drawing/2014/main" id="{3FF7957B-CDCC-4865-8263-5B146CE10DE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flipH="1">
          <a:off x="4974870" y="199461400"/>
          <a:ext cx="848412" cy="914400"/>
        </a:xfrm>
        <a:prstGeom prst="rect">
          <a:avLst/>
        </a:prstGeom>
      </xdr:spPr>
    </xdr:pic>
    <xdr:clientData/>
  </xdr:oneCellAnchor>
  <xdr:twoCellAnchor>
    <xdr:from>
      <xdr:col>1</xdr:col>
      <xdr:colOff>45720</xdr:colOff>
      <xdr:row>1126</xdr:row>
      <xdr:rowOff>30472</xdr:rowOff>
    </xdr:from>
    <xdr:to>
      <xdr:col>12</xdr:col>
      <xdr:colOff>441960</xdr:colOff>
      <xdr:row>1135</xdr:row>
      <xdr:rowOff>30472</xdr:rowOff>
    </xdr:to>
    <xdr:grpSp>
      <xdr:nvGrpSpPr>
        <xdr:cNvPr id="661" name="vulnerable needs ICEBERGs">
          <a:extLst>
            <a:ext uri="{FF2B5EF4-FFF2-40B4-BE49-F238E27FC236}">
              <a16:creationId xmlns:a16="http://schemas.microsoft.com/office/drawing/2014/main" id="{67C3D296-7970-4C8C-806E-A02B071C4217}"/>
            </a:ext>
          </a:extLst>
        </xdr:cNvPr>
        <xdr:cNvGrpSpPr/>
      </xdr:nvGrpSpPr>
      <xdr:grpSpPr>
        <a:xfrm>
          <a:off x="160020" y="219975422"/>
          <a:ext cx="6054090" cy="1892300"/>
          <a:chOff x="6357620" y="19964193"/>
          <a:chExt cx="5844540" cy="1787520"/>
        </a:xfrm>
      </xdr:grpSpPr>
      <xdr:sp macro="" textlink="">
        <xdr:nvSpPr>
          <xdr:cNvPr id="662" name="iceberg: far left socialist">
            <a:extLst>
              <a:ext uri="{FF2B5EF4-FFF2-40B4-BE49-F238E27FC236}">
                <a16:creationId xmlns:a16="http://schemas.microsoft.com/office/drawing/2014/main" id="{3E6826E7-223E-AF9A-F78C-0938D91FEBC0}"/>
              </a:ext>
            </a:extLst>
          </xdr:cNvPr>
          <xdr:cNvSpPr/>
        </xdr:nvSpPr>
        <xdr:spPr>
          <a:xfrm>
            <a:off x="6357620" y="19965247"/>
            <a:ext cx="899160" cy="1786466"/>
          </a:xfrm>
          <a:custGeom>
            <a:avLst/>
            <a:gdLst>
              <a:gd name="connsiteX0" fmla="*/ 22860 w 899160"/>
              <a:gd name="connsiteY0" fmla="*/ 640080 h 1790700"/>
              <a:gd name="connsiteX1" fmla="*/ 22860 w 899160"/>
              <a:gd name="connsiteY1" fmla="*/ 640080 h 1790700"/>
              <a:gd name="connsiteX2" fmla="*/ 7620 w 899160"/>
              <a:gd name="connsiteY2" fmla="*/ 510540 h 1790700"/>
              <a:gd name="connsiteX3" fmla="*/ 0 w 899160"/>
              <a:gd name="connsiteY3" fmla="*/ 487680 h 1790700"/>
              <a:gd name="connsiteX4" fmla="*/ 22860 w 899160"/>
              <a:gd name="connsiteY4" fmla="*/ 373380 h 1790700"/>
              <a:gd name="connsiteX5" fmla="*/ 38100 w 899160"/>
              <a:gd name="connsiteY5" fmla="*/ 350520 h 1790700"/>
              <a:gd name="connsiteX6" fmla="*/ 60960 w 899160"/>
              <a:gd name="connsiteY6" fmla="*/ 335280 h 1790700"/>
              <a:gd name="connsiteX7" fmla="*/ 114300 w 899160"/>
              <a:gd name="connsiteY7" fmla="*/ 274320 h 1790700"/>
              <a:gd name="connsiteX8" fmla="*/ 129540 w 899160"/>
              <a:gd name="connsiteY8" fmla="*/ 251460 h 1790700"/>
              <a:gd name="connsiteX9" fmla="*/ 175260 w 899160"/>
              <a:gd name="connsiteY9" fmla="*/ 220980 h 1790700"/>
              <a:gd name="connsiteX10" fmla="*/ 190500 w 899160"/>
              <a:gd name="connsiteY10" fmla="*/ 198120 h 1790700"/>
              <a:gd name="connsiteX11" fmla="*/ 236220 w 899160"/>
              <a:gd name="connsiteY11" fmla="*/ 160020 h 1790700"/>
              <a:gd name="connsiteX12" fmla="*/ 251460 w 899160"/>
              <a:gd name="connsiteY12" fmla="*/ 137160 h 1790700"/>
              <a:gd name="connsiteX13" fmla="*/ 281940 w 899160"/>
              <a:gd name="connsiteY13" fmla="*/ 114300 h 1790700"/>
              <a:gd name="connsiteX14" fmla="*/ 304800 w 899160"/>
              <a:gd name="connsiteY14" fmla="*/ 91440 h 1790700"/>
              <a:gd name="connsiteX15" fmla="*/ 350520 w 899160"/>
              <a:gd name="connsiteY15" fmla="*/ 68580 h 1790700"/>
              <a:gd name="connsiteX16" fmla="*/ 365760 w 899160"/>
              <a:gd name="connsiteY16" fmla="*/ 45720 h 1790700"/>
              <a:gd name="connsiteX17" fmla="*/ 411480 w 899160"/>
              <a:gd name="connsiteY17" fmla="*/ 30480 h 1790700"/>
              <a:gd name="connsiteX18" fmla="*/ 434340 w 899160"/>
              <a:gd name="connsiteY18" fmla="*/ 15240 h 1790700"/>
              <a:gd name="connsiteX19" fmla="*/ 464820 w 899160"/>
              <a:gd name="connsiteY19" fmla="*/ 7620 h 1790700"/>
              <a:gd name="connsiteX20" fmla="*/ 487680 w 899160"/>
              <a:gd name="connsiteY20" fmla="*/ 0 h 1790700"/>
              <a:gd name="connsiteX21" fmla="*/ 548640 w 899160"/>
              <a:gd name="connsiteY21" fmla="*/ 22860 h 1790700"/>
              <a:gd name="connsiteX22" fmla="*/ 563880 w 899160"/>
              <a:gd name="connsiteY22" fmla="*/ 45720 h 1790700"/>
              <a:gd name="connsiteX23" fmla="*/ 586740 w 899160"/>
              <a:gd name="connsiteY23" fmla="*/ 53340 h 1790700"/>
              <a:gd name="connsiteX24" fmla="*/ 609600 w 899160"/>
              <a:gd name="connsiteY24" fmla="*/ 68580 h 1790700"/>
              <a:gd name="connsiteX25" fmla="*/ 624840 w 899160"/>
              <a:gd name="connsiteY25" fmla="*/ 91440 h 1790700"/>
              <a:gd name="connsiteX26" fmla="*/ 647700 w 899160"/>
              <a:gd name="connsiteY26" fmla="*/ 106680 h 1790700"/>
              <a:gd name="connsiteX27" fmla="*/ 678180 w 899160"/>
              <a:gd name="connsiteY27" fmla="*/ 137160 h 1790700"/>
              <a:gd name="connsiteX28" fmla="*/ 739140 w 899160"/>
              <a:gd name="connsiteY28" fmla="*/ 190500 h 1790700"/>
              <a:gd name="connsiteX29" fmla="*/ 800100 w 899160"/>
              <a:gd name="connsiteY29" fmla="*/ 259080 h 1790700"/>
              <a:gd name="connsiteX30" fmla="*/ 762000 w 899160"/>
              <a:gd name="connsiteY30" fmla="*/ 342900 h 1790700"/>
              <a:gd name="connsiteX31" fmla="*/ 769620 w 899160"/>
              <a:gd name="connsiteY31" fmla="*/ 381000 h 1790700"/>
              <a:gd name="connsiteX32" fmla="*/ 777240 w 899160"/>
              <a:gd name="connsiteY32" fmla="*/ 403860 h 1790700"/>
              <a:gd name="connsiteX33" fmla="*/ 822960 w 899160"/>
              <a:gd name="connsiteY33" fmla="*/ 419100 h 1790700"/>
              <a:gd name="connsiteX34" fmla="*/ 861060 w 899160"/>
              <a:gd name="connsiteY34" fmla="*/ 464820 h 1790700"/>
              <a:gd name="connsiteX35" fmla="*/ 899160 w 899160"/>
              <a:gd name="connsiteY35" fmla="*/ 510540 h 1790700"/>
              <a:gd name="connsiteX36" fmla="*/ 883920 w 899160"/>
              <a:gd name="connsiteY36" fmla="*/ 701040 h 1790700"/>
              <a:gd name="connsiteX37" fmla="*/ 868680 w 899160"/>
              <a:gd name="connsiteY37" fmla="*/ 746760 h 1790700"/>
              <a:gd name="connsiteX38" fmla="*/ 861060 w 899160"/>
              <a:gd name="connsiteY38" fmla="*/ 777240 h 1790700"/>
              <a:gd name="connsiteX39" fmla="*/ 830580 w 899160"/>
              <a:gd name="connsiteY39" fmla="*/ 822960 h 1790700"/>
              <a:gd name="connsiteX40" fmla="*/ 807720 w 899160"/>
              <a:gd name="connsiteY40" fmla="*/ 876300 h 1790700"/>
              <a:gd name="connsiteX41" fmla="*/ 815340 w 899160"/>
              <a:gd name="connsiteY41" fmla="*/ 922020 h 1790700"/>
              <a:gd name="connsiteX42" fmla="*/ 830580 w 899160"/>
              <a:gd name="connsiteY42" fmla="*/ 967740 h 1790700"/>
              <a:gd name="connsiteX43" fmla="*/ 838200 w 899160"/>
              <a:gd name="connsiteY43" fmla="*/ 990600 h 1790700"/>
              <a:gd name="connsiteX44" fmla="*/ 853440 w 899160"/>
              <a:gd name="connsiteY44" fmla="*/ 1059180 h 1790700"/>
              <a:gd name="connsiteX45" fmla="*/ 838200 w 899160"/>
              <a:gd name="connsiteY45" fmla="*/ 1150620 h 1790700"/>
              <a:gd name="connsiteX46" fmla="*/ 822960 w 899160"/>
              <a:gd name="connsiteY46" fmla="*/ 1173480 h 1790700"/>
              <a:gd name="connsiteX47" fmla="*/ 807720 w 899160"/>
              <a:gd name="connsiteY47" fmla="*/ 1219200 h 1790700"/>
              <a:gd name="connsiteX48" fmla="*/ 777240 w 899160"/>
              <a:gd name="connsiteY48" fmla="*/ 1264920 h 1790700"/>
              <a:gd name="connsiteX49" fmla="*/ 769620 w 899160"/>
              <a:gd name="connsiteY49" fmla="*/ 1386840 h 1790700"/>
              <a:gd name="connsiteX50" fmla="*/ 754380 w 899160"/>
              <a:gd name="connsiteY50" fmla="*/ 1409700 h 1790700"/>
              <a:gd name="connsiteX51" fmla="*/ 746760 w 899160"/>
              <a:gd name="connsiteY51" fmla="*/ 1432560 h 1790700"/>
              <a:gd name="connsiteX52" fmla="*/ 716280 w 899160"/>
              <a:gd name="connsiteY52" fmla="*/ 1478280 h 1790700"/>
              <a:gd name="connsiteX53" fmla="*/ 685800 w 899160"/>
              <a:gd name="connsiteY53" fmla="*/ 1569720 h 1790700"/>
              <a:gd name="connsiteX54" fmla="*/ 678180 w 899160"/>
              <a:gd name="connsiteY54" fmla="*/ 1592580 h 1790700"/>
              <a:gd name="connsiteX55" fmla="*/ 670560 w 899160"/>
              <a:gd name="connsiteY55" fmla="*/ 1615440 h 1790700"/>
              <a:gd name="connsiteX56" fmla="*/ 655320 w 899160"/>
              <a:gd name="connsiteY56" fmla="*/ 1676400 h 1790700"/>
              <a:gd name="connsiteX57" fmla="*/ 632460 w 899160"/>
              <a:gd name="connsiteY57" fmla="*/ 1729740 h 1790700"/>
              <a:gd name="connsiteX58" fmla="*/ 609600 w 899160"/>
              <a:gd name="connsiteY58" fmla="*/ 1760220 h 1790700"/>
              <a:gd name="connsiteX59" fmla="*/ 563880 w 899160"/>
              <a:gd name="connsiteY59" fmla="*/ 1775460 h 1790700"/>
              <a:gd name="connsiteX60" fmla="*/ 495300 w 899160"/>
              <a:gd name="connsiteY60" fmla="*/ 1790700 h 1790700"/>
              <a:gd name="connsiteX61" fmla="*/ 388620 w 899160"/>
              <a:gd name="connsiteY61" fmla="*/ 1783080 h 1790700"/>
              <a:gd name="connsiteX62" fmla="*/ 342900 w 899160"/>
              <a:gd name="connsiteY62" fmla="*/ 1752600 h 1790700"/>
              <a:gd name="connsiteX63" fmla="*/ 320040 w 899160"/>
              <a:gd name="connsiteY63" fmla="*/ 1737360 h 1790700"/>
              <a:gd name="connsiteX64" fmla="*/ 274320 w 899160"/>
              <a:gd name="connsiteY64" fmla="*/ 1699260 h 1790700"/>
              <a:gd name="connsiteX65" fmla="*/ 251460 w 899160"/>
              <a:gd name="connsiteY65" fmla="*/ 1546860 h 1790700"/>
              <a:gd name="connsiteX66" fmla="*/ 228600 w 899160"/>
              <a:gd name="connsiteY66" fmla="*/ 1524000 h 1790700"/>
              <a:gd name="connsiteX67" fmla="*/ 213360 w 899160"/>
              <a:gd name="connsiteY67" fmla="*/ 1501140 h 1790700"/>
              <a:gd name="connsiteX68" fmla="*/ 198120 w 899160"/>
              <a:gd name="connsiteY68" fmla="*/ 1348740 h 1790700"/>
              <a:gd name="connsiteX69" fmla="*/ 190500 w 899160"/>
              <a:gd name="connsiteY69" fmla="*/ 1325880 h 1790700"/>
              <a:gd name="connsiteX70" fmla="*/ 182880 w 899160"/>
              <a:gd name="connsiteY70" fmla="*/ 1181100 h 1790700"/>
              <a:gd name="connsiteX71" fmla="*/ 175260 w 899160"/>
              <a:gd name="connsiteY71" fmla="*/ 1143000 h 1790700"/>
              <a:gd name="connsiteX72" fmla="*/ 190500 w 899160"/>
              <a:gd name="connsiteY72" fmla="*/ 1043940 h 1790700"/>
              <a:gd name="connsiteX73" fmla="*/ 182880 w 899160"/>
              <a:gd name="connsiteY73" fmla="*/ 929640 h 1790700"/>
              <a:gd name="connsiteX74" fmla="*/ 160020 w 899160"/>
              <a:gd name="connsiteY74" fmla="*/ 914400 h 1790700"/>
              <a:gd name="connsiteX75" fmla="*/ 121920 w 899160"/>
              <a:gd name="connsiteY75" fmla="*/ 906780 h 1790700"/>
              <a:gd name="connsiteX76" fmla="*/ 53340 w 899160"/>
              <a:gd name="connsiteY76" fmla="*/ 876300 h 1790700"/>
              <a:gd name="connsiteX77" fmla="*/ 60960 w 899160"/>
              <a:gd name="connsiteY77" fmla="*/ 784860 h 1790700"/>
              <a:gd name="connsiteX78" fmla="*/ 76200 w 899160"/>
              <a:gd name="connsiteY78" fmla="*/ 731520 h 1790700"/>
              <a:gd name="connsiteX79" fmla="*/ 53340 w 899160"/>
              <a:gd name="connsiteY79" fmla="*/ 662940 h 1790700"/>
              <a:gd name="connsiteX80" fmla="*/ 45720 w 899160"/>
              <a:gd name="connsiteY80" fmla="*/ 640080 h 1790700"/>
              <a:gd name="connsiteX81" fmla="*/ 22860 w 899160"/>
              <a:gd name="connsiteY81" fmla="*/ 640080 h 17907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Lst>
            <a:rect l="l" t="t" r="r" b="b"/>
            <a:pathLst>
              <a:path w="899160" h="1790700">
                <a:moveTo>
                  <a:pt x="22860" y="640080"/>
                </a:moveTo>
                <a:lnTo>
                  <a:pt x="22860" y="640080"/>
                </a:lnTo>
                <a:cubicBezTo>
                  <a:pt x="18967" y="597257"/>
                  <a:pt x="17029" y="552882"/>
                  <a:pt x="7620" y="510540"/>
                </a:cubicBezTo>
                <a:cubicBezTo>
                  <a:pt x="5878" y="502699"/>
                  <a:pt x="2540" y="495300"/>
                  <a:pt x="0" y="487680"/>
                </a:cubicBezTo>
                <a:cubicBezTo>
                  <a:pt x="2947" y="461156"/>
                  <a:pt x="4849" y="400396"/>
                  <a:pt x="22860" y="373380"/>
                </a:cubicBezTo>
                <a:cubicBezTo>
                  <a:pt x="27940" y="365760"/>
                  <a:pt x="31624" y="356996"/>
                  <a:pt x="38100" y="350520"/>
                </a:cubicBezTo>
                <a:cubicBezTo>
                  <a:pt x="44576" y="344044"/>
                  <a:pt x="53340" y="340360"/>
                  <a:pt x="60960" y="335280"/>
                </a:cubicBezTo>
                <a:cubicBezTo>
                  <a:pt x="96520" y="281940"/>
                  <a:pt x="76200" y="299720"/>
                  <a:pt x="114300" y="274320"/>
                </a:cubicBezTo>
                <a:cubicBezTo>
                  <a:pt x="119380" y="266700"/>
                  <a:pt x="122648" y="257491"/>
                  <a:pt x="129540" y="251460"/>
                </a:cubicBezTo>
                <a:cubicBezTo>
                  <a:pt x="143324" y="239399"/>
                  <a:pt x="175260" y="220980"/>
                  <a:pt x="175260" y="220980"/>
                </a:cubicBezTo>
                <a:cubicBezTo>
                  <a:pt x="180340" y="213360"/>
                  <a:pt x="184024" y="204596"/>
                  <a:pt x="190500" y="198120"/>
                </a:cubicBezTo>
                <a:cubicBezTo>
                  <a:pt x="250440" y="138180"/>
                  <a:pt x="173803" y="234920"/>
                  <a:pt x="236220" y="160020"/>
                </a:cubicBezTo>
                <a:cubicBezTo>
                  <a:pt x="242083" y="152985"/>
                  <a:pt x="244984" y="143636"/>
                  <a:pt x="251460" y="137160"/>
                </a:cubicBezTo>
                <a:cubicBezTo>
                  <a:pt x="260440" y="128180"/>
                  <a:pt x="272297" y="122565"/>
                  <a:pt x="281940" y="114300"/>
                </a:cubicBezTo>
                <a:cubicBezTo>
                  <a:pt x="290122" y="107287"/>
                  <a:pt x="296521" y="98339"/>
                  <a:pt x="304800" y="91440"/>
                </a:cubicBezTo>
                <a:cubicBezTo>
                  <a:pt x="324495" y="75027"/>
                  <a:pt x="327609" y="76217"/>
                  <a:pt x="350520" y="68580"/>
                </a:cubicBezTo>
                <a:cubicBezTo>
                  <a:pt x="355600" y="60960"/>
                  <a:pt x="357994" y="50574"/>
                  <a:pt x="365760" y="45720"/>
                </a:cubicBezTo>
                <a:cubicBezTo>
                  <a:pt x="379383" y="37206"/>
                  <a:pt x="398114" y="39391"/>
                  <a:pt x="411480" y="30480"/>
                </a:cubicBezTo>
                <a:cubicBezTo>
                  <a:pt x="419100" y="25400"/>
                  <a:pt x="425922" y="18848"/>
                  <a:pt x="434340" y="15240"/>
                </a:cubicBezTo>
                <a:cubicBezTo>
                  <a:pt x="443966" y="11115"/>
                  <a:pt x="454750" y="10497"/>
                  <a:pt x="464820" y="7620"/>
                </a:cubicBezTo>
                <a:cubicBezTo>
                  <a:pt x="472543" y="5413"/>
                  <a:pt x="480060" y="2540"/>
                  <a:pt x="487680" y="0"/>
                </a:cubicBezTo>
                <a:cubicBezTo>
                  <a:pt x="514940" y="5452"/>
                  <a:pt x="529019" y="3239"/>
                  <a:pt x="548640" y="22860"/>
                </a:cubicBezTo>
                <a:cubicBezTo>
                  <a:pt x="555116" y="29336"/>
                  <a:pt x="556729" y="39999"/>
                  <a:pt x="563880" y="45720"/>
                </a:cubicBezTo>
                <a:cubicBezTo>
                  <a:pt x="570152" y="50738"/>
                  <a:pt x="579556" y="49748"/>
                  <a:pt x="586740" y="53340"/>
                </a:cubicBezTo>
                <a:cubicBezTo>
                  <a:pt x="594931" y="57436"/>
                  <a:pt x="601980" y="63500"/>
                  <a:pt x="609600" y="68580"/>
                </a:cubicBezTo>
                <a:cubicBezTo>
                  <a:pt x="614680" y="76200"/>
                  <a:pt x="618364" y="84964"/>
                  <a:pt x="624840" y="91440"/>
                </a:cubicBezTo>
                <a:cubicBezTo>
                  <a:pt x="631316" y="97916"/>
                  <a:pt x="641979" y="99529"/>
                  <a:pt x="647700" y="106680"/>
                </a:cubicBezTo>
                <a:cubicBezTo>
                  <a:pt x="677256" y="143625"/>
                  <a:pt x="628304" y="120535"/>
                  <a:pt x="678180" y="137160"/>
                </a:cubicBezTo>
                <a:cubicBezTo>
                  <a:pt x="721360" y="201930"/>
                  <a:pt x="650240" y="101600"/>
                  <a:pt x="739140" y="190500"/>
                </a:cubicBezTo>
                <a:cubicBezTo>
                  <a:pt x="791336" y="242696"/>
                  <a:pt x="772905" y="218287"/>
                  <a:pt x="800100" y="259080"/>
                </a:cubicBezTo>
                <a:cubicBezTo>
                  <a:pt x="782246" y="330495"/>
                  <a:pt x="799671" y="305229"/>
                  <a:pt x="762000" y="342900"/>
                </a:cubicBezTo>
                <a:cubicBezTo>
                  <a:pt x="764540" y="355600"/>
                  <a:pt x="766479" y="368435"/>
                  <a:pt x="769620" y="381000"/>
                </a:cubicBezTo>
                <a:cubicBezTo>
                  <a:pt x="771568" y="388792"/>
                  <a:pt x="770704" y="399191"/>
                  <a:pt x="777240" y="403860"/>
                </a:cubicBezTo>
                <a:cubicBezTo>
                  <a:pt x="790312" y="413197"/>
                  <a:pt x="822960" y="419100"/>
                  <a:pt x="822960" y="419100"/>
                </a:cubicBezTo>
                <a:cubicBezTo>
                  <a:pt x="889746" y="485886"/>
                  <a:pt x="808016" y="401167"/>
                  <a:pt x="861060" y="464820"/>
                </a:cubicBezTo>
                <a:cubicBezTo>
                  <a:pt x="909953" y="523492"/>
                  <a:pt x="861322" y="453783"/>
                  <a:pt x="899160" y="510540"/>
                </a:cubicBezTo>
                <a:cubicBezTo>
                  <a:pt x="894080" y="574040"/>
                  <a:pt x="904065" y="640606"/>
                  <a:pt x="883920" y="701040"/>
                </a:cubicBezTo>
                <a:cubicBezTo>
                  <a:pt x="878840" y="716280"/>
                  <a:pt x="872576" y="731175"/>
                  <a:pt x="868680" y="746760"/>
                </a:cubicBezTo>
                <a:cubicBezTo>
                  <a:pt x="866140" y="756920"/>
                  <a:pt x="865744" y="767873"/>
                  <a:pt x="861060" y="777240"/>
                </a:cubicBezTo>
                <a:cubicBezTo>
                  <a:pt x="852869" y="793623"/>
                  <a:pt x="838771" y="806577"/>
                  <a:pt x="830580" y="822960"/>
                </a:cubicBezTo>
                <a:cubicBezTo>
                  <a:pt x="811748" y="860624"/>
                  <a:pt x="818932" y="842664"/>
                  <a:pt x="807720" y="876300"/>
                </a:cubicBezTo>
                <a:cubicBezTo>
                  <a:pt x="810260" y="891540"/>
                  <a:pt x="811593" y="907031"/>
                  <a:pt x="815340" y="922020"/>
                </a:cubicBezTo>
                <a:cubicBezTo>
                  <a:pt x="819236" y="937605"/>
                  <a:pt x="825500" y="952500"/>
                  <a:pt x="830580" y="967740"/>
                </a:cubicBezTo>
                <a:cubicBezTo>
                  <a:pt x="833120" y="975360"/>
                  <a:pt x="836625" y="982724"/>
                  <a:pt x="838200" y="990600"/>
                </a:cubicBezTo>
                <a:cubicBezTo>
                  <a:pt x="847874" y="1038969"/>
                  <a:pt x="842679" y="1016135"/>
                  <a:pt x="853440" y="1059180"/>
                </a:cubicBezTo>
                <a:cubicBezTo>
                  <a:pt x="851026" y="1080909"/>
                  <a:pt x="850966" y="1125088"/>
                  <a:pt x="838200" y="1150620"/>
                </a:cubicBezTo>
                <a:cubicBezTo>
                  <a:pt x="834104" y="1158811"/>
                  <a:pt x="826679" y="1165111"/>
                  <a:pt x="822960" y="1173480"/>
                </a:cubicBezTo>
                <a:cubicBezTo>
                  <a:pt x="816436" y="1188160"/>
                  <a:pt x="816631" y="1205834"/>
                  <a:pt x="807720" y="1219200"/>
                </a:cubicBezTo>
                <a:lnTo>
                  <a:pt x="777240" y="1264920"/>
                </a:lnTo>
                <a:cubicBezTo>
                  <a:pt x="774700" y="1305560"/>
                  <a:pt x="775971" y="1346619"/>
                  <a:pt x="769620" y="1386840"/>
                </a:cubicBezTo>
                <a:cubicBezTo>
                  <a:pt x="768192" y="1395886"/>
                  <a:pt x="758476" y="1401509"/>
                  <a:pt x="754380" y="1409700"/>
                </a:cubicBezTo>
                <a:cubicBezTo>
                  <a:pt x="750788" y="1416884"/>
                  <a:pt x="750661" y="1425539"/>
                  <a:pt x="746760" y="1432560"/>
                </a:cubicBezTo>
                <a:cubicBezTo>
                  <a:pt x="737865" y="1448571"/>
                  <a:pt x="722072" y="1460904"/>
                  <a:pt x="716280" y="1478280"/>
                </a:cubicBezTo>
                <a:lnTo>
                  <a:pt x="685800" y="1569720"/>
                </a:lnTo>
                <a:lnTo>
                  <a:pt x="678180" y="1592580"/>
                </a:lnTo>
                <a:cubicBezTo>
                  <a:pt x="675640" y="1600200"/>
                  <a:pt x="672135" y="1607564"/>
                  <a:pt x="670560" y="1615440"/>
                </a:cubicBezTo>
                <a:cubicBezTo>
                  <a:pt x="655068" y="1692901"/>
                  <a:pt x="670941" y="1621727"/>
                  <a:pt x="655320" y="1676400"/>
                </a:cubicBezTo>
                <a:cubicBezTo>
                  <a:pt x="644282" y="1715033"/>
                  <a:pt x="654556" y="1698806"/>
                  <a:pt x="632460" y="1729740"/>
                </a:cubicBezTo>
                <a:cubicBezTo>
                  <a:pt x="625078" y="1740074"/>
                  <a:pt x="620167" y="1753175"/>
                  <a:pt x="609600" y="1760220"/>
                </a:cubicBezTo>
                <a:cubicBezTo>
                  <a:pt x="596234" y="1769131"/>
                  <a:pt x="579632" y="1772310"/>
                  <a:pt x="563880" y="1775460"/>
                </a:cubicBezTo>
                <a:cubicBezTo>
                  <a:pt x="515511" y="1785134"/>
                  <a:pt x="538345" y="1779939"/>
                  <a:pt x="495300" y="1790700"/>
                </a:cubicBezTo>
                <a:cubicBezTo>
                  <a:pt x="459740" y="1788160"/>
                  <a:pt x="424026" y="1787245"/>
                  <a:pt x="388620" y="1783080"/>
                </a:cubicBezTo>
                <a:cubicBezTo>
                  <a:pt x="360553" y="1779778"/>
                  <a:pt x="364709" y="1770774"/>
                  <a:pt x="342900" y="1752600"/>
                </a:cubicBezTo>
                <a:cubicBezTo>
                  <a:pt x="335865" y="1746737"/>
                  <a:pt x="327075" y="1743223"/>
                  <a:pt x="320040" y="1737360"/>
                </a:cubicBezTo>
                <a:cubicBezTo>
                  <a:pt x="261368" y="1688467"/>
                  <a:pt x="331077" y="1737098"/>
                  <a:pt x="274320" y="1699260"/>
                </a:cubicBezTo>
                <a:cubicBezTo>
                  <a:pt x="229165" y="1631527"/>
                  <a:pt x="287587" y="1727497"/>
                  <a:pt x="251460" y="1546860"/>
                </a:cubicBezTo>
                <a:cubicBezTo>
                  <a:pt x="249347" y="1536293"/>
                  <a:pt x="235499" y="1532279"/>
                  <a:pt x="228600" y="1524000"/>
                </a:cubicBezTo>
                <a:cubicBezTo>
                  <a:pt x="222737" y="1516965"/>
                  <a:pt x="218440" y="1508760"/>
                  <a:pt x="213360" y="1501140"/>
                </a:cubicBezTo>
                <a:cubicBezTo>
                  <a:pt x="210034" y="1457904"/>
                  <a:pt x="207348" y="1394878"/>
                  <a:pt x="198120" y="1348740"/>
                </a:cubicBezTo>
                <a:cubicBezTo>
                  <a:pt x="196545" y="1340864"/>
                  <a:pt x="193040" y="1333500"/>
                  <a:pt x="190500" y="1325880"/>
                </a:cubicBezTo>
                <a:cubicBezTo>
                  <a:pt x="187960" y="1277620"/>
                  <a:pt x="186893" y="1229260"/>
                  <a:pt x="182880" y="1181100"/>
                </a:cubicBezTo>
                <a:cubicBezTo>
                  <a:pt x="181804" y="1168193"/>
                  <a:pt x="175260" y="1155952"/>
                  <a:pt x="175260" y="1143000"/>
                </a:cubicBezTo>
                <a:cubicBezTo>
                  <a:pt x="175260" y="1099117"/>
                  <a:pt x="181298" y="1080749"/>
                  <a:pt x="190500" y="1043940"/>
                </a:cubicBezTo>
                <a:cubicBezTo>
                  <a:pt x="187960" y="1005840"/>
                  <a:pt x="191626" y="966810"/>
                  <a:pt x="182880" y="929640"/>
                </a:cubicBezTo>
                <a:cubicBezTo>
                  <a:pt x="180782" y="920725"/>
                  <a:pt x="168595" y="917616"/>
                  <a:pt x="160020" y="914400"/>
                </a:cubicBezTo>
                <a:cubicBezTo>
                  <a:pt x="147893" y="909852"/>
                  <a:pt x="134415" y="910188"/>
                  <a:pt x="121920" y="906780"/>
                </a:cubicBezTo>
                <a:cubicBezTo>
                  <a:pt x="75882" y="894224"/>
                  <a:pt x="84794" y="897270"/>
                  <a:pt x="53340" y="876300"/>
                </a:cubicBezTo>
                <a:cubicBezTo>
                  <a:pt x="55880" y="845820"/>
                  <a:pt x="57166" y="815209"/>
                  <a:pt x="60960" y="784860"/>
                </a:cubicBezTo>
                <a:cubicBezTo>
                  <a:pt x="62874" y="769551"/>
                  <a:pt x="71139" y="746703"/>
                  <a:pt x="76200" y="731520"/>
                </a:cubicBezTo>
                <a:lnTo>
                  <a:pt x="53340" y="662940"/>
                </a:lnTo>
                <a:lnTo>
                  <a:pt x="45720" y="640080"/>
                </a:lnTo>
                <a:cubicBezTo>
                  <a:pt x="37297" y="614810"/>
                  <a:pt x="26670" y="640080"/>
                  <a:pt x="22860" y="640080"/>
                </a:cubicBezTo>
                <a:close/>
              </a:path>
            </a:pathLst>
          </a:custGeom>
          <a:solidFill>
            <a:srgbClr val="4472C4">
              <a:alpha val="10196"/>
            </a:srgbClr>
          </a:solidFill>
          <a:ln>
            <a:solidFill>
              <a:srgbClr val="2F528F">
                <a:alpha val="25098"/>
              </a:srgbClr>
            </a:solidFill>
          </a:ln>
          <a:effectLst>
            <a:outerShdw blurRad="25400" dist="25400" dir="5400000" sx="103000" sy="103000" algn="t" rotWithShape="0">
              <a:schemeClr val="bg1">
                <a:alpha val="80000"/>
              </a:scheme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663" name="iceberg: social progressive">
            <a:extLst>
              <a:ext uri="{FF2B5EF4-FFF2-40B4-BE49-F238E27FC236}">
                <a16:creationId xmlns:a16="http://schemas.microsoft.com/office/drawing/2014/main" id="{A2A32A7A-6829-CD02-8BBD-DA4C4812FC32}"/>
              </a:ext>
            </a:extLst>
          </xdr:cNvPr>
          <xdr:cNvSpPr/>
        </xdr:nvSpPr>
        <xdr:spPr>
          <a:xfrm>
            <a:off x="7363460" y="19965247"/>
            <a:ext cx="899160" cy="1786466"/>
          </a:xfrm>
          <a:custGeom>
            <a:avLst/>
            <a:gdLst>
              <a:gd name="connsiteX0" fmla="*/ 22860 w 899160"/>
              <a:gd name="connsiteY0" fmla="*/ 640080 h 1790700"/>
              <a:gd name="connsiteX1" fmla="*/ 22860 w 899160"/>
              <a:gd name="connsiteY1" fmla="*/ 640080 h 1790700"/>
              <a:gd name="connsiteX2" fmla="*/ 7620 w 899160"/>
              <a:gd name="connsiteY2" fmla="*/ 510540 h 1790700"/>
              <a:gd name="connsiteX3" fmla="*/ 0 w 899160"/>
              <a:gd name="connsiteY3" fmla="*/ 487680 h 1790700"/>
              <a:gd name="connsiteX4" fmla="*/ 22860 w 899160"/>
              <a:gd name="connsiteY4" fmla="*/ 373380 h 1790700"/>
              <a:gd name="connsiteX5" fmla="*/ 38100 w 899160"/>
              <a:gd name="connsiteY5" fmla="*/ 350520 h 1790700"/>
              <a:gd name="connsiteX6" fmla="*/ 60960 w 899160"/>
              <a:gd name="connsiteY6" fmla="*/ 335280 h 1790700"/>
              <a:gd name="connsiteX7" fmla="*/ 114300 w 899160"/>
              <a:gd name="connsiteY7" fmla="*/ 274320 h 1790700"/>
              <a:gd name="connsiteX8" fmla="*/ 129540 w 899160"/>
              <a:gd name="connsiteY8" fmla="*/ 251460 h 1790700"/>
              <a:gd name="connsiteX9" fmla="*/ 175260 w 899160"/>
              <a:gd name="connsiteY9" fmla="*/ 220980 h 1790700"/>
              <a:gd name="connsiteX10" fmla="*/ 190500 w 899160"/>
              <a:gd name="connsiteY10" fmla="*/ 198120 h 1790700"/>
              <a:gd name="connsiteX11" fmla="*/ 236220 w 899160"/>
              <a:gd name="connsiteY11" fmla="*/ 160020 h 1790700"/>
              <a:gd name="connsiteX12" fmla="*/ 251460 w 899160"/>
              <a:gd name="connsiteY12" fmla="*/ 137160 h 1790700"/>
              <a:gd name="connsiteX13" fmla="*/ 281940 w 899160"/>
              <a:gd name="connsiteY13" fmla="*/ 114300 h 1790700"/>
              <a:gd name="connsiteX14" fmla="*/ 304800 w 899160"/>
              <a:gd name="connsiteY14" fmla="*/ 91440 h 1790700"/>
              <a:gd name="connsiteX15" fmla="*/ 350520 w 899160"/>
              <a:gd name="connsiteY15" fmla="*/ 68580 h 1790700"/>
              <a:gd name="connsiteX16" fmla="*/ 365760 w 899160"/>
              <a:gd name="connsiteY16" fmla="*/ 45720 h 1790700"/>
              <a:gd name="connsiteX17" fmla="*/ 411480 w 899160"/>
              <a:gd name="connsiteY17" fmla="*/ 30480 h 1790700"/>
              <a:gd name="connsiteX18" fmla="*/ 434340 w 899160"/>
              <a:gd name="connsiteY18" fmla="*/ 15240 h 1790700"/>
              <a:gd name="connsiteX19" fmla="*/ 464820 w 899160"/>
              <a:gd name="connsiteY19" fmla="*/ 7620 h 1790700"/>
              <a:gd name="connsiteX20" fmla="*/ 487680 w 899160"/>
              <a:gd name="connsiteY20" fmla="*/ 0 h 1790700"/>
              <a:gd name="connsiteX21" fmla="*/ 548640 w 899160"/>
              <a:gd name="connsiteY21" fmla="*/ 22860 h 1790700"/>
              <a:gd name="connsiteX22" fmla="*/ 563880 w 899160"/>
              <a:gd name="connsiteY22" fmla="*/ 45720 h 1790700"/>
              <a:gd name="connsiteX23" fmla="*/ 586740 w 899160"/>
              <a:gd name="connsiteY23" fmla="*/ 53340 h 1790700"/>
              <a:gd name="connsiteX24" fmla="*/ 609600 w 899160"/>
              <a:gd name="connsiteY24" fmla="*/ 68580 h 1790700"/>
              <a:gd name="connsiteX25" fmla="*/ 624840 w 899160"/>
              <a:gd name="connsiteY25" fmla="*/ 91440 h 1790700"/>
              <a:gd name="connsiteX26" fmla="*/ 647700 w 899160"/>
              <a:gd name="connsiteY26" fmla="*/ 106680 h 1790700"/>
              <a:gd name="connsiteX27" fmla="*/ 678180 w 899160"/>
              <a:gd name="connsiteY27" fmla="*/ 137160 h 1790700"/>
              <a:gd name="connsiteX28" fmla="*/ 739140 w 899160"/>
              <a:gd name="connsiteY28" fmla="*/ 190500 h 1790700"/>
              <a:gd name="connsiteX29" fmla="*/ 800100 w 899160"/>
              <a:gd name="connsiteY29" fmla="*/ 259080 h 1790700"/>
              <a:gd name="connsiteX30" fmla="*/ 762000 w 899160"/>
              <a:gd name="connsiteY30" fmla="*/ 342900 h 1790700"/>
              <a:gd name="connsiteX31" fmla="*/ 769620 w 899160"/>
              <a:gd name="connsiteY31" fmla="*/ 381000 h 1790700"/>
              <a:gd name="connsiteX32" fmla="*/ 777240 w 899160"/>
              <a:gd name="connsiteY32" fmla="*/ 403860 h 1790700"/>
              <a:gd name="connsiteX33" fmla="*/ 822960 w 899160"/>
              <a:gd name="connsiteY33" fmla="*/ 419100 h 1790700"/>
              <a:gd name="connsiteX34" fmla="*/ 861060 w 899160"/>
              <a:gd name="connsiteY34" fmla="*/ 464820 h 1790700"/>
              <a:gd name="connsiteX35" fmla="*/ 899160 w 899160"/>
              <a:gd name="connsiteY35" fmla="*/ 510540 h 1790700"/>
              <a:gd name="connsiteX36" fmla="*/ 883920 w 899160"/>
              <a:gd name="connsiteY36" fmla="*/ 701040 h 1790700"/>
              <a:gd name="connsiteX37" fmla="*/ 868680 w 899160"/>
              <a:gd name="connsiteY37" fmla="*/ 746760 h 1790700"/>
              <a:gd name="connsiteX38" fmla="*/ 861060 w 899160"/>
              <a:gd name="connsiteY38" fmla="*/ 777240 h 1790700"/>
              <a:gd name="connsiteX39" fmla="*/ 830580 w 899160"/>
              <a:gd name="connsiteY39" fmla="*/ 822960 h 1790700"/>
              <a:gd name="connsiteX40" fmla="*/ 807720 w 899160"/>
              <a:gd name="connsiteY40" fmla="*/ 876300 h 1790700"/>
              <a:gd name="connsiteX41" fmla="*/ 815340 w 899160"/>
              <a:gd name="connsiteY41" fmla="*/ 922020 h 1790700"/>
              <a:gd name="connsiteX42" fmla="*/ 830580 w 899160"/>
              <a:gd name="connsiteY42" fmla="*/ 967740 h 1790700"/>
              <a:gd name="connsiteX43" fmla="*/ 838200 w 899160"/>
              <a:gd name="connsiteY43" fmla="*/ 990600 h 1790700"/>
              <a:gd name="connsiteX44" fmla="*/ 853440 w 899160"/>
              <a:gd name="connsiteY44" fmla="*/ 1059180 h 1790700"/>
              <a:gd name="connsiteX45" fmla="*/ 838200 w 899160"/>
              <a:gd name="connsiteY45" fmla="*/ 1150620 h 1790700"/>
              <a:gd name="connsiteX46" fmla="*/ 822960 w 899160"/>
              <a:gd name="connsiteY46" fmla="*/ 1173480 h 1790700"/>
              <a:gd name="connsiteX47" fmla="*/ 807720 w 899160"/>
              <a:gd name="connsiteY47" fmla="*/ 1219200 h 1790700"/>
              <a:gd name="connsiteX48" fmla="*/ 777240 w 899160"/>
              <a:gd name="connsiteY48" fmla="*/ 1264920 h 1790700"/>
              <a:gd name="connsiteX49" fmla="*/ 769620 w 899160"/>
              <a:gd name="connsiteY49" fmla="*/ 1386840 h 1790700"/>
              <a:gd name="connsiteX50" fmla="*/ 754380 w 899160"/>
              <a:gd name="connsiteY50" fmla="*/ 1409700 h 1790700"/>
              <a:gd name="connsiteX51" fmla="*/ 746760 w 899160"/>
              <a:gd name="connsiteY51" fmla="*/ 1432560 h 1790700"/>
              <a:gd name="connsiteX52" fmla="*/ 716280 w 899160"/>
              <a:gd name="connsiteY52" fmla="*/ 1478280 h 1790700"/>
              <a:gd name="connsiteX53" fmla="*/ 685800 w 899160"/>
              <a:gd name="connsiteY53" fmla="*/ 1569720 h 1790700"/>
              <a:gd name="connsiteX54" fmla="*/ 678180 w 899160"/>
              <a:gd name="connsiteY54" fmla="*/ 1592580 h 1790700"/>
              <a:gd name="connsiteX55" fmla="*/ 670560 w 899160"/>
              <a:gd name="connsiteY55" fmla="*/ 1615440 h 1790700"/>
              <a:gd name="connsiteX56" fmla="*/ 655320 w 899160"/>
              <a:gd name="connsiteY56" fmla="*/ 1676400 h 1790700"/>
              <a:gd name="connsiteX57" fmla="*/ 632460 w 899160"/>
              <a:gd name="connsiteY57" fmla="*/ 1729740 h 1790700"/>
              <a:gd name="connsiteX58" fmla="*/ 609600 w 899160"/>
              <a:gd name="connsiteY58" fmla="*/ 1760220 h 1790700"/>
              <a:gd name="connsiteX59" fmla="*/ 563880 w 899160"/>
              <a:gd name="connsiteY59" fmla="*/ 1775460 h 1790700"/>
              <a:gd name="connsiteX60" fmla="*/ 495300 w 899160"/>
              <a:gd name="connsiteY60" fmla="*/ 1790700 h 1790700"/>
              <a:gd name="connsiteX61" fmla="*/ 388620 w 899160"/>
              <a:gd name="connsiteY61" fmla="*/ 1783080 h 1790700"/>
              <a:gd name="connsiteX62" fmla="*/ 342900 w 899160"/>
              <a:gd name="connsiteY62" fmla="*/ 1752600 h 1790700"/>
              <a:gd name="connsiteX63" fmla="*/ 320040 w 899160"/>
              <a:gd name="connsiteY63" fmla="*/ 1737360 h 1790700"/>
              <a:gd name="connsiteX64" fmla="*/ 274320 w 899160"/>
              <a:gd name="connsiteY64" fmla="*/ 1699260 h 1790700"/>
              <a:gd name="connsiteX65" fmla="*/ 251460 w 899160"/>
              <a:gd name="connsiteY65" fmla="*/ 1546860 h 1790700"/>
              <a:gd name="connsiteX66" fmla="*/ 228600 w 899160"/>
              <a:gd name="connsiteY66" fmla="*/ 1524000 h 1790700"/>
              <a:gd name="connsiteX67" fmla="*/ 213360 w 899160"/>
              <a:gd name="connsiteY67" fmla="*/ 1501140 h 1790700"/>
              <a:gd name="connsiteX68" fmla="*/ 198120 w 899160"/>
              <a:gd name="connsiteY68" fmla="*/ 1348740 h 1790700"/>
              <a:gd name="connsiteX69" fmla="*/ 190500 w 899160"/>
              <a:gd name="connsiteY69" fmla="*/ 1325880 h 1790700"/>
              <a:gd name="connsiteX70" fmla="*/ 182880 w 899160"/>
              <a:gd name="connsiteY70" fmla="*/ 1181100 h 1790700"/>
              <a:gd name="connsiteX71" fmla="*/ 175260 w 899160"/>
              <a:gd name="connsiteY71" fmla="*/ 1143000 h 1790700"/>
              <a:gd name="connsiteX72" fmla="*/ 190500 w 899160"/>
              <a:gd name="connsiteY72" fmla="*/ 1043940 h 1790700"/>
              <a:gd name="connsiteX73" fmla="*/ 182880 w 899160"/>
              <a:gd name="connsiteY73" fmla="*/ 929640 h 1790700"/>
              <a:gd name="connsiteX74" fmla="*/ 160020 w 899160"/>
              <a:gd name="connsiteY74" fmla="*/ 914400 h 1790700"/>
              <a:gd name="connsiteX75" fmla="*/ 121920 w 899160"/>
              <a:gd name="connsiteY75" fmla="*/ 906780 h 1790700"/>
              <a:gd name="connsiteX76" fmla="*/ 53340 w 899160"/>
              <a:gd name="connsiteY76" fmla="*/ 876300 h 1790700"/>
              <a:gd name="connsiteX77" fmla="*/ 60960 w 899160"/>
              <a:gd name="connsiteY77" fmla="*/ 784860 h 1790700"/>
              <a:gd name="connsiteX78" fmla="*/ 76200 w 899160"/>
              <a:gd name="connsiteY78" fmla="*/ 731520 h 1790700"/>
              <a:gd name="connsiteX79" fmla="*/ 53340 w 899160"/>
              <a:gd name="connsiteY79" fmla="*/ 662940 h 1790700"/>
              <a:gd name="connsiteX80" fmla="*/ 45720 w 899160"/>
              <a:gd name="connsiteY80" fmla="*/ 640080 h 1790700"/>
              <a:gd name="connsiteX81" fmla="*/ 22860 w 899160"/>
              <a:gd name="connsiteY81" fmla="*/ 640080 h 17907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Lst>
            <a:rect l="l" t="t" r="r" b="b"/>
            <a:pathLst>
              <a:path w="899160" h="1790700">
                <a:moveTo>
                  <a:pt x="22860" y="640080"/>
                </a:moveTo>
                <a:lnTo>
                  <a:pt x="22860" y="640080"/>
                </a:lnTo>
                <a:cubicBezTo>
                  <a:pt x="18967" y="597257"/>
                  <a:pt x="17029" y="552882"/>
                  <a:pt x="7620" y="510540"/>
                </a:cubicBezTo>
                <a:cubicBezTo>
                  <a:pt x="5878" y="502699"/>
                  <a:pt x="2540" y="495300"/>
                  <a:pt x="0" y="487680"/>
                </a:cubicBezTo>
                <a:cubicBezTo>
                  <a:pt x="2947" y="461156"/>
                  <a:pt x="4849" y="400396"/>
                  <a:pt x="22860" y="373380"/>
                </a:cubicBezTo>
                <a:cubicBezTo>
                  <a:pt x="27940" y="365760"/>
                  <a:pt x="31624" y="356996"/>
                  <a:pt x="38100" y="350520"/>
                </a:cubicBezTo>
                <a:cubicBezTo>
                  <a:pt x="44576" y="344044"/>
                  <a:pt x="53340" y="340360"/>
                  <a:pt x="60960" y="335280"/>
                </a:cubicBezTo>
                <a:cubicBezTo>
                  <a:pt x="96520" y="281940"/>
                  <a:pt x="76200" y="299720"/>
                  <a:pt x="114300" y="274320"/>
                </a:cubicBezTo>
                <a:cubicBezTo>
                  <a:pt x="119380" y="266700"/>
                  <a:pt x="122648" y="257491"/>
                  <a:pt x="129540" y="251460"/>
                </a:cubicBezTo>
                <a:cubicBezTo>
                  <a:pt x="143324" y="239399"/>
                  <a:pt x="175260" y="220980"/>
                  <a:pt x="175260" y="220980"/>
                </a:cubicBezTo>
                <a:cubicBezTo>
                  <a:pt x="180340" y="213360"/>
                  <a:pt x="184024" y="204596"/>
                  <a:pt x="190500" y="198120"/>
                </a:cubicBezTo>
                <a:cubicBezTo>
                  <a:pt x="250440" y="138180"/>
                  <a:pt x="173803" y="234920"/>
                  <a:pt x="236220" y="160020"/>
                </a:cubicBezTo>
                <a:cubicBezTo>
                  <a:pt x="242083" y="152985"/>
                  <a:pt x="244984" y="143636"/>
                  <a:pt x="251460" y="137160"/>
                </a:cubicBezTo>
                <a:cubicBezTo>
                  <a:pt x="260440" y="128180"/>
                  <a:pt x="272297" y="122565"/>
                  <a:pt x="281940" y="114300"/>
                </a:cubicBezTo>
                <a:cubicBezTo>
                  <a:pt x="290122" y="107287"/>
                  <a:pt x="296521" y="98339"/>
                  <a:pt x="304800" y="91440"/>
                </a:cubicBezTo>
                <a:cubicBezTo>
                  <a:pt x="324495" y="75027"/>
                  <a:pt x="327609" y="76217"/>
                  <a:pt x="350520" y="68580"/>
                </a:cubicBezTo>
                <a:cubicBezTo>
                  <a:pt x="355600" y="60960"/>
                  <a:pt x="357994" y="50574"/>
                  <a:pt x="365760" y="45720"/>
                </a:cubicBezTo>
                <a:cubicBezTo>
                  <a:pt x="379383" y="37206"/>
                  <a:pt x="398114" y="39391"/>
                  <a:pt x="411480" y="30480"/>
                </a:cubicBezTo>
                <a:cubicBezTo>
                  <a:pt x="419100" y="25400"/>
                  <a:pt x="425922" y="18848"/>
                  <a:pt x="434340" y="15240"/>
                </a:cubicBezTo>
                <a:cubicBezTo>
                  <a:pt x="443966" y="11115"/>
                  <a:pt x="454750" y="10497"/>
                  <a:pt x="464820" y="7620"/>
                </a:cubicBezTo>
                <a:cubicBezTo>
                  <a:pt x="472543" y="5413"/>
                  <a:pt x="480060" y="2540"/>
                  <a:pt x="487680" y="0"/>
                </a:cubicBezTo>
                <a:cubicBezTo>
                  <a:pt x="514940" y="5452"/>
                  <a:pt x="529019" y="3239"/>
                  <a:pt x="548640" y="22860"/>
                </a:cubicBezTo>
                <a:cubicBezTo>
                  <a:pt x="555116" y="29336"/>
                  <a:pt x="556729" y="39999"/>
                  <a:pt x="563880" y="45720"/>
                </a:cubicBezTo>
                <a:cubicBezTo>
                  <a:pt x="570152" y="50738"/>
                  <a:pt x="579556" y="49748"/>
                  <a:pt x="586740" y="53340"/>
                </a:cubicBezTo>
                <a:cubicBezTo>
                  <a:pt x="594931" y="57436"/>
                  <a:pt x="601980" y="63500"/>
                  <a:pt x="609600" y="68580"/>
                </a:cubicBezTo>
                <a:cubicBezTo>
                  <a:pt x="614680" y="76200"/>
                  <a:pt x="618364" y="84964"/>
                  <a:pt x="624840" y="91440"/>
                </a:cubicBezTo>
                <a:cubicBezTo>
                  <a:pt x="631316" y="97916"/>
                  <a:pt x="641979" y="99529"/>
                  <a:pt x="647700" y="106680"/>
                </a:cubicBezTo>
                <a:cubicBezTo>
                  <a:pt x="677256" y="143625"/>
                  <a:pt x="628304" y="120535"/>
                  <a:pt x="678180" y="137160"/>
                </a:cubicBezTo>
                <a:cubicBezTo>
                  <a:pt x="721360" y="201930"/>
                  <a:pt x="650240" y="101600"/>
                  <a:pt x="739140" y="190500"/>
                </a:cubicBezTo>
                <a:cubicBezTo>
                  <a:pt x="791336" y="242696"/>
                  <a:pt x="772905" y="218287"/>
                  <a:pt x="800100" y="259080"/>
                </a:cubicBezTo>
                <a:cubicBezTo>
                  <a:pt x="782246" y="330495"/>
                  <a:pt x="799671" y="305229"/>
                  <a:pt x="762000" y="342900"/>
                </a:cubicBezTo>
                <a:cubicBezTo>
                  <a:pt x="764540" y="355600"/>
                  <a:pt x="766479" y="368435"/>
                  <a:pt x="769620" y="381000"/>
                </a:cubicBezTo>
                <a:cubicBezTo>
                  <a:pt x="771568" y="388792"/>
                  <a:pt x="770704" y="399191"/>
                  <a:pt x="777240" y="403860"/>
                </a:cubicBezTo>
                <a:cubicBezTo>
                  <a:pt x="790312" y="413197"/>
                  <a:pt x="822960" y="419100"/>
                  <a:pt x="822960" y="419100"/>
                </a:cubicBezTo>
                <a:cubicBezTo>
                  <a:pt x="889746" y="485886"/>
                  <a:pt x="808016" y="401167"/>
                  <a:pt x="861060" y="464820"/>
                </a:cubicBezTo>
                <a:cubicBezTo>
                  <a:pt x="909953" y="523492"/>
                  <a:pt x="861322" y="453783"/>
                  <a:pt x="899160" y="510540"/>
                </a:cubicBezTo>
                <a:cubicBezTo>
                  <a:pt x="894080" y="574040"/>
                  <a:pt x="904065" y="640606"/>
                  <a:pt x="883920" y="701040"/>
                </a:cubicBezTo>
                <a:cubicBezTo>
                  <a:pt x="878840" y="716280"/>
                  <a:pt x="872576" y="731175"/>
                  <a:pt x="868680" y="746760"/>
                </a:cubicBezTo>
                <a:cubicBezTo>
                  <a:pt x="866140" y="756920"/>
                  <a:pt x="865744" y="767873"/>
                  <a:pt x="861060" y="777240"/>
                </a:cubicBezTo>
                <a:cubicBezTo>
                  <a:pt x="852869" y="793623"/>
                  <a:pt x="838771" y="806577"/>
                  <a:pt x="830580" y="822960"/>
                </a:cubicBezTo>
                <a:cubicBezTo>
                  <a:pt x="811748" y="860624"/>
                  <a:pt x="818932" y="842664"/>
                  <a:pt x="807720" y="876300"/>
                </a:cubicBezTo>
                <a:cubicBezTo>
                  <a:pt x="810260" y="891540"/>
                  <a:pt x="811593" y="907031"/>
                  <a:pt x="815340" y="922020"/>
                </a:cubicBezTo>
                <a:cubicBezTo>
                  <a:pt x="819236" y="937605"/>
                  <a:pt x="825500" y="952500"/>
                  <a:pt x="830580" y="967740"/>
                </a:cubicBezTo>
                <a:cubicBezTo>
                  <a:pt x="833120" y="975360"/>
                  <a:pt x="836625" y="982724"/>
                  <a:pt x="838200" y="990600"/>
                </a:cubicBezTo>
                <a:cubicBezTo>
                  <a:pt x="847874" y="1038969"/>
                  <a:pt x="842679" y="1016135"/>
                  <a:pt x="853440" y="1059180"/>
                </a:cubicBezTo>
                <a:cubicBezTo>
                  <a:pt x="851026" y="1080909"/>
                  <a:pt x="850966" y="1125088"/>
                  <a:pt x="838200" y="1150620"/>
                </a:cubicBezTo>
                <a:cubicBezTo>
                  <a:pt x="834104" y="1158811"/>
                  <a:pt x="826679" y="1165111"/>
                  <a:pt x="822960" y="1173480"/>
                </a:cubicBezTo>
                <a:cubicBezTo>
                  <a:pt x="816436" y="1188160"/>
                  <a:pt x="816631" y="1205834"/>
                  <a:pt x="807720" y="1219200"/>
                </a:cubicBezTo>
                <a:lnTo>
                  <a:pt x="777240" y="1264920"/>
                </a:lnTo>
                <a:cubicBezTo>
                  <a:pt x="774700" y="1305560"/>
                  <a:pt x="775971" y="1346619"/>
                  <a:pt x="769620" y="1386840"/>
                </a:cubicBezTo>
                <a:cubicBezTo>
                  <a:pt x="768192" y="1395886"/>
                  <a:pt x="758476" y="1401509"/>
                  <a:pt x="754380" y="1409700"/>
                </a:cubicBezTo>
                <a:cubicBezTo>
                  <a:pt x="750788" y="1416884"/>
                  <a:pt x="750661" y="1425539"/>
                  <a:pt x="746760" y="1432560"/>
                </a:cubicBezTo>
                <a:cubicBezTo>
                  <a:pt x="737865" y="1448571"/>
                  <a:pt x="722072" y="1460904"/>
                  <a:pt x="716280" y="1478280"/>
                </a:cubicBezTo>
                <a:lnTo>
                  <a:pt x="685800" y="1569720"/>
                </a:lnTo>
                <a:lnTo>
                  <a:pt x="678180" y="1592580"/>
                </a:lnTo>
                <a:cubicBezTo>
                  <a:pt x="675640" y="1600200"/>
                  <a:pt x="672135" y="1607564"/>
                  <a:pt x="670560" y="1615440"/>
                </a:cubicBezTo>
                <a:cubicBezTo>
                  <a:pt x="655068" y="1692901"/>
                  <a:pt x="670941" y="1621727"/>
                  <a:pt x="655320" y="1676400"/>
                </a:cubicBezTo>
                <a:cubicBezTo>
                  <a:pt x="644282" y="1715033"/>
                  <a:pt x="654556" y="1698806"/>
                  <a:pt x="632460" y="1729740"/>
                </a:cubicBezTo>
                <a:cubicBezTo>
                  <a:pt x="625078" y="1740074"/>
                  <a:pt x="620167" y="1753175"/>
                  <a:pt x="609600" y="1760220"/>
                </a:cubicBezTo>
                <a:cubicBezTo>
                  <a:pt x="596234" y="1769131"/>
                  <a:pt x="579632" y="1772310"/>
                  <a:pt x="563880" y="1775460"/>
                </a:cubicBezTo>
                <a:cubicBezTo>
                  <a:pt x="515511" y="1785134"/>
                  <a:pt x="538345" y="1779939"/>
                  <a:pt x="495300" y="1790700"/>
                </a:cubicBezTo>
                <a:cubicBezTo>
                  <a:pt x="459740" y="1788160"/>
                  <a:pt x="424026" y="1787245"/>
                  <a:pt x="388620" y="1783080"/>
                </a:cubicBezTo>
                <a:cubicBezTo>
                  <a:pt x="360553" y="1779778"/>
                  <a:pt x="364709" y="1770774"/>
                  <a:pt x="342900" y="1752600"/>
                </a:cubicBezTo>
                <a:cubicBezTo>
                  <a:pt x="335865" y="1746737"/>
                  <a:pt x="327075" y="1743223"/>
                  <a:pt x="320040" y="1737360"/>
                </a:cubicBezTo>
                <a:cubicBezTo>
                  <a:pt x="261368" y="1688467"/>
                  <a:pt x="331077" y="1737098"/>
                  <a:pt x="274320" y="1699260"/>
                </a:cubicBezTo>
                <a:cubicBezTo>
                  <a:pt x="229165" y="1631527"/>
                  <a:pt x="287587" y="1727497"/>
                  <a:pt x="251460" y="1546860"/>
                </a:cubicBezTo>
                <a:cubicBezTo>
                  <a:pt x="249347" y="1536293"/>
                  <a:pt x="235499" y="1532279"/>
                  <a:pt x="228600" y="1524000"/>
                </a:cubicBezTo>
                <a:cubicBezTo>
                  <a:pt x="222737" y="1516965"/>
                  <a:pt x="218440" y="1508760"/>
                  <a:pt x="213360" y="1501140"/>
                </a:cubicBezTo>
                <a:cubicBezTo>
                  <a:pt x="210034" y="1457904"/>
                  <a:pt x="207348" y="1394878"/>
                  <a:pt x="198120" y="1348740"/>
                </a:cubicBezTo>
                <a:cubicBezTo>
                  <a:pt x="196545" y="1340864"/>
                  <a:pt x="193040" y="1333500"/>
                  <a:pt x="190500" y="1325880"/>
                </a:cubicBezTo>
                <a:cubicBezTo>
                  <a:pt x="187960" y="1277620"/>
                  <a:pt x="186893" y="1229260"/>
                  <a:pt x="182880" y="1181100"/>
                </a:cubicBezTo>
                <a:cubicBezTo>
                  <a:pt x="181804" y="1168193"/>
                  <a:pt x="175260" y="1155952"/>
                  <a:pt x="175260" y="1143000"/>
                </a:cubicBezTo>
                <a:cubicBezTo>
                  <a:pt x="175260" y="1099117"/>
                  <a:pt x="181298" y="1080749"/>
                  <a:pt x="190500" y="1043940"/>
                </a:cubicBezTo>
                <a:cubicBezTo>
                  <a:pt x="187960" y="1005840"/>
                  <a:pt x="191626" y="966810"/>
                  <a:pt x="182880" y="929640"/>
                </a:cubicBezTo>
                <a:cubicBezTo>
                  <a:pt x="180782" y="920725"/>
                  <a:pt x="168595" y="917616"/>
                  <a:pt x="160020" y="914400"/>
                </a:cubicBezTo>
                <a:cubicBezTo>
                  <a:pt x="147893" y="909852"/>
                  <a:pt x="134415" y="910188"/>
                  <a:pt x="121920" y="906780"/>
                </a:cubicBezTo>
                <a:cubicBezTo>
                  <a:pt x="75882" y="894224"/>
                  <a:pt x="84794" y="897270"/>
                  <a:pt x="53340" y="876300"/>
                </a:cubicBezTo>
                <a:cubicBezTo>
                  <a:pt x="55880" y="845820"/>
                  <a:pt x="57166" y="815209"/>
                  <a:pt x="60960" y="784860"/>
                </a:cubicBezTo>
                <a:cubicBezTo>
                  <a:pt x="62874" y="769551"/>
                  <a:pt x="71139" y="746703"/>
                  <a:pt x="76200" y="731520"/>
                </a:cubicBezTo>
                <a:lnTo>
                  <a:pt x="53340" y="662940"/>
                </a:lnTo>
                <a:lnTo>
                  <a:pt x="45720" y="640080"/>
                </a:lnTo>
                <a:cubicBezTo>
                  <a:pt x="37297" y="614810"/>
                  <a:pt x="26670" y="640080"/>
                  <a:pt x="22860" y="640080"/>
                </a:cubicBezTo>
                <a:close/>
              </a:path>
            </a:pathLst>
          </a:custGeom>
          <a:solidFill>
            <a:srgbClr val="4472C4">
              <a:alpha val="10196"/>
            </a:srgbClr>
          </a:solidFill>
          <a:ln>
            <a:solidFill>
              <a:srgbClr val="2F528F">
                <a:alpha val="25098"/>
              </a:srgbClr>
            </a:solidFill>
          </a:ln>
          <a:effectLst>
            <a:outerShdw blurRad="25400" dist="25400" dir="5400000" sx="103000" sy="103000" algn="t" rotWithShape="0">
              <a:schemeClr val="bg1">
                <a:alpha val="80000"/>
              </a:scheme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664" name="iceberg: center left liberal">
            <a:extLst>
              <a:ext uri="{FF2B5EF4-FFF2-40B4-BE49-F238E27FC236}">
                <a16:creationId xmlns:a16="http://schemas.microsoft.com/office/drawing/2014/main" id="{F0A9F584-E007-D454-105E-62E94A62ED42}"/>
              </a:ext>
            </a:extLst>
          </xdr:cNvPr>
          <xdr:cNvSpPr/>
        </xdr:nvSpPr>
        <xdr:spPr>
          <a:xfrm>
            <a:off x="8331200" y="19965247"/>
            <a:ext cx="899160" cy="1786466"/>
          </a:xfrm>
          <a:custGeom>
            <a:avLst/>
            <a:gdLst>
              <a:gd name="connsiteX0" fmla="*/ 22860 w 899160"/>
              <a:gd name="connsiteY0" fmla="*/ 640080 h 1790700"/>
              <a:gd name="connsiteX1" fmla="*/ 22860 w 899160"/>
              <a:gd name="connsiteY1" fmla="*/ 640080 h 1790700"/>
              <a:gd name="connsiteX2" fmla="*/ 7620 w 899160"/>
              <a:gd name="connsiteY2" fmla="*/ 510540 h 1790700"/>
              <a:gd name="connsiteX3" fmla="*/ 0 w 899160"/>
              <a:gd name="connsiteY3" fmla="*/ 487680 h 1790700"/>
              <a:gd name="connsiteX4" fmla="*/ 22860 w 899160"/>
              <a:gd name="connsiteY4" fmla="*/ 373380 h 1790700"/>
              <a:gd name="connsiteX5" fmla="*/ 38100 w 899160"/>
              <a:gd name="connsiteY5" fmla="*/ 350520 h 1790700"/>
              <a:gd name="connsiteX6" fmla="*/ 60960 w 899160"/>
              <a:gd name="connsiteY6" fmla="*/ 335280 h 1790700"/>
              <a:gd name="connsiteX7" fmla="*/ 114300 w 899160"/>
              <a:gd name="connsiteY7" fmla="*/ 274320 h 1790700"/>
              <a:gd name="connsiteX8" fmla="*/ 129540 w 899160"/>
              <a:gd name="connsiteY8" fmla="*/ 251460 h 1790700"/>
              <a:gd name="connsiteX9" fmla="*/ 175260 w 899160"/>
              <a:gd name="connsiteY9" fmla="*/ 220980 h 1790700"/>
              <a:gd name="connsiteX10" fmla="*/ 190500 w 899160"/>
              <a:gd name="connsiteY10" fmla="*/ 198120 h 1790700"/>
              <a:gd name="connsiteX11" fmla="*/ 236220 w 899160"/>
              <a:gd name="connsiteY11" fmla="*/ 160020 h 1790700"/>
              <a:gd name="connsiteX12" fmla="*/ 251460 w 899160"/>
              <a:gd name="connsiteY12" fmla="*/ 137160 h 1790700"/>
              <a:gd name="connsiteX13" fmla="*/ 281940 w 899160"/>
              <a:gd name="connsiteY13" fmla="*/ 114300 h 1790700"/>
              <a:gd name="connsiteX14" fmla="*/ 304800 w 899160"/>
              <a:gd name="connsiteY14" fmla="*/ 91440 h 1790700"/>
              <a:gd name="connsiteX15" fmla="*/ 350520 w 899160"/>
              <a:gd name="connsiteY15" fmla="*/ 68580 h 1790700"/>
              <a:gd name="connsiteX16" fmla="*/ 365760 w 899160"/>
              <a:gd name="connsiteY16" fmla="*/ 45720 h 1790700"/>
              <a:gd name="connsiteX17" fmla="*/ 411480 w 899160"/>
              <a:gd name="connsiteY17" fmla="*/ 30480 h 1790700"/>
              <a:gd name="connsiteX18" fmla="*/ 434340 w 899160"/>
              <a:gd name="connsiteY18" fmla="*/ 15240 h 1790700"/>
              <a:gd name="connsiteX19" fmla="*/ 464820 w 899160"/>
              <a:gd name="connsiteY19" fmla="*/ 7620 h 1790700"/>
              <a:gd name="connsiteX20" fmla="*/ 487680 w 899160"/>
              <a:gd name="connsiteY20" fmla="*/ 0 h 1790700"/>
              <a:gd name="connsiteX21" fmla="*/ 548640 w 899160"/>
              <a:gd name="connsiteY21" fmla="*/ 22860 h 1790700"/>
              <a:gd name="connsiteX22" fmla="*/ 563880 w 899160"/>
              <a:gd name="connsiteY22" fmla="*/ 45720 h 1790700"/>
              <a:gd name="connsiteX23" fmla="*/ 586740 w 899160"/>
              <a:gd name="connsiteY23" fmla="*/ 53340 h 1790700"/>
              <a:gd name="connsiteX24" fmla="*/ 609600 w 899160"/>
              <a:gd name="connsiteY24" fmla="*/ 68580 h 1790700"/>
              <a:gd name="connsiteX25" fmla="*/ 624840 w 899160"/>
              <a:gd name="connsiteY25" fmla="*/ 91440 h 1790700"/>
              <a:gd name="connsiteX26" fmla="*/ 647700 w 899160"/>
              <a:gd name="connsiteY26" fmla="*/ 106680 h 1790700"/>
              <a:gd name="connsiteX27" fmla="*/ 678180 w 899160"/>
              <a:gd name="connsiteY27" fmla="*/ 137160 h 1790700"/>
              <a:gd name="connsiteX28" fmla="*/ 739140 w 899160"/>
              <a:gd name="connsiteY28" fmla="*/ 190500 h 1790700"/>
              <a:gd name="connsiteX29" fmla="*/ 800100 w 899160"/>
              <a:gd name="connsiteY29" fmla="*/ 259080 h 1790700"/>
              <a:gd name="connsiteX30" fmla="*/ 762000 w 899160"/>
              <a:gd name="connsiteY30" fmla="*/ 342900 h 1790700"/>
              <a:gd name="connsiteX31" fmla="*/ 769620 w 899160"/>
              <a:gd name="connsiteY31" fmla="*/ 381000 h 1790700"/>
              <a:gd name="connsiteX32" fmla="*/ 777240 w 899160"/>
              <a:gd name="connsiteY32" fmla="*/ 403860 h 1790700"/>
              <a:gd name="connsiteX33" fmla="*/ 822960 w 899160"/>
              <a:gd name="connsiteY33" fmla="*/ 419100 h 1790700"/>
              <a:gd name="connsiteX34" fmla="*/ 861060 w 899160"/>
              <a:gd name="connsiteY34" fmla="*/ 464820 h 1790700"/>
              <a:gd name="connsiteX35" fmla="*/ 899160 w 899160"/>
              <a:gd name="connsiteY35" fmla="*/ 510540 h 1790700"/>
              <a:gd name="connsiteX36" fmla="*/ 883920 w 899160"/>
              <a:gd name="connsiteY36" fmla="*/ 701040 h 1790700"/>
              <a:gd name="connsiteX37" fmla="*/ 868680 w 899160"/>
              <a:gd name="connsiteY37" fmla="*/ 746760 h 1790700"/>
              <a:gd name="connsiteX38" fmla="*/ 861060 w 899160"/>
              <a:gd name="connsiteY38" fmla="*/ 777240 h 1790700"/>
              <a:gd name="connsiteX39" fmla="*/ 830580 w 899160"/>
              <a:gd name="connsiteY39" fmla="*/ 822960 h 1790700"/>
              <a:gd name="connsiteX40" fmla="*/ 807720 w 899160"/>
              <a:gd name="connsiteY40" fmla="*/ 876300 h 1790700"/>
              <a:gd name="connsiteX41" fmla="*/ 815340 w 899160"/>
              <a:gd name="connsiteY41" fmla="*/ 922020 h 1790700"/>
              <a:gd name="connsiteX42" fmla="*/ 830580 w 899160"/>
              <a:gd name="connsiteY42" fmla="*/ 967740 h 1790700"/>
              <a:gd name="connsiteX43" fmla="*/ 838200 w 899160"/>
              <a:gd name="connsiteY43" fmla="*/ 990600 h 1790700"/>
              <a:gd name="connsiteX44" fmla="*/ 853440 w 899160"/>
              <a:gd name="connsiteY44" fmla="*/ 1059180 h 1790700"/>
              <a:gd name="connsiteX45" fmla="*/ 838200 w 899160"/>
              <a:gd name="connsiteY45" fmla="*/ 1150620 h 1790700"/>
              <a:gd name="connsiteX46" fmla="*/ 822960 w 899160"/>
              <a:gd name="connsiteY46" fmla="*/ 1173480 h 1790700"/>
              <a:gd name="connsiteX47" fmla="*/ 807720 w 899160"/>
              <a:gd name="connsiteY47" fmla="*/ 1219200 h 1790700"/>
              <a:gd name="connsiteX48" fmla="*/ 777240 w 899160"/>
              <a:gd name="connsiteY48" fmla="*/ 1264920 h 1790700"/>
              <a:gd name="connsiteX49" fmla="*/ 769620 w 899160"/>
              <a:gd name="connsiteY49" fmla="*/ 1386840 h 1790700"/>
              <a:gd name="connsiteX50" fmla="*/ 754380 w 899160"/>
              <a:gd name="connsiteY50" fmla="*/ 1409700 h 1790700"/>
              <a:gd name="connsiteX51" fmla="*/ 746760 w 899160"/>
              <a:gd name="connsiteY51" fmla="*/ 1432560 h 1790700"/>
              <a:gd name="connsiteX52" fmla="*/ 716280 w 899160"/>
              <a:gd name="connsiteY52" fmla="*/ 1478280 h 1790700"/>
              <a:gd name="connsiteX53" fmla="*/ 685800 w 899160"/>
              <a:gd name="connsiteY53" fmla="*/ 1569720 h 1790700"/>
              <a:gd name="connsiteX54" fmla="*/ 678180 w 899160"/>
              <a:gd name="connsiteY54" fmla="*/ 1592580 h 1790700"/>
              <a:gd name="connsiteX55" fmla="*/ 670560 w 899160"/>
              <a:gd name="connsiteY55" fmla="*/ 1615440 h 1790700"/>
              <a:gd name="connsiteX56" fmla="*/ 655320 w 899160"/>
              <a:gd name="connsiteY56" fmla="*/ 1676400 h 1790700"/>
              <a:gd name="connsiteX57" fmla="*/ 632460 w 899160"/>
              <a:gd name="connsiteY57" fmla="*/ 1729740 h 1790700"/>
              <a:gd name="connsiteX58" fmla="*/ 609600 w 899160"/>
              <a:gd name="connsiteY58" fmla="*/ 1760220 h 1790700"/>
              <a:gd name="connsiteX59" fmla="*/ 563880 w 899160"/>
              <a:gd name="connsiteY59" fmla="*/ 1775460 h 1790700"/>
              <a:gd name="connsiteX60" fmla="*/ 495300 w 899160"/>
              <a:gd name="connsiteY60" fmla="*/ 1790700 h 1790700"/>
              <a:gd name="connsiteX61" fmla="*/ 388620 w 899160"/>
              <a:gd name="connsiteY61" fmla="*/ 1783080 h 1790700"/>
              <a:gd name="connsiteX62" fmla="*/ 342900 w 899160"/>
              <a:gd name="connsiteY62" fmla="*/ 1752600 h 1790700"/>
              <a:gd name="connsiteX63" fmla="*/ 320040 w 899160"/>
              <a:gd name="connsiteY63" fmla="*/ 1737360 h 1790700"/>
              <a:gd name="connsiteX64" fmla="*/ 274320 w 899160"/>
              <a:gd name="connsiteY64" fmla="*/ 1699260 h 1790700"/>
              <a:gd name="connsiteX65" fmla="*/ 251460 w 899160"/>
              <a:gd name="connsiteY65" fmla="*/ 1546860 h 1790700"/>
              <a:gd name="connsiteX66" fmla="*/ 228600 w 899160"/>
              <a:gd name="connsiteY66" fmla="*/ 1524000 h 1790700"/>
              <a:gd name="connsiteX67" fmla="*/ 213360 w 899160"/>
              <a:gd name="connsiteY67" fmla="*/ 1501140 h 1790700"/>
              <a:gd name="connsiteX68" fmla="*/ 198120 w 899160"/>
              <a:gd name="connsiteY68" fmla="*/ 1348740 h 1790700"/>
              <a:gd name="connsiteX69" fmla="*/ 190500 w 899160"/>
              <a:gd name="connsiteY69" fmla="*/ 1325880 h 1790700"/>
              <a:gd name="connsiteX70" fmla="*/ 182880 w 899160"/>
              <a:gd name="connsiteY70" fmla="*/ 1181100 h 1790700"/>
              <a:gd name="connsiteX71" fmla="*/ 175260 w 899160"/>
              <a:gd name="connsiteY71" fmla="*/ 1143000 h 1790700"/>
              <a:gd name="connsiteX72" fmla="*/ 190500 w 899160"/>
              <a:gd name="connsiteY72" fmla="*/ 1043940 h 1790700"/>
              <a:gd name="connsiteX73" fmla="*/ 182880 w 899160"/>
              <a:gd name="connsiteY73" fmla="*/ 929640 h 1790700"/>
              <a:gd name="connsiteX74" fmla="*/ 160020 w 899160"/>
              <a:gd name="connsiteY74" fmla="*/ 914400 h 1790700"/>
              <a:gd name="connsiteX75" fmla="*/ 121920 w 899160"/>
              <a:gd name="connsiteY75" fmla="*/ 906780 h 1790700"/>
              <a:gd name="connsiteX76" fmla="*/ 53340 w 899160"/>
              <a:gd name="connsiteY76" fmla="*/ 876300 h 1790700"/>
              <a:gd name="connsiteX77" fmla="*/ 60960 w 899160"/>
              <a:gd name="connsiteY77" fmla="*/ 784860 h 1790700"/>
              <a:gd name="connsiteX78" fmla="*/ 76200 w 899160"/>
              <a:gd name="connsiteY78" fmla="*/ 731520 h 1790700"/>
              <a:gd name="connsiteX79" fmla="*/ 53340 w 899160"/>
              <a:gd name="connsiteY79" fmla="*/ 662940 h 1790700"/>
              <a:gd name="connsiteX80" fmla="*/ 45720 w 899160"/>
              <a:gd name="connsiteY80" fmla="*/ 640080 h 1790700"/>
              <a:gd name="connsiteX81" fmla="*/ 22860 w 899160"/>
              <a:gd name="connsiteY81" fmla="*/ 640080 h 17907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Lst>
            <a:rect l="l" t="t" r="r" b="b"/>
            <a:pathLst>
              <a:path w="899160" h="1790700">
                <a:moveTo>
                  <a:pt x="22860" y="640080"/>
                </a:moveTo>
                <a:lnTo>
                  <a:pt x="22860" y="640080"/>
                </a:lnTo>
                <a:cubicBezTo>
                  <a:pt x="18967" y="597257"/>
                  <a:pt x="17029" y="552882"/>
                  <a:pt x="7620" y="510540"/>
                </a:cubicBezTo>
                <a:cubicBezTo>
                  <a:pt x="5878" y="502699"/>
                  <a:pt x="2540" y="495300"/>
                  <a:pt x="0" y="487680"/>
                </a:cubicBezTo>
                <a:cubicBezTo>
                  <a:pt x="2947" y="461156"/>
                  <a:pt x="4849" y="400396"/>
                  <a:pt x="22860" y="373380"/>
                </a:cubicBezTo>
                <a:cubicBezTo>
                  <a:pt x="27940" y="365760"/>
                  <a:pt x="31624" y="356996"/>
                  <a:pt x="38100" y="350520"/>
                </a:cubicBezTo>
                <a:cubicBezTo>
                  <a:pt x="44576" y="344044"/>
                  <a:pt x="53340" y="340360"/>
                  <a:pt x="60960" y="335280"/>
                </a:cubicBezTo>
                <a:cubicBezTo>
                  <a:pt x="96520" y="281940"/>
                  <a:pt x="76200" y="299720"/>
                  <a:pt x="114300" y="274320"/>
                </a:cubicBezTo>
                <a:cubicBezTo>
                  <a:pt x="119380" y="266700"/>
                  <a:pt x="122648" y="257491"/>
                  <a:pt x="129540" y="251460"/>
                </a:cubicBezTo>
                <a:cubicBezTo>
                  <a:pt x="143324" y="239399"/>
                  <a:pt x="175260" y="220980"/>
                  <a:pt x="175260" y="220980"/>
                </a:cubicBezTo>
                <a:cubicBezTo>
                  <a:pt x="180340" y="213360"/>
                  <a:pt x="184024" y="204596"/>
                  <a:pt x="190500" y="198120"/>
                </a:cubicBezTo>
                <a:cubicBezTo>
                  <a:pt x="250440" y="138180"/>
                  <a:pt x="173803" y="234920"/>
                  <a:pt x="236220" y="160020"/>
                </a:cubicBezTo>
                <a:cubicBezTo>
                  <a:pt x="242083" y="152985"/>
                  <a:pt x="244984" y="143636"/>
                  <a:pt x="251460" y="137160"/>
                </a:cubicBezTo>
                <a:cubicBezTo>
                  <a:pt x="260440" y="128180"/>
                  <a:pt x="272297" y="122565"/>
                  <a:pt x="281940" y="114300"/>
                </a:cubicBezTo>
                <a:cubicBezTo>
                  <a:pt x="290122" y="107287"/>
                  <a:pt x="296521" y="98339"/>
                  <a:pt x="304800" y="91440"/>
                </a:cubicBezTo>
                <a:cubicBezTo>
                  <a:pt x="324495" y="75027"/>
                  <a:pt x="327609" y="76217"/>
                  <a:pt x="350520" y="68580"/>
                </a:cubicBezTo>
                <a:cubicBezTo>
                  <a:pt x="355600" y="60960"/>
                  <a:pt x="357994" y="50574"/>
                  <a:pt x="365760" y="45720"/>
                </a:cubicBezTo>
                <a:cubicBezTo>
                  <a:pt x="379383" y="37206"/>
                  <a:pt x="398114" y="39391"/>
                  <a:pt x="411480" y="30480"/>
                </a:cubicBezTo>
                <a:cubicBezTo>
                  <a:pt x="419100" y="25400"/>
                  <a:pt x="425922" y="18848"/>
                  <a:pt x="434340" y="15240"/>
                </a:cubicBezTo>
                <a:cubicBezTo>
                  <a:pt x="443966" y="11115"/>
                  <a:pt x="454750" y="10497"/>
                  <a:pt x="464820" y="7620"/>
                </a:cubicBezTo>
                <a:cubicBezTo>
                  <a:pt x="472543" y="5413"/>
                  <a:pt x="480060" y="2540"/>
                  <a:pt x="487680" y="0"/>
                </a:cubicBezTo>
                <a:cubicBezTo>
                  <a:pt x="514940" y="5452"/>
                  <a:pt x="529019" y="3239"/>
                  <a:pt x="548640" y="22860"/>
                </a:cubicBezTo>
                <a:cubicBezTo>
                  <a:pt x="555116" y="29336"/>
                  <a:pt x="556729" y="39999"/>
                  <a:pt x="563880" y="45720"/>
                </a:cubicBezTo>
                <a:cubicBezTo>
                  <a:pt x="570152" y="50738"/>
                  <a:pt x="579556" y="49748"/>
                  <a:pt x="586740" y="53340"/>
                </a:cubicBezTo>
                <a:cubicBezTo>
                  <a:pt x="594931" y="57436"/>
                  <a:pt x="601980" y="63500"/>
                  <a:pt x="609600" y="68580"/>
                </a:cubicBezTo>
                <a:cubicBezTo>
                  <a:pt x="614680" y="76200"/>
                  <a:pt x="618364" y="84964"/>
                  <a:pt x="624840" y="91440"/>
                </a:cubicBezTo>
                <a:cubicBezTo>
                  <a:pt x="631316" y="97916"/>
                  <a:pt x="641979" y="99529"/>
                  <a:pt x="647700" y="106680"/>
                </a:cubicBezTo>
                <a:cubicBezTo>
                  <a:pt x="677256" y="143625"/>
                  <a:pt x="628304" y="120535"/>
                  <a:pt x="678180" y="137160"/>
                </a:cubicBezTo>
                <a:cubicBezTo>
                  <a:pt x="721360" y="201930"/>
                  <a:pt x="650240" y="101600"/>
                  <a:pt x="739140" y="190500"/>
                </a:cubicBezTo>
                <a:cubicBezTo>
                  <a:pt x="791336" y="242696"/>
                  <a:pt x="772905" y="218287"/>
                  <a:pt x="800100" y="259080"/>
                </a:cubicBezTo>
                <a:cubicBezTo>
                  <a:pt x="782246" y="330495"/>
                  <a:pt x="799671" y="305229"/>
                  <a:pt x="762000" y="342900"/>
                </a:cubicBezTo>
                <a:cubicBezTo>
                  <a:pt x="764540" y="355600"/>
                  <a:pt x="766479" y="368435"/>
                  <a:pt x="769620" y="381000"/>
                </a:cubicBezTo>
                <a:cubicBezTo>
                  <a:pt x="771568" y="388792"/>
                  <a:pt x="770704" y="399191"/>
                  <a:pt x="777240" y="403860"/>
                </a:cubicBezTo>
                <a:cubicBezTo>
                  <a:pt x="790312" y="413197"/>
                  <a:pt x="822960" y="419100"/>
                  <a:pt x="822960" y="419100"/>
                </a:cubicBezTo>
                <a:cubicBezTo>
                  <a:pt x="889746" y="485886"/>
                  <a:pt x="808016" y="401167"/>
                  <a:pt x="861060" y="464820"/>
                </a:cubicBezTo>
                <a:cubicBezTo>
                  <a:pt x="909953" y="523492"/>
                  <a:pt x="861322" y="453783"/>
                  <a:pt x="899160" y="510540"/>
                </a:cubicBezTo>
                <a:cubicBezTo>
                  <a:pt x="894080" y="574040"/>
                  <a:pt x="904065" y="640606"/>
                  <a:pt x="883920" y="701040"/>
                </a:cubicBezTo>
                <a:cubicBezTo>
                  <a:pt x="878840" y="716280"/>
                  <a:pt x="872576" y="731175"/>
                  <a:pt x="868680" y="746760"/>
                </a:cubicBezTo>
                <a:cubicBezTo>
                  <a:pt x="866140" y="756920"/>
                  <a:pt x="865744" y="767873"/>
                  <a:pt x="861060" y="777240"/>
                </a:cubicBezTo>
                <a:cubicBezTo>
                  <a:pt x="852869" y="793623"/>
                  <a:pt x="838771" y="806577"/>
                  <a:pt x="830580" y="822960"/>
                </a:cubicBezTo>
                <a:cubicBezTo>
                  <a:pt x="811748" y="860624"/>
                  <a:pt x="818932" y="842664"/>
                  <a:pt x="807720" y="876300"/>
                </a:cubicBezTo>
                <a:cubicBezTo>
                  <a:pt x="810260" y="891540"/>
                  <a:pt x="811593" y="907031"/>
                  <a:pt x="815340" y="922020"/>
                </a:cubicBezTo>
                <a:cubicBezTo>
                  <a:pt x="819236" y="937605"/>
                  <a:pt x="825500" y="952500"/>
                  <a:pt x="830580" y="967740"/>
                </a:cubicBezTo>
                <a:cubicBezTo>
                  <a:pt x="833120" y="975360"/>
                  <a:pt x="836625" y="982724"/>
                  <a:pt x="838200" y="990600"/>
                </a:cubicBezTo>
                <a:cubicBezTo>
                  <a:pt x="847874" y="1038969"/>
                  <a:pt x="842679" y="1016135"/>
                  <a:pt x="853440" y="1059180"/>
                </a:cubicBezTo>
                <a:cubicBezTo>
                  <a:pt x="851026" y="1080909"/>
                  <a:pt x="850966" y="1125088"/>
                  <a:pt x="838200" y="1150620"/>
                </a:cubicBezTo>
                <a:cubicBezTo>
                  <a:pt x="834104" y="1158811"/>
                  <a:pt x="826679" y="1165111"/>
                  <a:pt x="822960" y="1173480"/>
                </a:cubicBezTo>
                <a:cubicBezTo>
                  <a:pt x="816436" y="1188160"/>
                  <a:pt x="816631" y="1205834"/>
                  <a:pt x="807720" y="1219200"/>
                </a:cubicBezTo>
                <a:lnTo>
                  <a:pt x="777240" y="1264920"/>
                </a:lnTo>
                <a:cubicBezTo>
                  <a:pt x="774700" y="1305560"/>
                  <a:pt x="775971" y="1346619"/>
                  <a:pt x="769620" y="1386840"/>
                </a:cubicBezTo>
                <a:cubicBezTo>
                  <a:pt x="768192" y="1395886"/>
                  <a:pt x="758476" y="1401509"/>
                  <a:pt x="754380" y="1409700"/>
                </a:cubicBezTo>
                <a:cubicBezTo>
                  <a:pt x="750788" y="1416884"/>
                  <a:pt x="750661" y="1425539"/>
                  <a:pt x="746760" y="1432560"/>
                </a:cubicBezTo>
                <a:cubicBezTo>
                  <a:pt x="737865" y="1448571"/>
                  <a:pt x="722072" y="1460904"/>
                  <a:pt x="716280" y="1478280"/>
                </a:cubicBezTo>
                <a:lnTo>
                  <a:pt x="685800" y="1569720"/>
                </a:lnTo>
                <a:lnTo>
                  <a:pt x="678180" y="1592580"/>
                </a:lnTo>
                <a:cubicBezTo>
                  <a:pt x="675640" y="1600200"/>
                  <a:pt x="672135" y="1607564"/>
                  <a:pt x="670560" y="1615440"/>
                </a:cubicBezTo>
                <a:cubicBezTo>
                  <a:pt x="655068" y="1692901"/>
                  <a:pt x="670941" y="1621727"/>
                  <a:pt x="655320" y="1676400"/>
                </a:cubicBezTo>
                <a:cubicBezTo>
                  <a:pt x="644282" y="1715033"/>
                  <a:pt x="654556" y="1698806"/>
                  <a:pt x="632460" y="1729740"/>
                </a:cubicBezTo>
                <a:cubicBezTo>
                  <a:pt x="625078" y="1740074"/>
                  <a:pt x="620167" y="1753175"/>
                  <a:pt x="609600" y="1760220"/>
                </a:cubicBezTo>
                <a:cubicBezTo>
                  <a:pt x="596234" y="1769131"/>
                  <a:pt x="579632" y="1772310"/>
                  <a:pt x="563880" y="1775460"/>
                </a:cubicBezTo>
                <a:cubicBezTo>
                  <a:pt x="515511" y="1785134"/>
                  <a:pt x="538345" y="1779939"/>
                  <a:pt x="495300" y="1790700"/>
                </a:cubicBezTo>
                <a:cubicBezTo>
                  <a:pt x="459740" y="1788160"/>
                  <a:pt x="424026" y="1787245"/>
                  <a:pt x="388620" y="1783080"/>
                </a:cubicBezTo>
                <a:cubicBezTo>
                  <a:pt x="360553" y="1779778"/>
                  <a:pt x="364709" y="1770774"/>
                  <a:pt x="342900" y="1752600"/>
                </a:cubicBezTo>
                <a:cubicBezTo>
                  <a:pt x="335865" y="1746737"/>
                  <a:pt x="327075" y="1743223"/>
                  <a:pt x="320040" y="1737360"/>
                </a:cubicBezTo>
                <a:cubicBezTo>
                  <a:pt x="261368" y="1688467"/>
                  <a:pt x="331077" y="1737098"/>
                  <a:pt x="274320" y="1699260"/>
                </a:cubicBezTo>
                <a:cubicBezTo>
                  <a:pt x="229165" y="1631527"/>
                  <a:pt x="287587" y="1727497"/>
                  <a:pt x="251460" y="1546860"/>
                </a:cubicBezTo>
                <a:cubicBezTo>
                  <a:pt x="249347" y="1536293"/>
                  <a:pt x="235499" y="1532279"/>
                  <a:pt x="228600" y="1524000"/>
                </a:cubicBezTo>
                <a:cubicBezTo>
                  <a:pt x="222737" y="1516965"/>
                  <a:pt x="218440" y="1508760"/>
                  <a:pt x="213360" y="1501140"/>
                </a:cubicBezTo>
                <a:cubicBezTo>
                  <a:pt x="210034" y="1457904"/>
                  <a:pt x="207348" y="1394878"/>
                  <a:pt x="198120" y="1348740"/>
                </a:cubicBezTo>
                <a:cubicBezTo>
                  <a:pt x="196545" y="1340864"/>
                  <a:pt x="193040" y="1333500"/>
                  <a:pt x="190500" y="1325880"/>
                </a:cubicBezTo>
                <a:cubicBezTo>
                  <a:pt x="187960" y="1277620"/>
                  <a:pt x="186893" y="1229260"/>
                  <a:pt x="182880" y="1181100"/>
                </a:cubicBezTo>
                <a:cubicBezTo>
                  <a:pt x="181804" y="1168193"/>
                  <a:pt x="175260" y="1155952"/>
                  <a:pt x="175260" y="1143000"/>
                </a:cubicBezTo>
                <a:cubicBezTo>
                  <a:pt x="175260" y="1099117"/>
                  <a:pt x="181298" y="1080749"/>
                  <a:pt x="190500" y="1043940"/>
                </a:cubicBezTo>
                <a:cubicBezTo>
                  <a:pt x="187960" y="1005840"/>
                  <a:pt x="191626" y="966810"/>
                  <a:pt x="182880" y="929640"/>
                </a:cubicBezTo>
                <a:cubicBezTo>
                  <a:pt x="180782" y="920725"/>
                  <a:pt x="168595" y="917616"/>
                  <a:pt x="160020" y="914400"/>
                </a:cubicBezTo>
                <a:cubicBezTo>
                  <a:pt x="147893" y="909852"/>
                  <a:pt x="134415" y="910188"/>
                  <a:pt x="121920" y="906780"/>
                </a:cubicBezTo>
                <a:cubicBezTo>
                  <a:pt x="75882" y="894224"/>
                  <a:pt x="84794" y="897270"/>
                  <a:pt x="53340" y="876300"/>
                </a:cubicBezTo>
                <a:cubicBezTo>
                  <a:pt x="55880" y="845820"/>
                  <a:pt x="57166" y="815209"/>
                  <a:pt x="60960" y="784860"/>
                </a:cubicBezTo>
                <a:cubicBezTo>
                  <a:pt x="62874" y="769551"/>
                  <a:pt x="71139" y="746703"/>
                  <a:pt x="76200" y="731520"/>
                </a:cubicBezTo>
                <a:lnTo>
                  <a:pt x="53340" y="662940"/>
                </a:lnTo>
                <a:lnTo>
                  <a:pt x="45720" y="640080"/>
                </a:lnTo>
                <a:cubicBezTo>
                  <a:pt x="37297" y="614810"/>
                  <a:pt x="26670" y="640080"/>
                  <a:pt x="22860" y="640080"/>
                </a:cubicBezTo>
                <a:close/>
              </a:path>
            </a:pathLst>
          </a:custGeom>
          <a:solidFill>
            <a:srgbClr val="4472C4">
              <a:alpha val="10196"/>
            </a:srgbClr>
          </a:solidFill>
          <a:ln>
            <a:solidFill>
              <a:srgbClr val="2F528F">
                <a:alpha val="25098"/>
              </a:srgbClr>
            </a:solidFill>
          </a:ln>
          <a:effectLst>
            <a:outerShdw blurRad="25400" dist="25400" dir="5400000" sx="103000" sy="103000" algn="t" rotWithShape="0">
              <a:schemeClr val="bg1">
                <a:alpha val="80000"/>
              </a:scheme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665" name="iceberg: center right conserv">
            <a:extLst>
              <a:ext uri="{FF2B5EF4-FFF2-40B4-BE49-F238E27FC236}">
                <a16:creationId xmlns:a16="http://schemas.microsoft.com/office/drawing/2014/main" id="{4B714AD1-515C-B7D4-099D-AA3415017931}"/>
              </a:ext>
            </a:extLst>
          </xdr:cNvPr>
          <xdr:cNvSpPr/>
        </xdr:nvSpPr>
        <xdr:spPr>
          <a:xfrm flipH="1">
            <a:off x="9329420" y="19965247"/>
            <a:ext cx="899160" cy="1786466"/>
          </a:xfrm>
          <a:custGeom>
            <a:avLst/>
            <a:gdLst>
              <a:gd name="connsiteX0" fmla="*/ 22860 w 899160"/>
              <a:gd name="connsiteY0" fmla="*/ 640080 h 1790700"/>
              <a:gd name="connsiteX1" fmla="*/ 22860 w 899160"/>
              <a:gd name="connsiteY1" fmla="*/ 640080 h 1790700"/>
              <a:gd name="connsiteX2" fmla="*/ 7620 w 899160"/>
              <a:gd name="connsiteY2" fmla="*/ 510540 h 1790700"/>
              <a:gd name="connsiteX3" fmla="*/ 0 w 899160"/>
              <a:gd name="connsiteY3" fmla="*/ 487680 h 1790700"/>
              <a:gd name="connsiteX4" fmla="*/ 22860 w 899160"/>
              <a:gd name="connsiteY4" fmla="*/ 373380 h 1790700"/>
              <a:gd name="connsiteX5" fmla="*/ 38100 w 899160"/>
              <a:gd name="connsiteY5" fmla="*/ 350520 h 1790700"/>
              <a:gd name="connsiteX6" fmla="*/ 60960 w 899160"/>
              <a:gd name="connsiteY6" fmla="*/ 335280 h 1790700"/>
              <a:gd name="connsiteX7" fmla="*/ 114300 w 899160"/>
              <a:gd name="connsiteY7" fmla="*/ 274320 h 1790700"/>
              <a:gd name="connsiteX8" fmla="*/ 129540 w 899160"/>
              <a:gd name="connsiteY8" fmla="*/ 251460 h 1790700"/>
              <a:gd name="connsiteX9" fmla="*/ 175260 w 899160"/>
              <a:gd name="connsiteY9" fmla="*/ 220980 h 1790700"/>
              <a:gd name="connsiteX10" fmla="*/ 190500 w 899160"/>
              <a:gd name="connsiteY10" fmla="*/ 198120 h 1790700"/>
              <a:gd name="connsiteX11" fmla="*/ 236220 w 899160"/>
              <a:gd name="connsiteY11" fmla="*/ 160020 h 1790700"/>
              <a:gd name="connsiteX12" fmla="*/ 251460 w 899160"/>
              <a:gd name="connsiteY12" fmla="*/ 137160 h 1790700"/>
              <a:gd name="connsiteX13" fmla="*/ 281940 w 899160"/>
              <a:gd name="connsiteY13" fmla="*/ 114300 h 1790700"/>
              <a:gd name="connsiteX14" fmla="*/ 304800 w 899160"/>
              <a:gd name="connsiteY14" fmla="*/ 91440 h 1790700"/>
              <a:gd name="connsiteX15" fmla="*/ 350520 w 899160"/>
              <a:gd name="connsiteY15" fmla="*/ 68580 h 1790700"/>
              <a:gd name="connsiteX16" fmla="*/ 365760 w 899160"/>
              <a:gd name="connsiteY16" fmla="*/ 45720 h 1790700"/>
              <a:gd name="connsiteX17" fmla="*/ 411480 w 899160"/>
              <a:gd name="connsiteY17" fmla="*/ 30480 h 1790700"/>
              <a:gd name="connsiteX18" fmla="*/ 434340 w 899160"/>
              <a:gd name="connsiteY18" fmla="*/ 15240 h 1790700"/>
              <a:gd name="connsiteX19" fmla="*/ 464820 w 899160"/>
              <a:gd name="connsiteY19" fmla="*/ 7620 h 1790700"/>
              <a:gd name="connsiteX20" fmla="*/ 487680 w 899160"/>
              <a:gd name="connsiteY20" fmla="*/ 0 h 1790700"/>
              <a:gd name="connsiteX21" fmla="*/ 548640 w 899160"/>
              <a:gd name="connsiteY21" fmla="*/ 22860 h 1790700"/>
              <a:gd name="connsiteX22" fmla="*/ 563880 w 899160"/>
              <a:gd name="connsiteY22" fmla="*/ 45720 h 1790700"/>
              <a:gd name="connsiteX23" fmla="*/ 586740 w 899160"/>
              <a:gd name="connsiteY23" fmla="*/ 53340 h 1790700"/>
              <a:gd name="connsiteX24" fmla="*/ 609600 w 899160"/>
              <a:gd name="connsiteY24" fmla="*/ 68580 h 1790700"/>
              <a:gd name="connsiteX25" fmla="*/ 624840 w 899160"/>
              <a:gd name="connsiteY25" fmla="*/ 91440 h 1790700"/>
              <a:gd name="connsiteX26" fmla="*/ 647700 w 899160"/>
              <a:gd name="connsiteY26" fmla="*/ 106680 h 1790700"/>
              <a:gd name="connsiteX27" fmla="*/ 678180 w 899160"/>
              <a:gd name="connsiteY27" fmla="*/ 137160 h 1790700"/>
              <a:gd name="connsiteX28" fmla="*/ 739140 w 899160"/>
              <a:gd name="connsiteY28" fmla="*/ 190500 h 1790700"/>
              <a:gd name="connsiteX29" fmla="*/ 800100 w 899160"/>
              <a:gd name="connsiteY29" fmla="*/ 259080 h 1790700"/>
              <a:gd name="connsiteX30" fmla="*/ 762000 w 899160"/>
              <a:gd name="connsiteY30" fmla="*/ 342900 h 1790700"/>
              <a:gd name="connsiteX31" fmla="*/ 769620 w 899160"/>
              <a:gd name="connsiteY31" fmla="*/ 381000 h 1790700"/>
              <a:gd name="connsiteX32" fmla="*/ 777240 w 899160"/>
              <a:gd name="connsiteY32" fmla="*/ 403860 h 1790700"/>
              <a:gd name="connsiteX33" fmla="*/ 822960 w 899160"/>
              <a:gd name="connsiteY33" fmla="*/ 419100 h 1790700"/>
              <a:gd name="connsiteX34" fmla="*/ 861060 w 899160"/>
              <a:gd name="connsiteY34" fmla="*/ 464820 h 1790700"/>
              <a:gd name="connsiteX35" fmla="*/ 899160 w 899160"/>
              <a:gd name="connsiteY35" fmla="*/ 510540 h 1790700"/>
              <a:gd name="connsiteX36" fmla="*/ 883920 w 899160"/>
              <a:gd name="connsiteY36" fmla="*/ 701040 h 1790700"/>
              <a:gd name="connsiteX37" fmla="*/ 868680 w 899160"/>
              <a:gd name="connsiteY37" fmla="*/ 746760 h 1790700"/>
              <a:gd name="connsiteX38" fmla="*/ 861060 w 899160"/>
              <a:gd name="connsiteY38" fmla="*/ 777240 h 1790700"/>
              <a:gd name="connsiteX39" fmla="*/ 830580 w 899160"/>
              <a:gd name="connsiteY39" fmla="*/ 822960 h 1790700"/>
              <a:gd name="connsiteX40" fmla="*/ 807720 w 899160"/>
              <a:gd name="connsiteY40" fmla="*/ 876300 h 1790700"/>
              <a:gd name="connsiteX41" fmla="*/ 815340 w 899160"/>
              <a:gd name="connsiteY41" fmla="*/ 922020 h 1790700"/>
              <a:gd name="connsiteX42" fmla="*/ 830580 w 899160"/>
              <a:gd name="connsiteY42" fmla="*/ 967740 h 1790700"/>
              <a:gd name="connsiteX43" fmla="*/ 838200 w 899160"/>
              <a:gd name="connsiteY43" fmla="*/ 990600 h 1790700"/>
              <a:gd name="connsiteX44" fmla="*/ 853440 w 899160"/>
              <a:gd name="connsiteY44" fmla="*/ 1059180 h 1790700"/>
              <a:gd name="connsiteX45" fmla="*/ 838200 w 899160"/>
              <a:gd name="connsiteY45" fmla="*/ 1150620 h 1790700"/>
              <a:gd name="connsiteX46" fmla="*/ 822960 w 899160"/>
              <a:gd name="connsiteY46" fmla="*/ 1173480 h 1790700"/>
              <a:gd name="connsiteX47" fmla="*/ 807720 w 899160"/>
              <a:gd name="connsiteY47" fmla="*/ 1219200 h 1790700"/>
              <a:gd name="connsiteX48" fmla="*/ 777240 w 899160"/>
              <a:gd name="connsiteY48" fmla="*/ 1264920 h 1790700"/>
              <a:gd name="connsiteX49" fmla="*/ 769620 w 899160"/>
              <a:gd name="connsiteY49" fmla="*/ 1386840 h 1790700"/>
              <a:gd name="connsiteX50" fmla="*/ 754380 w 899160"/>
              <a:gd name="connsiteY50" fmla="*/ 1409700 h 1790700"/>
              <a:gd name="connsiteX51" fmla="*/ 746760 w 899160"/>
              <a:gd name="connsiteY51" fmla="*/ 1432560 h 1790700"/>
              <a:gd name="connsiteX52" fmla="*/ 716280 w 899160"/>
              <a:gd name="connsiteY52" fmla="*/ 1478280 h 1790700"/>
              <a:gd name="connsiteX53" fmla="*/ 685800 w 899160"/>
              <a:gd name="connsiteY53" fmla="*/ 1569720 h 1790700"/>
              <a:gd name="connsiteX54" fmla="*/ 678180 w 899160"/>
              <a:gd name="connsiteY54" fmla="*/ 1592580 h 1790700"/>
              <a:gd name="connsiteX55" fmla="*/ 670560 w 899160"/>
              <a:gd name="connsiteY55" fmla="*/ 1615440 h 1790700"/>
              <a:gd name="connsiteX56" fmla="*/ 655320 w 899160"/>
              <a:gd name="connsiteY56" fmla="*/ 1676400 h 1790700"/>
              <a:gd name="connsiteX57" fmla="*/ 632460 w 899160"/>
              <a:gd name="connsiteY57" fmla="*/ 1729740 h 1790700"/>
              <a:gd name="connsiteX58" fmla="*/ 609600 w 899160"/>
              <a:gd name="connsiteY58" fmla="*/ 1760220 h 1790700"/>
              <a:gd name="connsiteX59" fmla="*/ 563880 w 899160"/>
              <a:gd name="connsiteY59" fmla="*/ 1775460 h 1790700"/>
              <a:gd name="connsiteX60" fmla="*/ 495300 w 899160"/>
              <a:gd name="connsiteY60" fmla="*/ 1790700 h 1790700"/>
              <a:gd name="connsiteX61" fmla="*/ 388620 w 899160"/>
              <a:gd name="connsiteY61" fmla="*/ 1783080 h 1790700"/>
              <a:gd name="connsiteX62" fmla="*/ 342900 w 899160"/>
              <a:gd name="connsiteY62" fmla="*/ 1752600 h 1790700"/>
              <a:gd name="connsiteX63" fmla="*/ 320040 w 899160"/>
              <a:gd name="connsiteY63" fmla="*/ 1737360 h 1790700"/>
              <a:gd name="connsiteX64" fmla="*/ 274320 w 899160"/>
              <a:gd name="connsiteY64" fmla="*/ 1699260 h 1790700"/>
              <a:gd name="connsiteX65" fmla="*/ 251460 w 899160"/>
              <a:gd name="connsiteY65" fmla="*/ 1546860 h 1790700"/>
              <a:gd name="connsiteX66" fmla="*/ 228600 w 899160"/>
              <a:gd name="connsiteY66" fmla="*/ 1524000 h 1790700"/>
              <a:gd name="connsiteX67" fmla="*/ 213360 w 899160"/>
              <a:gd name="connsiteY67" fmla="*/ 1501140 h 1790700"/>
              <a:gd name="connsiteX68" fmla="*/ 198120 w 899160"/>
              <a:gd name="connsiteY68" fmla="*/ 1348740 h 1790700"/>
              <a:gd name="connsiteX69" fmla="*/ 190500 w 899160"/>
              <a:gd name="connsiteY69" fmla="*/ 1325880 h 1790700"/>
              <a:gd name="connsiteX70" fmla="*/ 182880 w 899160"/>
              <a:gd name="connsiteY70" fmla="*/ 1181100 h 1790700"/>
              <a:gd name="connsiteX71" fmla="*/ 175260 w 899160"/>
              <a:gd name="connsiteY71" fmla="*/ 1143000 h 1790700"/>
              <a:gd name="connsiteX72" fmla="*/ 190500 w 899160"/>
              <a:gd name="connsiteY72" fmla="*/ 1043940 h 1790700"/>
              <a:gd name="connsiteX73" fmla="*/ 182880 w 899160"/>
              <a:gd name="connsiteY73" fmla="*/ 929640 h 1790700"/>
              <a:gd name="connsiteX74" fmla="*/ 160020 w 899160"/>
              <a:gd name="connsiteY74" fmla="*/ 914400 h 1790700"/>
              <a:gd name="connsiteX75" fmla="*/ 121920 w 899160"/>
              <a:gd name="connsiteY75" fmla="*/ 906780 h 1790700"/>
              <a:gd name="connsiteX76" fmla="*/ 53340 w 899160"/>
              <a:gd name="connsiteY76" fmla="*/ 876300 h 1790700"/>
              <a:gd name="connsiteX77" fmla="*/ 60960 w 899160"/>
              <a:gd name="connsiteY77" fmla="*/ 784860 h 1790700"/>
              <a:gd name="connsiteX78" fmla="*/ 76200 w 899160"/>
              <a:gd name="connsiteY78" fmla="*/ 731520 h 1790700"/>
              <a:gd name="connsiteX79" fmla="*/ 53340 w 899160"/>
              <a:gd name="connsiteY79" fmla="*/ 662940 h 1790700"/>
              <a:gd name="connsiteX80" fmla="*/ 45720 w 899160"/>
              <a:gd name="connsiteY80" fmla="*/ 640080 h 1790700"/>
              <a:gd name="connsiteX81" fmla="*/ 22860 w 899160"/>
              <a:gd name="connsiteY81" fmla="*/ 640080 h 17907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Lst>
            <a:rect l="l" t="t" r="r" b="b"/>
            <a:pathLst>
              <a:path w="899160" h="1790700">
                <a:moveTo>
                  <a:pt x="22860" y="640080"/>
                </a:moveTo>
                <a:lnTo>
                  <a:pt x="22860" y="640080"/>
                </a:lnTo>
                <a:cubicBezTo>
                  <a:pt x="18967" y="597257"/>
                  <a:pt x="17029" y="552882"/>
                  <a:pt x="7620" y="510540"/>
                </a:cubicBezTo>
                <a:cubicBezTo>
                  <a:pt x="5878" y="502699"/>
                  <a:pt x="2540" y="495300"/>
                  <a:pt x="0" y="487680"/>
                </a:cubicBezTo>
                <a:cubicBezTo>
                  <a:pt x="2947" y="461156"/>
                  <a:pt x="4849" y="400396"/>
                  <a:pt x="22860" y="373380"/>
                </a:cubicBezTo>
                <a:cubicBezTo>
                  <a:pt x="27940" y="365760"/>
                  <a:pt x="31624" y="356996"/>
                  <a:pt x="38100" y="350520"/>
                </a:cubicBezTo>
                <a:cubicBezTo>
                  <a:pt x="44576" y="344044"/>
                  <a:pt x="53340" y="340360"/>
                  <a:pt x="60960" y="335280"/>
                </a:cubicBezTo>
                <a:cubicBezTo>
                  <a:pt x="96520" y="281940"/>
                  <a:pt x="76200" y="299720"/>
                  <a:pt x="114300" y="274320"/>
                </a:cubicBezTo>
                <a:cubicBezTo>
                  <a:pt x="119380" y="266700"/>
                  <a:pt x="122648" y="257491"/>
                  <a:pt x="129540" y="251460"/>
                </a:cubicBezTo>
                <a:cubicBezTo>
                  <a:pt x="143324" y="239399"/>
                  <a:pt x="175260" y="220980"/>
                  <a:pt x="175260" y="220980"/>
                </a:cubicBezTo>
                <a:cubicBezTo>
                  <a:pt x="180340" y="213360"/>
                  <a:pt x="184024" y="204596"/>
                  <a:pt x="190500" y="198120"/>
                </a:cubicBezTo>
                <a:cubicBezTo>
                  <a:pt x="250440" y="138180"/>
                  <a:pt x="173803" y="234920"/>
                  <a:pt x="236220" y="160020"/>
                </a:cubicBezTo>
                <a:cubicBezTo>
                  <a:pt x="242083" y="152985"/>
                  <a:pt x="244984" y="143636"/>
                  <a:pt x="251460" y="137160"/>
                </a:cubicBezTo>
                <a:cubicBezTo>
                  <a:pt x="260440" y="128180"/>
                  <a:pt x="272297" y="122565"/>
                  <a:pt x="281940" y="114300"/>
                </a:cubicBezTo>
                <a:cubicBezTo>
                  <a:pt x="290122" y="107287"/>
                  <a:pt x="296521" y="98339"/>
                  <a:pt x="304800" y="91440"/>
                </a:cubicBezTo>
                <a:cubicBezTo>
                  <a:pt x="324495" y="75027"/>
                  <a:pt x="327609" y="76217"/>
                  <a:pt x="350520" y="68580"/>
                </a:cubicBezTo>
                <a:cubicBezTo>
                  <a:pt x="355600" y="60960"/>
                  <a:pt x="357994" y="50574"/>
                  <a:pt x="365760" y="45720"/>
                </a:cubicBezTo>
                <a:cubicBezTo>
                  <a:pt x="379383" y="37206"/>
                  <a:pt x="398114" y="39391"/>
                  <a:pt x="411480" y="30480"/>
                </a:cubicBezTo>
                <a:cubicBezTo>
                  <a:pt x="419100" y="25400"/>
                  <a:pt x="425922" y="18848"/>
                  <a:pt x="434340" y="15240"/>
                </a:cubicBezTo>
                <a:cubicBezTo>
                  <a:pt x="443966" y="11115"/>
                  <a:pt x="454750" y="10497"/>
                  <a:pt x="464820" y="7620"/>
                </a:cubicBezTo>
                <a:cubicBezTo>
                  <a:pt x="472543" y="5413"/>
                  <a:pt x="480060" y="2540"/>
                  <a:pt x="487680" y="0"/>
                </a:cubicBezTo>
                <a:cubicBezTo>
                  <a:pt x="514940" y="5452"/>
                  <a:pt x="529019" y="3239"/>
                  <a:pt x="548640" y="22860"/>
                </a:cubicBezTo>
                <a:cubicBezTo>
                  <a:pt x="555116" y="29336"/>
                  <a:pt x="556729" y="39999"/>
                  <a:pt x="563880" y="45720"/>
                </a:cubicBezTo>
                <a:cubicBezTo>
                  <a:pt x="570152" y="50738"/>
                  <a:pt x="579556" y="49748"/>
                  <a:pt x="586740" y="53340"/>
                </a:cubicBezTo>
                <a:cubicBezTo>
                  <a:pt x="594931" y="57436"/>
                  <a:pt x="601980" y="63500"/>
                  <a:pt x="609600" y="68580"/>
                </a:cubicBezTo>
                <a:cubicBezTo>
                  <a:pt x="614680" y="76200"/>
                  <a:pt x="618364" y="84964"/>
                  <a:pt x="624840" y="91440"/>
                </a:cubicBezTo>
                <a:cubicBezTo>
                  <a:pt x="631316" y="97916"/>
                  <a:pt x="641979" y="99529"/>
                  <a:pt x="647700" y="106680"/>
                </a:cubicBezTo>
                <a:cubicBezTo>
                  <a:pt x="677256" y="143625"/>
                  <a:pt x="628304" y="120535"/>
                  <a:pt x="678180" y="137160"/>
                </a:cubicBezTo>
                <a:cubicBezTo>
                  <a:pt x="721360" y="201930"/>
                  <a:pt x="650240" y="101600"/>
                  <a:pt x="739140" y="190500"/>
                </a:cubicBezTo>
                <a:cubicBezTo>
                  <a:pt x="791336" y="242696"/>
                  <a:pt x="772905" y="218287"/>
                  <a:pt x="800100" y="259080"/>
                </a:cubicBezTo>
                <a:cubicBezTo>
                  <a:pt x="782246" y="330495"/>
                  <a:pt x="799671" y="305229"/>
                  <a:pt x="762000" y="342900"/>
                </a:cubicBezTo>
                <a:cubicBezTo>
                  <a:pt x="764540" y="355600"/>
                  <a:pt x="766479" y="368435"/>
                  <a:pt x="769620" y="381000"/>
                </a:cubicBezTo>
                <a:cubicBezTo>
                  <a:pt x="771568" y="388792"/>
                  <a:pt x="770704" y="399191"/>
                  <a:pt x="777240" y="403860"/>
                </a:cubicBezTo>
                <a:cubicBezTo>
                  <a:pt x="790312" y="413197"/>
                  <a:pt x="822960" y="419100"/>
                  <a:pt x="822960" y="419100"/>
                </a:cubicBezTo>
                <a:cubicBezTo>
                  <a:pt x="889746" y="485886"/>
                  <a:pt x="808016" y="401167"/>
                  <a:pt x="861060" y="464820"/>
                </a:cubicBezTo>
                <a:cubicBezTo>
                  <a:pt x="909953" y="523492"/>
                  <a:pt x="861322" y="453783"/>
                  <a:pt x="899160" y="510540"/>
                </a:cubicBezTo>
                <a:cubicBezTo>
                  <a:pt x="894080" y="574040"/>
                  <a:pt x="904065" y="640606"/>
                  <a:pt x="883920" y="701040"/>
                </a:cubicBezTo>
                <a:cubicBezTo>
                  <a:pt x="878840" y="716280"/>
                  <a:pt x="872576" y="731175"/>
                  <a:pt x="868680" y="746760"/>
                </a:cubicBezTo>
                <a:cubicBezTo>
                  <a:pt x="866140" y="756920"/>
                  <a:pt x="865744" y="767873"/>
                  <a:pt x="861060" y="777240"/>
                </a:cubicBezTo>
                <a:cubicBezTo>
                  <a:pt x="852869" y="793623"/>
                  <a:pt x="838771" y="806577"/>
                  <a:pt x="830580" y="822960"/>
                </a:cubicBezTo>
                <a:cubicBezTo>
                  <a:pt x="811748" y="860624"/>
                  <a:pt x="818932" y="842664"/>
                  <a:pt x="807720" y="876300"/>
                </a:cubicBezTo>
                <a:cubicBezTo>
                  <a:pt x="810260" y="891540"/>
                  <a:pt x="811593" y="907031"/>
                  <a:pt x="815340" y="922020"/>
                </a:cubicBezTo>
                <a:cubicBezTo>
                  <a:pt x="819236" y="937605"/>
                  <a:pt x="825500" y="952500"/>
                  <a:pt x="830580" y="967740"/>
                </a:cubicBezTo>
                <a:cubicBezTo>
                  <a:pt x="833120" y="975360"/>
                  <a:pt x="836625" y="982724"/>
                  <a:pt x="838200" y="990600"/>
                </a:cubicBezTo>
                <a:cubicBezTo>
                  <a:pt x="847874" y="1038969"/>
                  <a:pt x="842679" y="1016135"/>
                  <a:pt x="853440" y="1059180"/>
                </a:cubicBezTo>
                <a:cubicBezTo>
                  <a:pt x="851026" y="1080909"/>
                  <a:pt x="850966" y="1125088"/>
                  <a:pt x="838200" y="1150620"/>
                </a:cubicBezTo>
                <a:cubicBezTo>
                  <a:pt x="834104" y="1158811"/>
                  <a:pt x="826679" y="1165111"/>
                  <a:pt x="822960" y="1173480"/>
                </a:cubicBezTo>
                <a:cubicBezTo>
                  <a:pt x="816436" y="1188160"/>
                  <a:pt x="816631" y="1205834"/>
                  <a:pt x="807720" y="1219200"/>
                </a:cubicBezTo>
                <a:lnTo>
                  <a:pt x="777240" y="1264920"/>
                </a:lnTo>
                <a:cubicBezTo>
                  <a:pt x="774700" y="1305560"/>
                  <a:pt x="775971" y="1346619"/>
                  <a:pt x="769620" y="1386840"/>
                </a:cubicBezTo>
                <a:cubicBezTo>
                  <a:pt x="768192" y="1395886"/>
                  <a:pt x="758476" y="1401509"/>
                  <a:pt x="754380" y="1409700"/>
                </a:cubicBezTo>
                <a:cubicBezTo>
                  <a:pt x="750788" y="1416884"/>
                  <a:pt x="750661" y="1425539"/>
                  <a:pt x="746760" y="1432560"/>
                </a:cubicBezTo>
                <a:cubicBezTo>
                  <a:pt x="737865" y="1448571"/>
                  <a:pt x="722072" y="1460904"/>
                  <a:pt x="716280" y="1478280"/>
                </a:cubicBezTo>
                <a:lnTo>
                  <a:pt x="685800" y="1569720"/>
                </a:lnTo>
                <a:lnTo>
                  <a:pt x="678180" y="1592580"/>
                </a:lnTo>
                <a:cubicBezTo>
                  <a:pt x="675640" y="1600200"/>
                  <a:pt x="672135" y="1607564"/>
                  <a:pt x="670560" y="1615440"/>
                </a:cubicBezTo>
                <a:cubicBezTo>
                  <a:pt x="655068" y="1692901"/>
                  <a:pt x="670941" y="1621727"/>
                  <a:pt x="655320" y="1676400"/>
                </a:cubicBezTo>
                <a:cubicBezTo>
                  <a:pt x="644282" y="1715033"/>
                  <a:pt x="654556" y="1698806"/>
                  <a:pt x="632460" y="1729740"/>
                </a:cubicBezTo>
                <a:cubicBezTo>
                  <a:pt x="625078" y="1740074"/>
                  <a:pt x="620167" y="1753175"/>
                  <a:pt x="609600" y="1760220"/>
                </a:cubicBezTo>
                <a:cubicBezTo>
                  <a:pt x="596234" y="1769131"/>
                  <a:pt x="579632" y="1772310"/>
                  <a:pt x="563880" y="1775460"/>
                </a:cubicBezTo>
                <a:cubicBezTo>
                  <a:pt x="515511" y="1785134"/>
                  <a:pt x="538345" y="1779939"/>
                  <a:pt x="495300" y="1790700"/>
                </a:cubicBezTo>
                <a:cubicBezTo>
                  <a:pt x="459740" y="1788160"/>
                  <a:pt x="424026" y="1787245"/>
                  <a:pt x="388620" y="1783080"/>
                </a:cubicBezTo>
                <a:cubicBezTo>
                  <a:pt x="360553" y="1779778"/>
                  <a:pt x="364709" y="1770774"/>
                  <a:pt x="342900" y="1752600"/>
                </a:cubicBezTo>
                <a:cubicBezTo>
                  <a:pt x="335865" y="1746737"/>
                  <a:pt x="327075" y="1743223"/>
                  <a:pt x="320040" y="1737360"/>
                </a:cubicBezTo>
                <a:cubicBezTo>
                  <a:pt x="261368" y="1688467"/>
                  <a:pt x="331077" y="1737098"/>
                  <a:pt x="274320" y="1699260"/>
                </a:cubicBezTo>
                <a:cubicBezTo>
                  <a:pt x="229165" y="1631527"/>
                  <a:pt x="287587" y="1727497"/>
                  <a:pt x="251460" y="1546860"/>
                </a:cubicBezTo>
                <a:cubicBezTo>
                  <a:pt x="249347" y="1536293"/>
                  <a:pt x="235499" y="1532279"/>
                  <a:pt x="228600" y="1524000"/>
                </a:cubicBezTo>
                <a:cubicBezTo>
                  <a:pt x="222737" y="1516965"/>
                  <a:pt x="218440" y="1508760"/>
                  <a:pt x="213360" y="1501140"/>
                </a:cubicBezTo>
                <a:cubicBezTo>
                  <a:pt x="210034" y="1457904"/>
                  <a:pt x="207348" y="1394878"/>
                  <a:pt x="198120" y="1348740"/>
                </a:cubicBezTo>
                <a:cubicBezTo>
                  <a:pt x="196545" y="1340864"/>
                  <a:pt x="193040" y="1333500"/>
                  <a:pt x="190500" y="1325880"/>
                </a:cubicBezTo>
                <a:cubicBezTo>
                  <a:pt x="187960" y="1277620"/>
                  <a:pt x="186893" y="1229260"/>
                  <a:pt x="182880" y="1181100"/>
                </a:cubicBezTo>
                <a:cubicBezTo>
                  <a:pt x="181804" y="1168193"/>
                  <a:pt x="175260" y="1155952"/>
                  <a:pt x="175260" y="1143000"/>
                </a:cubicBezTo>
                <a:cubicBezTo>
                  <a:pt x="175260" y="1099117"/>
                  <a:pt x="181298" y="1080749"/>
                  <a:pt x="190500" y="1043940"/>
                </a:cubicBezTo>
                <a:cubicBezTo>
                  <a:pt x="187960" y="1005840"/>
                  <a:pt x="191626" y="966810"/>
                  <a:pt x="182880" y="929640"/>
                </a:cubicBezTo>
                <a:cubicBezTo>
                  <a:pt x="180782" y="920725"/>
                  <a:pt x="168595" y="917616"/>
                  <a:pt x="160020" y="914400"/>
                </a:cubicBezTo>
                <a:cubicBezTo>
                  <a:pt x="147893" y="909852"/>
                  <a:pt x="134415" y="910188"/>
                  <a:pt x="121920" y="906780"/>
                </a:cubicBezTo>
                <a:cubicBezTo>
                  <a:pt x="75882" y="894224"/>
                  <a:pt x="84794" y="897270"/>
                  <a:pt x="53340" y="876300"/>
                </a:cubicBezTo>
                <a:cubicBezTo>
                  <a:pt x="55880" y="845820"/>
                  <a:pt x="57166" y="815209"/>
                  <a:pt x="60960" y="784860"/>
                </a:cubicBezTo>
                <a:cubicBezTo>
                  <a:pt x="62874" y="769551"/>
                  <a:pt x="71139" y="746703"/>
                  <a:pt x="76200" y="731520"/>
                </a:cubicBezTo>
                <a:lnTo>
                  <a:pt x="53340" y="662940"/>
                </a:lnTo>
                <a:lnTo>
                  <a:pt x="45720" y="640080"/>
                </a:lnTo>
                <a:cubicBezTo>
                  <a:pt x="37297" y="614810"/>
                  <a:pt x="26670" y="640080"/>
                  <a:pt x="22860" y="640080"/>
                </a:cubicBezTo>
                <a:close/>
              </a:path>
            </a:pathLst>
          </a:custGeom>
          <a:solidFill>
            <a:srgbClr val="FF9999">
              <a:alpha val="10196"/>
            </a:srgbClr>
          </a:solidFill>
          <a:ln>
            <a:solidFill>
              <a:srgbClr val="FF9999">
                <a:alpha val="10196"/>
              </a:srgbClr>
            </a:solidFill>
          </a:ln>
          <a:effectLst>
            <a:outerShdw blurRad="25400" dist="25400" dir="5400000" sx="103000" sy="103000" algn="t" rotWithShape="0">
              <a:schemeClr val="bg1">
                <a:alpha val="80000"/>
              </a:scheme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666" name="iceberg: new rt reactionary">
            <a:extLst>
              <a:ext uri="{FF2B5EF4-FFF2-40B4-BE49-F238E27FC236}">
                <a16:creationId xmlns:a16="http://schemas.microsoft.com/office/drawing/2014/main" id="{5C7573CD-852C-81C0-EAE3-686DC8B82422}"/>
              </a:ext>
            </a:extLst>
          </xdr:cNvPr>
          <xdr:cNvSpPr/>
        </xdr:nvSpPr>
        <xdr:spPr>
          <a:xfrm flipH="1">
            <a:off x="10335260" y="19965247"/>
            <a:ext cx="899160" cy="1786466"/>
          </a:xfrm>
          <a:custGeom>
            <a:avLst/>
            <a:gdLst>
              <a:gd name="connsiteX0" fmla="*/ 22860 w 899160"/>
              <a:gd name="connsiteY0" fmla="*/ 640080 h 1790700"/>
              <a:gd name="connsiteX1" fmla="*/ 22860 w 899160"/>
              <a:gd name="connsiteY1" fmla="*/ 640080 h 1790700"/>
              <a:gd name="connsiteX2" fmla="*/ 7620 w 899160"/>
              <a:gd name="connsiteY2" fmla="*/ 510540 h 1790700"/>
              <a:gd name="connsiteX3" fmla="*/ 0 w 899160"/>
              <a:gd name="connsiteY3" fmla="*/ 487680 h 1790700"/>
              <a:gd name="connsiteX4" fmla="*/ 22860 w 899160"/>
              <a:gd name="connsiteY4" fmla="*/ 373380 h 1790700"/>
              <a:gd name="connsiteX5" fmla="*/ 38100 w 899160"/>
              <a:gd name="connsiteY5" fmla="*/ 350520 h 1790700"/>
              <a:gd name="connsiteX6" fmla="*/ 60960 w 899160"/>
              <a:gd name="connsiteY6" fmla="*/ 335280 h 1790700"/>
              <a:gd name="connsiteX7" fmla="*/ 114300 w 899160"/>
              <a:gd name="connsiteY7" fmla="*/ 274320 h 1790700"/>
              <a:gd name="connsiteX8" fmla="*/ 129540 w 899160"/>
              <a:gd name="connsiteY8" fmla="*/ 251460 h 1790700"/>
              <a:gd name="connsiteX9" fmla="*/ 175260 w 899160"/>
              <a:gd name="connsiteY9" fmla="*/ 220980 h 1790700"/>
              <a:gd name="connsiteX10" fmla="*/ 190500 w 899160"/>
              <a:gd name="connsiteY10" fmla="*/ 198120 h 1790700"/>
              <a:gd name="connsiteX11" fmla="*/ 236220 w 899160"/>
              <a:gd name="connsiteY11" fmla="*/ 160020 h 1790700"/>
              <a:gd name="connsiteX12" fmla="*/ 251460 w 899160"/>
              <a:gd name="connsiteY12" fmla="*/ 137160 h 1790700"/>
              <a:gd name="connsiteX13" fmla="*/ 281940 w 899160"/>
              <a:gd name="connsiteY13" fmla="*/ 114300 h 1790700"/>
              <a:gd name="connsiteX14" fmla="*/ 304800 w 899160"/>
              <a:gd name="connsiteY14" fmla="*/ 91440 h 1790700"/>
              <a:gd name="connsiteX15" fmla="*/ 350520 w 899160"/>
              <a:gd name="connsiteY15" fmla="*/ 68580 h 1790700"/>
              <a:gd name="connsiteX16" fmla="*/ 365760 w 899160"/>
              <a:gd name="connsiteY16" fmla="*/ 45720 h 1790700"/>
              <a:gd name="connsiteX17" fmla="*/ 411480 w 899160"/>
              <a:gd name="connsiteY17" fmla="*/ 30480 h 1790700"/>
              <a:gd name="connsiteX18" fmla="*/ 434340 w 899160"/>
              <a:gd name="connsiteY18" fmla="*/ 15240 h 1790700"/>
              <a:gd name="connsiteX19" fmla="*/ 464820 w 899160"/>
              <a:gd name="connsiteY19" fmla="*/ 7620 h 1790700"/>
              <a:gd name="connsiteX20" fmla="*/ 487680 w 899160"/>
              <a:gd name="connsiteY20" fmla="*/ 0 h 1790700"/>
              <a:gd name="connsiteX21" fmla="*/ 548640 w 899160"/>
              <a:gd name="connsiteY21" fmla="*/ 22860 h 1790700"/>
              <a:gd name="connsiteX22" fmla="*/ 563880 w 899160"/>
              <a:gd name="connsiteY22" fmla="*/ 45720 h 1790700"/>
              <a:gd name="connsiteX23" fmla="*/ 586740 w 899160"/>
              <a:gd name="connsiteY23" fmla="*/ 53340 h 1790700"/>
              <a:gd name="connsiteX24" fmla="*/ 609600 w 899160"/>
              <a:gd name="connsiteY24" fmla="*/ 68580 h 1790700"/>
              <a:gd name="connsiteX25" fmla="*/ 624840 w 899160"/>
              <a:gd name="connsiteY25" fmla="*/ 91440 h 1790700"/>
              <a:gd name="connsiteX26" fmla="*/ 647700 w 899160"/>
              <a:gd name="connsiteY26" fmla="*/ 106680 h 1790700"/>
              <a:gd name="connsiteX27" fmla="*/ 678180 w 899160"/>
              <a:gd name="connsiteY27" fmla="*/ 137160 h 1790700"/>
              <a:gd name="connsiteX28" fmla="*/ 739140 w 899160"/>
              <a:gd name="connsiteY28" fmla="*/ 190500 h 1790700"/>
              <a:gd name="connsiteX29" fmla="*/ 800100 w 899160"/>
              <a:gd name="connsiteY29" fmla="*/ 259080 h 1790700"/>
              <a:gd name="connsiteX30" fmla="*/ 762000 w 899160"/>
              <a:gd name="connsiteY30" fmla="*/ 342900 h 1790700"/>
              <a:gd name="connsiteX31" fmla="*/ 769620 w 899160"/>
              <a:gd name="connsiteY31" fmla="*/ 381000 h 1790700"/>
              <a:gd name="connsiteX32" fmla="*/ 777240 w 899160"/>
              <a:gd name="connsiteY32" fmla="*/ 403860 h 1790700"/>
              <a:gd name="connsiteX33" fmla="*/ 822960 w 899160"/>
              <a:gd name="connsiteY33" fmla="*/ 419100 h 1790700"/>
              <a:gd name="connsiteX34" fmla="*/ 861060 w 899160"/>
              <a:gd name="connsiteY34" fmla="*/ 464820 h 1790700"/>
              <a:gd name="connsiteX35" fmla="*/ 899160 w 899160"/>
              <a:gd name="connsiteY35" fmla="*/ 510540 h 1790700"/>
              <a:gd name="connsiteX36" fmla="*/ 883920 w 899160"/>
              <a:gd name="connsiteY36" fmla="*/ 701040 h 1790700"/>
              <a:gd name="connsiteX37" fmla="*/ 868680 w 899160"/>
              <a:gd name="connsiteY37" fmla="*/ 746760 h 1790700"/>
              <a:gd name="connsiteX38" fmla="*/ 861060 w 899160"/>
              <a:gd name="connsiteY38" fmla="*/ 777240 h 1790700"/>
              <a:gd name="connsiteX39" fmla="*/ 830580 w 899160"/>
              <a:gd name="connsiteY39" fmla="*/ 822960 h 1790700"/>
              <a:gd name="connsiteX40" fmla="*/ 807720 w 899160"/>
              <a:gd name="connsiteY40" fmla="*/ 876300 h 1790700"/>
              <a:gd name="connsiteX41" fmla="*/ 815340 w 899160"/>
              <a:gd name="connsiteY41" fmla="*/ 922020 h 1790700"/>
              <a:gd name="connsiteX42" fmla="*/ 830580 w 899160"/>
              <a:gd name="connsiteY42" fmla="*/ 967740 h 1790700"/>
              <a:gd name="connsiteX43" fmla="*/ 838200 w 899160"/>
              <a:gd name="connsiteY43" fmla="*/ 990600 h 1790700"/>
              <a:gd name="connsiteX44" fmla="*/ 853440 w 899160"/>
              <a:gd name="connsiteY44" fmla="*/ 1059180 h 1790700"/>
              <a:gd name="connsiteX45" fmla="*/ 838200 w 899160"/>
              <a:gd name="connsiteY45" fmla="*/ 1150620 h 1790700"/>
              <a:gd name="connsiteX46" fmla="*/ 822960 w 899160"/>
              <a:gd name="connsiteY46" fmla="*/ 1173480 h 1790700"/>
              <a:gd name="connsiteX47" fmla="*/ 807720 w 899160"/>
              <a:gd name="connsiteY47" fmla="*/ 1219200 h 1790700"/>
              <a:gd name="connsiteX48" fmla="*/ 777240 w 899160"/>
              <a:gd name="connsiteY48" fmla="*/ 1264920 h 1790700"/>
              <a:gd name="connsiteX49" fmla="*/ 769620 w 899160"/>
              <a:gd name="connsiteY49" fmla="*/ 1386840 h 1790700"/>
              <a:gd name="connsiteX50" fmla="*/ 754380 w 899160"/>
              <a:gd name="connsiteY50" fmla="*/ 1409700 h 1790700"/>
              <a:gd name="connsiteX51" fmla="*/ 746760 w 899160"/>
              <a:gd name="connsiteY51" fmla="*/ 1432560 h 1790700"/>
              <a:gd name="connsiteX52" fmla="*/ 716280 w 899160"/>
              <a:gd name="connsiteY52" fmla="*/ 1478280 h 1790700"/>
              <a:gd name="connsiteX53" fmla="*/ 685800 w 899160"/>
              <a:gd name="connsiteY53" fmla="*/ 1569720 h 1790700"/>
              <a:gd name="connsiteX54" fmla="*/ 678180 w 899160"/>
              <a:gd name="connsiteY54" fmla="*/ 1592580 h 1790700"/>
              <a:gd name="connsiteX55" fmla="*/ 670560 w 899160"/>
              <a:gd name="connsiteY55" fmla="*/ 1615440 h 1790700"/>
              <a:gd name="connsiteX56" fmla="*/ 655320 w 899160"/>
              <a:gd name="connsiteY56" fmla="*/ 1676400 h 1790700"/>
              <a:gd name="connsiteX57" fmla="*/ 632460 w 899160"/>
              <a:gd name="connsiteY57" fmla="*/ 1729740 h 1790700"/>
              <a:gd name="connsiteX58" fmla="*/ 609600 w 899160"/>
              <a:gd name="connsiteY58" fmla="*/ 1760220 h 1790700"/>
              <a:gd name="connsiteX59" fmla="*/ 563880 w 899160"/>
              <a:gd name="connsiteY59" fmla="*/ 1775460 h 1790700"/>
              <a:gd name="connsiteX60" fmla="*/ 495300 w 899160"/>
              <a:gd name="connsiteY60" fmla="*/ 1790700 h 1790700"/>
              <a:gd name="connsiteX61" fmla="*/ 388620 w 899160"/>
              <a:gd name="connsiteY61" fmla="*/ 1783080 h 1790700"/>
              <a:gd name="connsiteX62" fmla="*/ 342900 w 899160"/>
              <a:gd name="connsiteY62" fmla="*/ 1752600 h 1790700"/>
              <a:gd name="connsiteX63" fmla="*/ 320040 w 899160"/>
              <a:gd name="connsiteY63" fmla="*/ 1737360 h 1790700"/>
              <a:gd name="connsiteX64" fmla="*/ 274320 w 899160"/>
              <a:gd name="connsiteY64" fmla="*/ 1699260 h 1790700"/>
              <a:gd name="connsiteX65" fmla="*/ 251460 w 899160"/>
              <a:gd name="connsiteY65" fmla="*/ 1546860 h 1790700"/>
              <a:gd name="connsiteX66" fmla="*/ 228600 w 899160"/>
              <a:gd name="connsiteY66" fmla="*/ 1524000 h 1790700"/>
              <a:gd name="connsiteX67" fmla="*/ 213360 w 899160"/>
              <a:gd name="connsiteY67" fmla="*/ 1501140 h 1790700"/>
              <a:gd name="connsiteX68" fmla="*/ 198120 w 899160"/>
              <a:gd name="connsiteY68" fmla="*/ 1348740 h 1790700"/>
              <a:gd name="connsiteX69" fmla="*/ 190500 w 899160"/>
              <a:gd name="connsiteY69" fmla="*/ 1325880 h 1790700"/>
              <a:gd name="connsiteX70" fmla="*/ 182880 w 899160"/>
              <a:gd name="connsiteY70" fmla="*/ 1181100 h 1790700"/>
              <a:gd name="connsiteX71" fmla="*/ 175260 w 899160"/>
              <a:gd name="connsiteY71" fmla="*/ 1143000 h 1790700"/>
              <a:gd name="connsiteX72" fmla="*/ 190500 w 899160"/>
              <a:gd name="connsiteY72" fmla="*/ 1043940 h 1790700"/>
              <a:gd name="connsiteX73" fmla="*/ 182880 w 899160"/>
              <a:gd name="connsiteY73" fmla="*/ 929640 h 1790700"/>
              <a:gd name="connsiteX74" fmla="*/ 160020 w 899160"/>
              <a:gd name="connsiteY74" fmla="*/ 914400 h 1790700"/>
              <a:gd name="connsiteX75" fmla="*/ 121920 w 899160"/>
              <a:gd name="connsiteY75" fmla="*/ 906780 h 1790700"/>
              <a:gd name="connsiteX76" fmla="*/ 53340 w 899160"/>
              <a:gd name="connsiteY76" fmla="*/ 876300 h 1790700"/>
              <a:gd name="connsiteX77" fmla="*/ 60960 w 899160"/>
              <a:gd name="connsiteY77" fmla="*/ 784860 h 1790700"/>
              <a:gd name="connsiteX78" fmla="*/ 76200 w 899160"/>
              <a:gd name="connsiteY78" fmla="*/ 731520 h 1790700"/>
              <a:gd name="connsiteX79" fmla="*/ 53340 w 899160"/>
              <a:gd name="connsiteY79" fmla="*/ 662940 h 1790700"/>
              <a:gd name="connsiteX80" fmla="*/ 45720 w 899160"/>
              <a:gd name="connsiteY80" fmla="*/ 640080 h 1790700"/>
              <a:gd name="connsiteX81" fmla="*/ 22860 w 899160"/>
              <a:gd name="connsiteY81" fmla="*/ 640080 h 17907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Lst>
            <a:rect l="l" t="t" r="r" b="b"/>
            <a:pathLst>
              <a:path w="899160" h="1790700">
                <a:moveTo>
                  <a:pt x="22860" y="640080"/>
                </a:moveTo>
                <a:lnTo>
                  <a:pt x="22860" y="640080"/>
                </a:lnTo>
                <a:cubicBezTo>
                  <a:pt x="18967" y="597257"/>
                  <a:pt x="17029" y="552882"/>
                  <a:pt x="7620" y="510540"/>
                </a:cubicBezTo>
                <a:cubicBezTo>
                  <a:pt x="5878" y="502699"/>
                  <a:pt x="2540" y="495300"/>
                  <a:pt x="0" y="487680"/>
                </a:cubicBezTo>
                <a:cubicBezTo>
                  <a:pt x="2947" y="461156"/>
                  <a:pt x="4849" y="400396"/>
                  <a:pt x="22860" y="373380"/>
                </a:cubicBezTo>
                <a:cubicBezTo>
                  <a:pt x="27940" y="365760"/>
                  <a:pt x="31624" y="356996"/>
                  <a:pt x="38100" y="350520"/>
                </a:cubicBezTo>
                <a:cubicBezTo>
                  <a:pt x="44576" y="344044"/>
                  <a:pt x="53340" y="340360"/>
                  <a:pt x="60960" y="335280"/>
                </a:cubicBezTo>
                <a:cubicBezTo>
                  <a:pt x="96520" y="281940"/>
                  <a:pt x="76200" y="299720"/>
                  <a:pt x="114300" y="274320"/>
                </a:cubicBezTo>
                <a:cubicBezTo>
                  <a:pt x="119380" y="266700"/>
                  <a:pt x="122648" y="257491"/>
                  <a:pt x="129540" y="251460"/>
                </a:cubicBezTo>
                <a:cubicBezTo>
                  <a:pt x="143324" y="239399"/>
                  <a:pt x="175260" y="220980"/>
                  <a:pt x="175260" y="220980"/>
                </a:cubicBezTo>
                <a:cubicBezTo>
                  <a:pt x="180340" y="213360"/>
                  <a:pt x="184024" y="204596"/>
                  <a:pt x="190500" y="198120"/>
                </a:cubicBezTo>
                <a:cubicBezTo>
                  <a:pt x="250440" y="138180"/>
                  <a:pt x="173803" y="234920"/>
                  <a:pt x="236220" y="160020"/>
                </a:cubicBezTo>
                <a:cubicBezTo>
                  <a:pt x="242083" y="152985"/>
                  <a:pt x="244984" y="143636"/>
                  <a:pt x="251460" y="137160"/>
                </a:cubicBezTo>
                <a:cubicBezTo>
                  <a:pt x="260440" y="128180"/>
                  <a:pt x="272297" y="122565"/>
                  <a:pt x="281940" y="114300"/>
                </a:cubicBezTo>
                <a:cubicBezTo>
                  <a:pt x="290122" y="107287"/>
                  <a:pt x="296521" y="98339"/>
                  <a:pt x="304800" y="91440"/>
                </a:cubicBezTo>
                <a:cubicBezTo>
                  <a:pt x="324495" y="75027"/>
                  <a:pt x="327609" y="76217"/>
                  <a:pt x="350520" y="68580"/>
                </a:cubicBezTo>
                <a:cubicBezTo>
                  <a:pt x="355600" y="60960"/>
                  <a:pt x="357994" y="50574"/>
                  <a:pt x="365760" y="45720"/>
                </a:cubicBezTo>
                <a:cubicBezTo>
                  <a:pt x="379383" y="37206"/>
                  <a:pt x="398114" y="39391"/>
                  <a:pt x="411480" y="30480"/>
                </a:cubicBezTo>
                <a:cubicBezTo>
                  <a:pt x="419100" y="25400"/>
                  <a:pt x="425922" y="18848"/>
                  <a:pt x="434340" y="15240"/>
                </a:cubicBezTo>
                <a:cubicBezTo>
                  <a:pt x="443966" y="11115"/>
                  <a:pt x="454750" y="10497"/>
                  <a:pt x="464820" y="7620"/>
                </a:cubicBezTo>
                <a:cubicBezTo>
                  <a:pt x="472543" y="5413"/>
                  <a:pt x="480060" y="2540"/>
                  <a:pt x="487680" y="0"/>
                </a:cubicBezTo>
                <a:cubicBezTo>
                  <a:pt x="514940" y="5452"/>
                  <a:pt x="529019" y="3239"/>
                  <a:pt x="548640" y="22860"/>
                </a:cubicBezTo>
                <a:cubicBezTo>
                  <a:pt x="555116" y="29336"/>
                  <a:pt x="556729" y="39999"/>
                  <a:pt x="563880" y="45720"/>
                </a:cubicBezTo>
                <a:cubicBezTo>
                  <a:pt x="570152" y="50738"/>
                  <a:pt x="579556" y="49748"/>
                  <a:pt x="586740" y="53340"/>
                </a:cubicBezTo>
                <a:cubicBezTo>
                  <a:pt x="594931" y="57436"/>
                  <a:pt x="601980" y="63500"/>
                  <a:pt x="609600" y="68580"/>
                </a:cubicBezTo>
                <a:cubicBezTo>
                  <a:pt x="614680" y="76200"/>
                  <a:pt x="618364" y="84964"/>
                  <a:pt x="624840" y="91440"/>
                </a:cubicBezTo>
                <a:cubicBezTo>
                  <a:pt x="631316" y="97916"/>
                  <a:pt x="641979" y="99529"/>
                  <a:pt x="647700" y="106680"/>
                </a:cubicBezTo>
                <a:cubicBezTo>
                  <a:pt x="677256" y="143625"/>
                  <a:pt x="628304" y="120535"/>
                  <a:pt x="678180" y="137160"/>
                </a:cubicBezTo>
                <a:cubicBezTo>
                  <a:pt x="721360" y="201930"/>
                  <a:pt x="650240" y="101600"/>
                  <a:pt x="739140" y="190500"/>
                </a:cubicBezTo>
                <a:cubicBezTo>
                  <a:pt x="791336" y="242696"/>
                  <a:pt x="772905" y="218287"/>
                  <a:pt x="800100" y="259080"/>
                </a:cubicBezTo>
                <a:cubicBezTo>
                  <a:pt x="782246" y="330495"/>
                  <a:pt x="799671" y="305229"/>
                  <a:pt x="762000" y="342900"/>
                </a:cubicBezTo>
                <a:cubicBezTo>
                  <a:pt x="764540" y="355600"/>
                  <a:pt x="766479" y="368435"/>
                  <a:pt x="769620" y="381000"/>
                </a:cubicBezTo>
                <a:cubicBezTo>
                  <a:pt x="771568" y="388792"/>
                  <a:pt x="770704" y="399191"/>
                  <a:pt x="777240" y="403860"/>
                </a:cubicBezTo>
                <a:cubicBezTo>
                  <a:pt x="790312" y="413197"/>
                  <a:pt x="822960" y="419100"/>
                  <a:pt x="822960" y="419100"/>
                </a:cubicBezTo>
                <a:cubicBezTo>
                  <a:pt x="889746" y="485886"/>
                  <a:pt x="808016" y="401167"/>
                  <a:pt x="861060" y="464820"/>
                </a:cubicBezTo>
                <a:cubicBezTo>
                  <a:pt x="909953" y="523492"/>
                  <a:pt x="861322" y="453783"/>
                  <a:pt x="899160" y="510540"/>
                </a:cubicBezTo>
                <a:cubicBezTo>
                  <a:pt x="894080" y="574040"/>
                  <a:pt x="904065" y="640606"/>
                  <a:pt x="883920" y="701040"/>
                </a:cubicBezTo>
                <a:cubicBezTo>
                  <a:pt x="878840" y="716280"/>
                  <a:pt x="872576" y="731175"/>
                  <a:pt x="868680" y="746760"/>
                </a:cubicBezTo>
                <a:cubicBezTo>
                  <a:pt x="866140" y="756920"/>
                  <a:pt x="865744" y="767873"/>
                  <a:pt x="861060" y="777240"/>
                </a:cubicBezTo>
                <a:cubicBezTo>
                  <a:pt x="852869" y="793623"/>
                  <a:pt x="838771" y="806577"/>
                  <a:pt x="830580" y="822960"/>
                </a:cubicBezTo>
                <a:cubicBezTo>
                  <a:pt x="811748" y="860624"/>
                  <a:pt x="818932" y="842664"/>
                  <a:pt x="807720" y="876300"/>
                </a:cubicBezTo>
                <a:cubicBezTo>
                  <a:pt x="810260" y="891540"/>
                  <a:pt x="811593" y="907031"/>
                  <a:pt x="815340" y="922020"/>
                </a:cubicBezTo>
                <a:cubicBezTo>
                  <a:pt x="819236" y="937605"/>
                  <a:pt x="825500" y="952500"/>
                  <a:pt x="830580" y="967740"/>
                </a:cubicBezTo>
                <a:cubicBezTo>
                  <a:pt x="833120" y="975360"/>
                  <a:pt x="836625" y="982724"/>
                  <a:pt x="838200" y="990600"/>
                </a:cubicBezTo>
                <a:cubicBezTo>
                  <a:pt x="847874" y="1038969"/>
                  <a:pt x="842679" y="1016135"/>
                  <a:pt x="853440" y="1059180"/>
                </a:cubicBezTo>
                <a:cubicBezTo>
                  <a:pt x="851026" y="1080909"/>
                  <a:pt x="850966" y="1125088"/>
                  <a:pt x="838200" y="1150620"/>
                </a:cubicBezTo>
                <a:cubicBezTo>
                  <a:pt x="834104" y="1158811"/>
                  <a:pt x="826679" y="1165111"/>
                  <a:pt x="822960" y="1173480"/>
                </a:cubicBezTo>
                <a:cubicBezTo>
                  <a:pt x="816436" y="1188160"/>
                  <a:pt x="816631" y="1205834"/>
                  <a:pt x="807720" y="1219200"/>
                </a:cubicBezTo>
                <a:lnTo>
                  <a:pt x="777240" y="1264920"/>
                </a:lnTo>
                <a:cubicBezTo>
                  <a:pt x="774700" y="1305560"/>
                  <a:pt x="775971" y="1346619"/>
                  <a:pt x="769620" y="1386840"/>
                </a:cubicBezTo>
                <a:cubicBezTo>
                  <a:pt x="768192" y="1395886"/>
                  <a:pt x="758476" y="1401509"/>
                  <a:pt x="754380" y="1409700"/>
                </a:cubicBezTo>
                <a:cubicBezTo>
                  <a:pt x="750788" y="1416884"/>
                  <a:pt x="750661" y="1425539"/>
                  <a:pt x="746760" y="1432560"/>
                </a:cubicBezTo>
                <a:cubicBezTo>
                  <a:pt x="737865" y="1448571"/>
                  <a:pt x="722072" y="1460904"/>
                  <a:pt x="716280" y="1478280"/>
                </a:cubicBezTo>
                <a:lnTo>
                  <a:pt x="685800" y="1569720"/>
                </a:lnTo>
                <a:lnTo>
                  <a:pt x="678180" y="1592580"/>
                </a:lnTo>
                <a:cubicBezTo>
                  <a:pt x="675640" y="1600200"/>
                  <a:pt x="672135" y="1607564"/>
                  <a:pt x="670560" y="1615440"/>
                </a:cubicBezTo>
                <a:cubicBezTo>
                  <a:pt x="655068" y="1692901"/>
                  <a:pt x="670941" y="1621727"/>
                  <a:pt x="655320" y="1676400"/>
                </a:cubicBezTo>
                <a:cubicBezTo>
                  <a:pt x="644282" y="1715033"/>
                  <a:pt x="654556" y="1698806"/>
                  <a:pt x="632460" y="1729740"/>
                </a:cubicBezTo>
                <a:cubicBezTo>
                  <a:pt x="625078" y="1740074"/>
                  <a:pt x="620167" y="1753175"/>
                  <a:pt x="609600" y="1760220"/>
                </a:cubicBezTo>
                <a:cubicBezTo>
                  <a:pt x="596234" y="1769131"/>
                  <a:pt x="579632" y="1772310"/>
                  <a:pt x="563880" y="1775460"/>
                </a:cubicBezTo>
                <a:cubicBezTo>
                  <a:pt x="515511" y="1785134"/>
                  <a:pt x="538345" y="1779939"/>
                  <a:pt x="495300" y="1790700"/>
                </a:cubicBezTo>
                <a:cubicBezTo>
                  <a:pt x="459740" y="1788160"/>
                  <a:pt x="424026" y="1787245"/>
                  <a:pt x="388620" y="1783080"/>
                </a:cubicBezTo>
                <a:cubicBezTo>
                  <a:pt x="360553" y="1779778"/>
                  <a:pt x="364709" y="1770774"/>
                  <a:pt x="342900" y="1752600"/>
                </a:cubicBezTo>
                <a:cubicBezTo>
                  <a:pt x="335865" y="1746737"/>
                  <a:pt x="327075" y="1743223"/>
                  <a:pt x="320040" y="1737360"/>
                </a:cubicBezTo>
                <a:cubicBezTo>
                  <a:pt x="261368" y="1688467"/>
                  <a:pt x="331077" y="1737098"/>
                  <a:pt x="274320" y="1699260"/>
                </a:cubicBezTo>
                <a:cubicBezTo>
                  <a:pt x="229165" y="1631527"/>
                  <a:pt x="287587" y="1727497"/>
                  <a:pt x="251460" y="1546860"/>
                </a:cubicBezTo>
                <a:cubicBezTo>
                  <a:pt x="249347" y="1536293"/>
                  <a:pt x="235499" y="1532279"/>
                  <a:pt x="228600" y="1524000"/>
                </a:cubicBezTo>
                <a:cubicBezTo>
                  <a:pt x="222737" y="1516965"/>
                  <a:pt x="218440" y="1508760"/>
                  <a:pt x="213360" y="1501140"/>
                </a:cubicBezTo>
                <a:cubicBezTo>
                  <a:pt x="210034" y="1457904"/>
                  <a:pt x="207348" y="1394878"/>
                  <a:pt x="198120" y="1348740"/>
                </a:cubicBezTo>
                <a:cubicBezTo>
                  <a:pt x="196545" y="1340864"/>
                  <a:pt x="193040" y="1333500"/>
                  <a:pt x="190500" y="1325880"/>
                </a:cubicBezTo>
                <a:cubicBezTo>
                  <a:pt x="187960" y="1277620"/>
                  <a:pt x="186893" y="1229260"/>
                  <a:pt x="182880" y="1181100"/>
                </a:cubicBezTo>
                <a:cubicBezTo>
                  <a:pt x="181804" y="1168193"/>
                  <a:pt x="175260" y="1155952"/>
                  <a:pt x="175260" y="1143000"/>
                </a:cubicBezTo>
                <a:cubicBezTo>
                  <a:pt x="175260" y="1099117"/>
                  <a:pt x="181298" y="1080749"/>
                  <a:pt x="190500" y="1043940"/>
                </a:cubicBezTo>
                <a:cubicBezTo>
                  <a:pt x="187960" y="1005840"/>
                  <a:pt x="191626" y="966810"/>
                  <a:pt x="182880" y="929640"/>
                </a:cubicBezTo>
                <a:cubicBezTo>
                  <a:pt x="180782" y="920725"/>
                  <a:pt x="168595" y="917616"/>
                  <a:pt x="160020" y="914400"/>
                </a:cubicBezTo>
                <a:cubicBezTo>
                  <a:pt x="147893" y="909852"/>
                  <a:pt x="134415" y="910188"/>
                  <a:pt x="121920" y="906780"/>
                </a:cubicBezTo>
                <a:cubicBezTo>
                  <a:pt x="75882" y="894224"/>
                  <a:pt x="84794" y="897270"/>
                  <a:pt x="53340" y="876300"/>
                </a:cubicBezTo>
                <a:cubicBezTo>
                  <a:pt x="55880" y="845820"/>
                  <a:pt x="57166" y="815209"/>
                  <a:pt x="60960" y="784860"/>
                </a:cubicBezTo>
                <a:cubicBezTo>
                  <a:pt x="62874" y="769551"/>
                  <a:pt x="71139" y="746703"/>
                  <a:pt x="76200" y="731520"/>
                </a:cubicBezTo>
                <a:lnTo>
                  <a:pt x="53340" y="662940"/>
                </a:lnTo>
                <a:lnTo>
                  <a:pt x="45720" y="640080"/>
                </a:lnTo>
                <a:cubicBezTo>
                  <a:pt x="37297" y="614810"/>
                  <a:pt x="26670" y="640080"/>
                  <a:pt x="22860" y="640080"/>
                </a:cubicBezTo>
                <a:close/>
              </a:path>
            </a:pathLst>
          </a:custGeom>
          <a:solidFill>
            <a:srgbClr val="FF9999">
              <a:alpha val="10196"/>
            </a:srgbClr>
          </a:solidFill>
          <a:ln>
            <a:solidFill>
              <a:srgbClr val="FF9999">
                <a:alpha val="10196"/>
              </a:srgbClr>
            </a:solidFill>
          </a:ln>
          <a:effectLst>
            <a:outerShdw blurRad="25400" dist="25400" dir="5400000" sx="103000" sy="103000" algn="t" rotWithShape="0">
              <a:schemeClr val="bg1">
                <a:alpha val="80000"/>
              </a:scheme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667" name="iceberg: far rt or alt-right">
            <a:extLst>
              <a:ext uri="{FF2B5EF4-FFF2-40B4-BE49-F238E27FC236}">
                <a16:creationId xmlns:a16="http://schemas.microsoft.com/office/drawing/2014/main" id="{EFC7DDD4-0298-ED26-9368-088F823D6DAB}"/>
              </a:ext>
            </a:extLst>
          </xdr:cNvPr>
          <xdr:cNvSpPr/>
        </xdr:nvSpPr>
        <xdr:spPr>
          <a:xfrm flipH="1">
            <a:off x="11303000" y="19965247"/>
            <a:ext cx="899160" cy="1786466"/>
          </a:xfrm>
          <a:custGeom>
            <a:avLst/>
            <a:gdLst>
              <a:gd name="connsiteX0" fmla="*/ 22860 w 899160"/>
              <a:gd name="connsiteY0" fmla="*/ 640080 h 1790700"/>
              <a:gd name="connsiteX1" fmla="*/ 22860 w 899160"/>
              <a:gd name="connsiteY1" fmla="*/ 640080 h 1790700"/>
              <a:gd name="connsiteX2" fmla="*/ 7620 w 899160"/>
              <a:gd name="connsiteY2" fmla="*/ 510540 h 1790700"/>
              <a:gd name="connsiteX3" fmla="*/ 0 w 899160"/>
              <a:gd name="connsiteY3" fmla="*/ 487680 h 1790700"/>
              <a:gd name="connsiteX4" fmla="*/ 22860 w 899160"/>
              <a:gd name="connsiteY4" fmla="*/ 373380 h 1790700"/>
              <a:gd name="connsiteX5" fmla="*/ 38100 w 899160"/>
              <a:gd name="connsiteY5" fmla="*/ 350520 h 1790700"/>
              <a:gd name="connsiteX6" fmla="*/ 60960 w 899160"/>
              <a:gd name="connsiteY6" fmla="*/ 335280 h 1790700"/>
              <a:gd name="connsiteX7" fmla="*/ 114300 w 899160"/>
              <a:gd name="connsiteY7" fmla="*/ 274320 h 1790700"/>
              <a:gd name="connsiteX8" fmla="*/ 129540 w 899160"/>
              <a:gd name="connsiteY8" fmla="*/ 251460 h 1790700"/>
              <a:gd name="connsiteX9" fmla="*/ 175260 w 899160"/>
              <a:gd name="connsiteY9" fmla="*/ 220980 h 1790700"/>
              <a:gd name="connsiteX10" fmla="*/ 190500 w 899160"/>
              <a:gd name="connsiteY10" fmla="*/ 198120 h 1790700"/>
              <a:gd name="connsiteX11" fmla="*/ 236220 w 899160"/>
              <a:gd name="connsiteY11" fmla="*/ 160020 h 1790700"/>
              <a:gd name="connsiteX12" fmla="*/ 251460 w 899160"/>
              <a:gd name="connsiteY12" fmla="*/ 137160 h 1790700"/>
              <a:gd name="connsiteX13" fmla="*/ 281940 w 899160"/>
              <a:gd name="connsiteY13" fmla="*/ 114300 h 1790700"/>
              <a:gd name="connsiteX14" fmla="*/ 304800 w 899160"/>
              <a:gd name="connsiteY14" fmla="*/ 91440 h 1790700"/>
              <a:gd name="connsiteX15" fmla="*/ 350520 w 899160"/>
              <a:gd name="connsiteY15" fmla="*/ 68580 h 1790700"/>
              <a:gd name="connsiteX16" fmla="*/ 365760 w 899160"/>
              <a:gd name="connsiteY16" fmla="*/ 45720 h 1790700"/>
              <a:gd name="connsiteX17" fmla="*/ 411480 w 899160"/>
              <a:gd name="connsiteY17" fmla="*/ 30480 h 1790700"/>
              <a:gd name="connsiteX18" fmla="*/ 434340 w 899160"/>
              <a:gd name="connsiteY18" fmla="*/ 15240 h 1790700"/>
              <a:gd name="connsiteX19" fmla="*/ 464820 w 899160"/>
              <a:gd name="connsiteY19" fmla="*/ 7620 h 1790700"/>
              <a:gd name="connsiteX20" fmla="*/ 487680 w 899160"/>
              <a:gd name="connsiteY20" fmla="*/ 0 h 1790700"/>
              <a:gd name="connsiteX21" fmla="*/ 548640 w 899160"/>
              <a:gd name="connsiteY21" fmla="*/ 22860 h 1790700"/>
              <a:gd name="connsiteX22" fmla="*/ 563880 w 899160"/>
              <a:gd name="connsiteY22" fmla="*/ 45720 h 1790700"/>
              <a:gd name="connsiteX23" fmla="*/ 586740 w 899160"/>
              <a:gd name="connsiteY23" fmla="*/ 53340 h 1790700"/>
              <a:gd name="connsiteX24" fmla="*/ 609600 w 899160"/>
              <a:gd name="connsiteY24" fmla="*/ 68580 h 1790700"/>
              <a:gd name="connsiteX25" fmla="*/ 624840 w 899160"/>
              <a:gd name="connsiteY25" fmla="*/ 91440 h 1790700"/>
              <a:gd name="connsiteX26" fmla="*/ 647700 w 899160"/>
              <a:gd name="connsiteY26" fmla="*/ 106680 h 1790700"/>
              <a:gd name="connsiteX27" fmla="*/ 678180 w 899160"/>
              <a:gd name="connsiteY27" fmla="*/ 137160 h 1790700"/>
              <a:gd name="connsiteX28" fmla="*/ 739140 w 899160"/>
              <a:gd name="connsiteY28" fmla="*/ 190500 h 1790700"/>
              <a:gd name="connsiteX29" fmla="*/ 800100 w 899160"/>
              <a:gd name="connsiteY29" fmla="*/ 259080 h 1790700"/>
              <a:gd name="connsiteX30" fmla="*/ 762000 w 899160"/>
              <a:gd name="connsiteY30" fmla="*/ 342900 h 1790700"/>
              <a:gd name="connsiteX31" fmla="*/ 769620 w 899160"/>
              <a:gd name="connsiteY31" fmla="*/ 381000 h 1790700"/>
              <a:gd name="connsiteX32" fmla="*/ 777240 w 899160"/>
              <a:gd name="connsiteY32" fmla="*/ 403860 h 1790700"/>
              <a:gd name="connsiteX33" fmla="*/ 822960 w 899160"/>
              <a:gd name="connsiteY33" fmla="*/ 419100 h 1790700"/>
              <a:gd name="connsiteX34" fmla="*/ 861060 w 899160"/>
              <a:gd name="connsiteY34" fmla="*/ 464820 h 1790700"/>
              <a:gd name="connsiteX35" fmla="*/ 899160 w 899160"/>
              <a:gd name="connsiteY35" fmla="*/ 510540 h 1790700"/>
              <a:gd name="connsiteX36" fmla="*/ 883920 w 899160"/>
              <a:gd name="connsiteY36" fmla="*/ 701040 h 1790700"/>
              <a:gd name="connsiteX37" fmla="*/ 868680 w 899160"/>
              <a:gd name="connsiteY37" fmla="*/ 746760 h 1790700"/>
              <a:gd name="connsiteX38" fmla="*/ 861060 w 899160"/>
              <a:gd name="connsiteY38" fmla="*/ 777240 h 1790700"/>
              <a:gd name="connsiteX39" fmla="*/ 830580 w 899160"/>
              <a:gd name="connsiteY39" fmla="*/ 822960 h 1790700"/>
              <a:gd name="connsiteX40" fmla="*/ 807720 w 899160"/>
              <a:gd name="connsiteY40" fmla="*/ 876300 h 1790700"/>
              <a:gd name="connsiteX41" fmla="*/ 815340 w 899160"/>
              <a:gd name="connsiteY41" fmla="*/ 922020 h 1790700"/>
              <a:gd name="connsiteX42" fmla="*/ 830580 w 899160"/>
              <a:gd name="connsiteY42" fmla="*/ 967740 h 1790700"/>
              <a:gd name="connsiteX43" fmla="*/ 838200 w 899160"/>
              <a:gd name="connsiteY43" fmla="*/ 990600 h 1790700"/>
              <a:gd name="connsiteX44" fmla="*/ 853440 w 899160"/>
              <a:gd name="connsiteY44" fmla="*/ 1059180 h 1790700"/>
              <a:gd name="connsiteX45" fmla="*/ 838200 w 899160"/>
              <a:gd name="connsiteY45" fmla="*/ 1150620 h 1790700"/>
              <a:gd name="connsiteX46" fmla="*/ 822960 w 899160"/>
              <a:gd name="connsiteY46" fmla="*/ 1173480 h 1790700"/>
              <a:gd name="connsiteX47" fmla="*/ 807720 w 899160"/>
              <a:gd name="connsiteY47" fmla="*/ 1219200 h 1790700"/>
              <a:gd name="connsiteX48" fmla="*/ 777240 w 899160"/>
              <a:gd name="connsiteY48" fmla="*/ 1264920 h 1790700"/>
              <a:gd name="connsiteX49" fmla="*/ 769620 w 899160"/>
              <a:gd name="connsiteY49" fmla="*/ 1386840 h 1790700"/>
              <a:gd name="connsiteX50" fmla="*/ 754380 w 899160"/>
              <a:gd name="connsiteY50" fmla="*/ 1409700 h 1790700"/>
              <a:gd name="connsiteX51" fmla="*/ 746760 w 899160"/>
              <a:gd name="connsiteY51" fmla="*/ 1432560 h 1790700"/>
              <a:gd name="connsiteX52" fmla="*/ 716280 w 899160"/>
              <a:gd name="connsiteY52" fmla="*/ 1478280 h 1790700"/>
              <a:gd name="connsiteX53" fmla="*/ 685800 w 899160"/>
              <a:gd name="connsiteY53" fmla="*/ 1569720 h 1790700"/>
              <a:gd name="connsiteX54" fmla="*/ 678180 w 899160"/>
              <a:gd name="connsiteY54" fmla="*/ 1592580 h 1790700"/>
              <a:gd name="connsiteX55" fmla="*/ 670560 w 899160"/>
              <a:gd name="connsiteY55" fmla="*/ 1615440 h 1790700"/>
              <a:gd name="connsiteX56" fmla="*/ 655320 w 899160"/>
              <a:gd name="connsiteY56" fmla="*/ 1676400 h 1790700"/>
              <a:gd name="connsiteX57" fmla="*/ 632460 w 899160"/>
              <a:gd name="connsiteY57" fmla="*/ 1729740 h 1790700"/>
              <a:gd name="connsiteX58" fmla="*/ 609600 w 899160"/>
              <a:gd name="connsiteY58" fmla="*/ 1760220 h 1790700"/>
              <a:gd name="connsiteX59" fmla="*/ 563880 w 899160"/>
              <a:gd name="connsiteY59" fmla="*/ 1775460 h 1790700"/>
              <a:gd name="connsiteX60" fmla="*/ 495300 w 899160"/>
              <a:gd name="connsiteY60" fmla="*/ 1790700 h 1790700"/>
              <a:gd name="connsiteX61" fmla="*/ 388620 w 899160"/>
              <a:gd name="connsiteY61" fmla="*/ 1783080 h 1790700"/>
              <a:gd name="connsiteX62" fmla="*/ 342900 w 899160"/>
              <a:gd name="connsiteY62" fmla="*/ 1752600 h 1790700"/>
              <a:gd name="connsiteX63" fmla="*/ 320040 w 899160"/>
              <a:gd name="connsiteY63" fmla="*/ 1737360 h 1790700"/>
              <a:gd name="connsiteX64" fmla="*/ 274320 w 899160"/>
              <a:gd name="connsiteY64" fmla="*/ 1699260 h 1790700"/>
              <a:gd name="connsiteX65" fmla="*/ 251460 w 899160"/>
              <a:gd name="connsiteY65" fmla="*/ 1546860 h 1790700"/>
              <a:gd name="connsiteX66" fmla="*/ 228600 w 899160"/>
              <a:gd name="connsiteY66" fmla="*/ 1524000 h 1790700"/>
              <a:gd name="connsiteX67" fmla="*/ 213360 w 899160"/>
              <a:gd name="connsiteY67" fmla="*/ 1501140 h 1790700"/>
              <a:gd name="connsiteX68" fmla="*/ 198120 w 899160"/>
              <a:gd name="connsiteY68" fmla="*/ 1348740 h 1790700"/>
              <a:gd name="connsiteX69" fmla="*/ 190500 w 899160"/>
              <a:gd name="connsiteY69" fmla="*/ 1325880 h 1790700"/>
              <a:gd name="connsiteX70" fmla="*/ 182880 w 899160"/>
              <a:gd name="connsiteY70" fmla="*/ 1181100 h 1790700"/>
              <a:gd name="connsiteX71" fmla="*/ 175260 w 899160"/>
              <a:gd name="connsiteY71" fmla="*/ 1143000 h 1790700"/>
              <a:gd name="connsiteX72" fmla="*/ 190500 w 899160"/>
              <a:gd name="connsiteY72" fmla="*/ 1043940 h 1790700"/>
              <a:gd name="connsiteX73" fmla="*/ 182880 w 899160"/>
              <a:gd name="connsiteY73" fmla="*/ 929640 h 1790700"/>
              <a:gd name="connsiteX74" fmla="*/ 160020 w 899160"/>
              <a:gd name="connsiteY74" fmla="*/ 914400 h 1790700"/>
              <a:gd name="connsiteX75" fmla="*/ 121920 w 899160"/>
              <a:gd name="connsiteY75" fmla="*/ 906780 h 1790700"/>
              <a:gd name="connsiteX76" fmla="*/ 53340 w 899160"/>
              <a:gd name="connsiteY76" fmla="*/ 876300 h 1790700"/>
              <a:gd name="connsiteX77" fmla="*/ 60960 w 899160"/>
              <a:gd name="connsiteY77" fmla="*/ 784860 h 1790700"/>
              <a:gd name="connsiteX78" fmla="*/ 76200 w 899160"/>
              <a:gd name="connsiteY78" fmla="*/ 731520 h 1790700"/>
              <a:gd name="connsiteX79" fmla="*/ 53340 w 899160"/>
              <a:gd name="connsiteY79" fmla="*/ 662940 h 1790700"/>
              <a:gd name="connsiteX80" fmla="*/ 45720 w 899160"/>
              <a:gd name="connsiteY80" fmla="*/ 640080 h 1790700"/>
              <a:gd name="connsiteX81" fmla="*/ 22860 w 899160"/>
              <a:gd name="connsiteY81" fmla="*/ 640080 h 17907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Lst>
            <a:rect l="l" t="t" r="r" b="b"/>
            <a:pathLst>
              <a:path w="899160" h="1790700">
                <a:moveTo>
                  <a:pt x="22860" y="640080"/>
                </a:moveTo>
                <a:lnTo>
                  <a:pt x="22860" y="640080"/>
                </a:lnTo>
                <a:cubicBezTo>
                  <a:pt x="18967" y="597257"/>
                  <a:pt x="17029" y="552882"/>
                  <a:pt x="7620" y="510540"/>
                </a:cubicBezTo>
                <a:cubicBezTo>
                  <a:pt x="5878" y="502699"/>
                  <a:pt x="2540" y="495300"/>
                  <a:pt x="0" y="487680"/>
                </a:cubicBezTo>
                <a:cubicBezTo>
                  <a:pt x="2947" y="461156"/>
                  <a:pt x="4849" y="400396"/>
                  <a:pt x="22860" y="373380"/>
                </a:cubicBezTo>
                <a:cubicBezTo>
                  <a:pt x="27940" y="365760"/>
                  <a:pt x="31624" y="356996"/>
                  <a:pt x="38100" y="350520"/>
                </a:cubicBezTo>
                <a:cubicBezTo>
                  <a:pt x="44576" y="344044"/>
                  <a:pt x="53340" y="340360"/>
                  <a:pt x="60960" y="335280"/>
                </a:cubicBezTo>
                <a:cubicBezTo>
                  <a:pt x="96520" y="281940"/>
                  <a:pt x="76200" y="299720"/>
                  <a:pt x="114300" y="274320"/>
                </a:cubicBezTo>
                <a:cubicBezTo>
                  <a:pt x="119380" y="266700"/>
                  <a:pt x="122648" y="257491"/>
                  <a:pt x="129540" y="251460"/>
                </a:cubicBezTo>
                <a:cubicBezTo>
                  <a:pt x="143324" y="239399"/>
                  <a:pt x="175260" y="220980"/>
                  <a:pt x="175260" y="220980"/>
                </a:cubicBezTo>
                <a:cubicBezTo>
                  <a:pt x="180340" y="213360"/>
                  <a:pt x="184024" y="204596"/>
                  <a:pt x="190500" y="198120"/>
                </a:cubicBezTo>
                <a:cubicBezTo>
                  <a:pt x="250440" y="138180"/>
                  <a:pt x="173803" y="234920"/>
                  <a:pt x="236220" y="160020"/>
                </a:cubicBezTo>
                <a:cubicBezTo>
                  <a:pt x="242083" y="152985"/>
                  <a:pt x="244984" y="143636"/>
                  <a:pt x="251460" y="137160"/>
                </a:cubicBezTo>
                <a:cubicBezTo>
                  <a:pt x="260440" y="128180"/>
                  <a:pt x="272297" y="122565"/>
                  <a:pt x="281940" y="114300"/>
                </a:cubicBezTo>
                <a:cubicBezTo>
                  <a:pt x="290122" y="107287"/>
                  <a:pt x="296521" y="98339"/>
                  <a:pt x="304800" y="91440"/>
                </a:cubicBezTo>
                <a:cubicBezTo>
                  <a:pt x="324495" y="75027"/>
                  <a:pt x="327609" y="76217"/>
                  <a:pt x="350520" y="68580"/>
                </a:cubicBezTo>
                <a:cubicBezTo>
                  <a:pt x="355600" y="60960"/>
                  <a:pt x="357994" y="50574"/>
                  <a:pt x="365760" y="45720"/>
                </a:cubicBezTo>
                <a:cubicBezTo>
                  <a:pt x="379383" y="37206"/>
                  <a:pt x="398114" y="39391"/>
                  <a:pt x="411480" y="30480"/>
                </a:cubicBezTo>
                <a:cubicBezTo>
                  <a:pt x="419100" y="25400"/>
                  <a:pt x="425922" y="18848"/>
                  <a:pt x="434340" y="15240"/>
                </a:cubicBezTo>
                <a:cubicBezTo>
                  <a:pt x="443966" y="11115"/>
                  <a:pt x="454750" y="10497"/>
                  <a:pt x="464820" y="7620"/>
                </a:cubicBezTo>
                <a:cubicBezTo>
                  <a:pt x="472543" y="5413"/>
                  <a:pt x="480060" y="2540"/>
                  <a:pt x="487680" y="0"/>
                </a:cubicBezTo>
                <a:cubicBezTo>
                  <a:pt x="514940" y="5452"/>
                  <a:pt x="529019" y="3239"/>
                  <a:pt x="548640" y="22860"/>
                </a:cubicBezTo>
                <a:cubicBezTo>
                  <a:pt x="555116" y="29336"/>
                  <a:pt x="556729" y="39999"/>
                  <a:pt x="563880" y="45720"/>
                </a:cubicBezTo>
                <a:cubicBezTo>
                  <a:pt x="570152" y="50738"/>
                  <a:pt x="579556" y="49748"/>
                  <a:pt x="586740" y="53340"/>
                </a:cubicBezTo>
                <a:cubicBezTo>
                  <a:pt x="594931" y="57436"/>
                  <a:pt x="601980" y="63500"/>
                  <a:pt x="609600" y="68580"/>
                </a:cubicBezTo>
                <a:cubicBezTo>
                  <a:pt x="614680" y="76200"/>
                  <a:pt x="618364" y="84964"/>
                  <a:pt x="624840" y="91440"/>
                </a:cubicBezTo>
                <a:cubicBezTo>
                  <a:pt x="631316" y="97916"/>
                  <a:pt x="641979" y="99529"/>
                  <a:pt x="647700" y="106680"/>
                </a:cubicBezTo>
                <a:cubicBezTo>
                  <a:pt x="677256" y="143625"/>
                  <a:pt x="628304" y="120535"/>
                  <a:pt x="678180" y="137160"/>
                </a:cubicBezTo>
                <a:cubicBezTo>
                  <a:pt x="721360" y="201930"/>
                  <a:pt x="650240" y="101600"/>
                  <a:pt x="739140" y="190500"/>
                </a:cubicBezTo>
                <a:cubicBezTo>
                  <a:pt x="791336" y="242696"/>
                  <a:pt x="772905" y="218287"/>
                  <a:pt x="800100" y="259080"/>
                </a:cubicBezTo>
                <a:cubicBezTo>
                  <a:pt x="782246" y="330495"/>
                  <a:pt x="799671" y="305229"/>
                  <a:pt x="762000" y="342900"/>
                </a:cubicBezTo>
                <a:cubicBezTo>
                  <a:pt x="764540" y="355600"/>
                  <a:pt x="766479" y="368435"/>
                  <a:pt x="769620" y="381000"/>
                </a:cubicBezTo>
                <a:cubicBezTo>
                  <a:pt x="771568" y="388792"/>
                  <a:pt x="770704" y="399191"/>
                  <a:pt x="777240" y="403860"/>
                </a:cubicBezTo>
                <a:cubicBezTo>
                  <a:pt x="790312" y="413197"/>
                  <a:pt x="822960" y="419100"/>
                  <a:pt x="822960" y="419100"/>
                </a:cubicBezTo>
                <a:cubicBezTo>
                  <a:pt x="889746" y="485886"/>
                  <a:pt x="808016" y="401167"/>
                  <a:pt x="861060" y="464820"/>
                </a:cubicBezTo>
                <a:cubicBezTo>
                  <a:pt x="909953" y="523492"/>
                  <a:pt x="861322" y="453783"/>
                  <a:pt x="899160" y="510540"/>
                </a:cubicBezTo>
                <a:cubicBezTo>
                  <a:pt x="894080" y="574040"/>
                  <a:pt x="904065" y="640606"/>
                  <a:pt x="883920" y="701040"/>
                </a:cubicBezTo>
                <a:cubicBezTo>
                  <a:pt x="878840" y="716280"/>
                  <a:pt x="872576" y="731175"/>
                  <a:pt x="868680" y="746760"/>
                </a:cubicBezTo>
                <a:cubicBezTo>
                  <a:pt x="866140" y="756920"/>
                  <a:pt x="865744" y="767873"/>
                  <a:pt x="861060" y="777240"/>
                </a:cubicBezTo>
                <a:cubicBezTo>
                  <a:pt x="852869" y="793623"/>
                  <a:pt x="838771" y="806577"/>
                  <a:pt x="830580" y="822960"/>
                </a:cubicBezTo>
                <a:cubicBezTo>
                  <a:pt x="811748" y="860624"/>
                  <a:pt x="818932" y="842664"/>
                  <a:pt x="807720" y="876300"/>
                </a:cubicBezTo>
                <a:cubicBezTo>
                  <a:pt x="810260" y="891540"/>
                  <a:pt x="811593" y="907031"/>
                  <a:pt x="815340" y="922020"/>
                </a:cubicBezTo>
                <a:cubicBezTo>
                  <a:pt x="819236" y="937605"/>
                  <a:pt x="825500" y="952500"/>
                  <a:pt x="830580" y="967740"/>
                </a:cubicBezTo>
                <a:cubicBezTo>
                  <a:pt x="833120" y="975360"/>
                  <a:pt x="836625" y="982724"/>
                  <a:pt x="838200" y="990600"/>
                </a:cubicBezTo>
                <a:cubicBezTo>
                  <a:pt x="847874" y="1038969"/>
                  <a:pt x="842679" y="1016135"/>
                  <a:pt x="853440" y="1059180"/>
                </a:cubicBezTo>
                <a:cubicBezTo>
                  <a:pt x="851026" y="1080909"/>
                  <a:pt x="850966" y="1125088"/>
                  <a:pt x="838200" y="1150620"/>
                </a:cubicBezTo>
                <a:cubicBezTo>
                  <a:pt x="834104" y="1158811"/>
                  <a:pt x="826679" y="1165111"/>
                  <a:pt x="822960" y="1173480"/>
                </a:cubicBezTo>
                <a:cubicBezTo>
                  <a:pt x="816436" y="1188160"/>
                  <a:pt x="816631" y="1205834"/>
                  <a:pt x="807720" y="1219200"/>
                </a:cubicBezTo>
                <a:lnTo>
                  <a:pt x="777240" y="1264920"/>
                </a:lnTo>
                <a:cubicBezTo>
                  <a:pt x="774700" y="1305560"/>
                  <a:pt x="775971" y="1346619"/>
                  <a:pt x="769620" y="1386840"/>
                </a:cubicBezTo>
                <a:cubicBezTo>
                  <a:pt x="768192" y="1395886"/>
                  <a:pt x="758476" y="1401509"/>
                  <a:pt x="754380" y="1409700"/>
                </a:cubicBezTo>
                <a:cubicBezTo>
                  <a:pt x="750788" y="1416884"/>
                  <a:pt x="750661" y="1425539"/>
                  <a:pt x="746760" y="1432560"/>
                </a:cubicBezTo>
                <a:cubicBezTo>
                  <a:pt x="737865" y="1448571"/>
                  <a:pt x="722072" y="1460904"/>
                  <a:pt x="716280" y="1478280"/>
                </a:cubicBezTo>
                <a:lnTo>
                  <a:pt x="685800" y="1569720"/>
                </a:lnTo>
                <a:lnTo>
                  <a:pt x="678180" y="1592580"/>
                </a:lnTo>
                <a:cubicBezTo>
                  <a:pt x="675640" y="1600200"/>
                  <a:pt x="672135" y="1607564"/>
                  <a:pt x="670560" y="1615440"/>
                </a:cubicBezTo>
                <a:cubicBezTo>
                  <a:pt x="655068" y="1692901"/>
                  <a:pt x="670941" y="1621727"/>
                  <a:pt x="655320" y="1676400"/>
                </a:cubicBezTo>
                <a:cubicBezTo>
                  <a:pt x="644282" y="1715033"/>
                  <a:pt x="654556" y="1698806"/>
                  <a:pt x="632460" y="1729740"/>
                </a:cubicBezTo>
                <a:cubicBezTo>
                  <a:pt x="625078" y="1740074"/>
                  <a:pt x="620167" y="1753175"/>
                  <a:pt x="609600" y="1760220"/>
                </a:cubicBezTo>
                <a:cubicBezTo>
                  <a:pt x="596234" y="1769131"/>
                  <a:pt x="579632" y="1772310"/>
                  <a:pt x="563880" y="1775460"/>
                </a:cubicBezTo>
                <a:cubicBezTo>
                  <a:pt x="515511" y="1785134"/>
                  <a:pt x="538345" y="1779939"/>
                  <a:pt x="495300" y="1790700"/>
                </a:cubicBezTo>
                <a:cubicBezTo>
                  <a:pt x="459740" y="1788160"/>
                  <a:pt x="424026" y="1787245"/>
                  <a:pt x="388620" y="1783080"/>
                </a:cubicBezTo>
                <a:cubicBezTo>
                  <a:pt x="360553" y="1779778"/>
                  <a:pt x="364709" y="1770774"/>
                  <a:pt x="342900" y="1752600"/>
                </a:cubicBezTo>
                <a:cubicBezTo>
                  <a:pt x="335865" y="1746737"/>
                  <a:pt x="327075" y="1743223"/>
                  <a:pt x="320040" y="1737360"/>
                </a:cubicBezTo>
                <a:cubicBezTo>
                  <a:pt x="261368" y="1688467"/>
                  <a:pt x="331077" y="1737098"/>
                  <a:pt x="274320" y="1699260"/>
                </a:cubicBezTo>
                <a:cubicBezTo>
                  <a:pt x="229165" y="1631527"/>
                  <a:pt x="287587" y="1727497"/>
                  <a:pt x="251460" y="1546860"/>
                </a:cubicBezTo>
                <a:cubicBezTo>
                  <a:pt x="249347" y="1536293"/>
                  <a:pt x="235499" y="1532279"/>
                  <a:pt x="228600" y="1524000"/>
                </a:cubicBezTo>
                <a:cubicBezTo>
                  <a:pt x="222737" y="1516965"/>
                  <a:pt x="218440" y="1508760"/>
                  <a:pt x="213360" y="1501140"/>
                </a:cubicBezTo>
                <a:cubicBezTo>
                  <a:pt x="210034" y="1457904"/>
                  <a:pt x="207348" y="1394878"/>
                  <a:pt x="198120" y="1348740"/>
                </a:cubicBezTo>
                <a:cubicBezTo>
                  <a:pt x="196545" y="1340864"/>
                  <a:pt x="193040" y="1333500"/>
                  <a:pt x="190500" y="1325880"/>
                </a:cubicBezTo>
                <a:cubicBezTo>
                  <a:pt x="187960" y="1277620"/>
                  <a:pt x="186893" y="1229260"/>
                  <a:pt x="182880" y="1181100"/>
                </a:cubicBezTo>
                <a:cubicBezTo>
                  <a:pt x="181804" y="1168193"/>
                  <a:pt x="175260" y="1155952"/>
                  <a:pt x="175260" y="1143000"/>
                </a:cubicBezTo>
                <a:cubicBezTo>
                  <a:pt x="175260" y="1099117"/>
                  <a:pt x="181298" y="1080749"/>
                  <a:pt x="190500" y="1043940"/>
                </a:cubicBezTo>
                <a:cubicBezTo>
                  <a:pt x="187960" y="1005840"/>
                  <a:pt x="191626" y="966810"/>
                  <a:pt x="182880" y="929640"/>
                </a:cubicBezTo>
                <a:cubicBezTo>
                  <a:pt x="180782" y="920725"/>
                  <a:pt x="168595" y="917616"/>
                  <a:pt x="160020" y="914400"/>
                </a:cubicBezTo>
                <a:cubicBezTo>
                  <a:pt x="147893" y="909852"/>
                  <a:pt x="134415" y="910188"/>
                  <a:pt x="121920" y="906780"/>
                </a:cubicBezTo>
                <a:cubicBezTo>
                  <a:pt x="75882" y="894224"/>
                  <a:pt x="84794" y="897270"/>
                  <a:pt x="53340" y="876300"/>
                </a:cubicBezTo>
                <a:cubicBezTo>
                  <a:pt x="55880" y="845820"/>
                  <a:pt x="57166" y="815209"/>
                  <a:pt x="60960" y="784860"/>
                </a:cubicBezTo>
                <a:cubicBezTo>
                  <a:pt x="62874" y="769551"/>
                  <a:pt x="71139" y="746703"/>
                  <a:pt x="76200" y="731520"/>
                </a:cubicBezTo>
                <a:lnTo>
                  <a:pt x="53340" y="662940"/>
                </a:lnTo>
                <a:lnTo>
                  <a:pt x="45720" y="640080"/>
                </a:lnTo>
                <a:cubicBezTo>
                  <a:pt x="37297" y="614810"/>
                  <a:pt x="26670" y="640080"/>
                  <a:pt x="22860" y="640080"/>
                </a:cubicBezTo>
                <a:close/>
              </a:path>
            </a:pathLst>
          </a:custGeom>
          <a:solidFill>
            <a:srgbClr val="FF9999">
              <a:alpha val="10196"/>
            </a:srgbClr>
          </a:solidFill>
          <a:ln>
            <a:solidFill>
              <a:srgbClr val="FF9999">
                <a:alpha val="10196"/>
              </a:srgbClr>
            </a:solidFill>
          </a:ln>
          <a:effectLst>
            <a:outerShdw blurRad="25400" dist="25400" dir="5400000" sx="103000" sy="103000" algn="t" rotWithShape="0">
              <a:schemeClr val="bg1">
                <a:alpha val="80000"/>
              </a:scheme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668" name="iceberg: center right - tip">
            <a:extLst>
              <a:ext uri="{FF2B5EF4-FFF2-40B4-BE49-F238E27FC236}">
                <a16:creationId xmlns:a16="http://schemas.microsoft.com/office/drawing/2014/main" id="{53E160C0-45D4-DD8E-F7C9-5C42EF5EEAAB}"/>
              </a:ext>
            </a:extLst>
          </xdr:cNvPr>
          <xdr:cNvSpPr/>
        </xdr:nvSpPr>
        <xdr:spPr>
          <a:xfrm flipH="1">
            <a:off x="9343813" y="19964193"/>
            <a:ext cx="869527" cy="560381"/>
          </a:xfrm>
          <a:custGeom>
            <a:avLst/>
            <a:gdLst>
              <a:gd name="connsiteX0" fmla="*/ 22860 w 899160"/>
              <a:gd name="connsiteY0" fmla="*/ 640080 h 1790700"/>
              <a:gd name="connsiteX1" fmla="*/ 22860 w 899160"/>
              <a:gd name="connsiteY1" fmla="*/ 640080 h 1790700"/>
              <a:gd name="connsiteX2" fmla="*/ 7620 w 899160"/>
              <a:gd name="connsiteY2" fmla="*/ 510540 h 1790700"/>
              <a:gd name="connsiteX3" fmla="*/ 0 w 899160"/>
              <a:gd name="connsiteY3" fmla="*/ 487680 h 1790700"/>
              <a:gd name="connsiteX4" fmla="*/ 22860 w 899160"/>
              <a:gd name="connsiteY4" fmla="*/ 373380 h 1790700"/>
              <a:gd name="connsiteX5" fmla="*/ 38100 w 899160"/>
              <a:gd name="connsiteY5" fmla="*/ 350520 h 1790700"/>
              <a:gd name="connsiteX6" fmla="*/ 60960 w 899160"/>
              <a:gd name="connsiteY6" fmla="*/ 335280 h 1790700"/>
              <a:gd name="connsiteX7" fmla="*/ 114300 w 899160"/>
              <a:gd name="connsiteY7" fmla="*/ 274320 h 1790700"/>
              <a:gd name="connsiteX8" fmla="*/ 129540 w 899160"/>
              <a:gd name="connsiteY8" fmla="*/ 251460 h 1790700"/>
              <a:gd name="connsiteX9" fmla="*/ 175260 w 899160"/>
              <a:gd name="connsiteY9" fmla="*/ 220980 h 1790700"/>
              <a:gd name="connsiteX10" fmla="*/ 190500 w 899160"/>
              <a:gd name="connsiteY10" fmla="*/ 198120 h 1790700"/>
              <a:gd name="connsiteX11" fmla="*/ 236220 w 899160"/>
              <a:gd name="connsiteY11" fmla="*/ 160020 h 1790700"/>
              <a:gd name="connsiteX12" fmla="*/ 251460 w 899160"/>
              <a:gd name="connsiteY12" fmla="*/ 137160 h 1790700"/>
              <a:gd name="connsiteX13" fmla="*/ 281940 w 899160"/>
              <a:gd name="connsiteY13" fmla="*/ 114300 h 1790700"/>
              <a:gd name="connsiteX14" fmla="*/ 304800 w 899160"/>
              <a:gd name="connsiteY14" fmla="*/ 91440 h 1790700"/>
              <a:gd name="connsiteX15" fmla="*/ 350520 w 899160"/>
              <a:gd name="connsiteY15" fmla="*/ 68580 h 1790700"/>
              <a:gd name="connsiteX16" fmla="*/ 365760 w 899160"/>
              <a:gd name="connsiteY16" fmla="*/ 45720 h 1790700"/>
              <a:gd name="connsiteX17" fmla="*/ 411480 w 899160"/>
              <a:gd name="connsiteY17" fmla="*/ 30480 h 1790700"/>
              <a:gd name="connsiteX18" fmla="*/ 434340 w 899160"/>
              <a:gd name="connsiteY18" fmla="*/ 15240 h 1790700"/>
              <a:gd name="connsiteX19" fmla="*/ 464820 w 899160"/>
              <a:gd name="connsiteY19" fmla="*/ 7620 h 1790700"/>
              <a:gd name="connsiteX20" fmla="*/ 487680 w 899160"/>
              <a:gd name="connsiteY20" fmla="*/ 0 h 1790700"/>
              <a:gd name="connsiteX21" fmla="*/ 548640 w 899160"/>
              <a:gd name="connsiteY21" fmla="*/ 22860 h 1790700"/>
              <a:gd name="connsiteX22" fmla="*/ 563880 w 899160"/>
              <a:gd name="connsiteY22" fmla="*/ 45720 h 1790700"/>
              <a:gd name="connsiteX23" fmla="*/ 586740 w 899160"/>
              <a:gd name="connsiteY23" fmla="*/ 53340 h 1790700"/>
              <a:gd name="connsiteX24" fmla="*/ 609600 w 899160"/>
              <a:gd name="connsiteY24" fmla="*/ 68580 h 1790700"/>
              <a:gd name="connsiteX25" fmla="*/ 624840 w 899160"/>
              <a:gd name="connsiteY25" fmla="*/ 91440 h 1790700"/>
              <a:gd name="connsiteX26" fmla="*/ 647700 w 899160"/>
              <a:gd name="connsiteY26" fmla="*/ 106680 h 1790700"/>
              <a:gd name="connsiteX27" fmla="*/ 678180 w 899160"/>
              <a:gd name="connsiteY27" fmla="*/ 137160 h 1790700"/>
              <a:gd name="connsiteX28" fmla="*/ 739140 w 899160"/>
              <a:gd name="connsiteY28" fmla="*/ 190500 h 1790700"/>
              <a:gd name="connsiteX29" fmla="*/ 800100 w 899160"/>
              <a:gd name="connsiteY29" fmla="*/ 259080 h 1790700"/>
              <a:gd name="connsiteX30" fmla="*/ 762000 w 899160"/>
              <a:gd name="connsiteY30" fmla="*/ 342900 h 1790700"/>
              <a:gd name="connsiteX31" fmla="*/ 769620 w 899160"/>
              <a:gd name="connsiteY31" fmla="*/ 381000 h 1790700"/>
              <a:gd name="connsiteX32" fmla="*/ 777240 w 899160"/>
              <a:gd name="connsiteY32" fmla="*/ 403860 h 1790700"/>
              <a:gd name="connsiteX33" fmla="*/ 822960 w 899160"/>
              <a:gd name="connsiteY33" fmla="*/ 419100 h 1790700"/>
              <a:gd name="connsiteX34" fmla="*/ 861060 w 899160"/>
              <a:gd name="connsiteY34" fmla="*/ 464820 h 1790700"/>
              <a:gd name="connsiteX35" fmla="*/ 899160 w 899160"/>
              <a:gd name="connsiteY35" fmla="*/ 510540 h 1790700"/>
              <a:gd name="connsiteX36" fmla="*/ 883920 w 899160"/>
              <a:gd name="connsiteY36" fmla="*/ 701040 h 1790700"/>
              <a:gd name="connsiteX37" fmla="*/ 868680 w 899160"/>
              <a:gd name="connsiteY37" fmla="*/ 746760 h 1790700"/>
              <a:gd name="connsiteX38" fmla="*/ 861060 w 899160"/>
              <a:gd name="connsiteY38" fmla="*/ 777240 h 1790700"/>
              <a:gd name="connsiteX39" fmla="*/ 830580 w 899160"/>
              <a:gd name="connsiteY39" fmla="*/ 822960 h 1790700"/>
              <a:gd name="connsiteX40" fmla="*/ 807720 w 899160"/>
              <a:gd name="connsiteY40" fmla="*/ 876300 h 1790700"/>
              <a:gd name="connsiteX41" fmla="*/ 815340 w 899160"/>
              <a:gd name="connsiteY41" fmla="*/ 922020 h 1790700"/>
              <a:gd name="connsiteX42" fmla="*/ 830580 w 899160"/>
              <a:gd name="connsiteY42" fmla="*/ 967740 h 1790700"/>
              <a:gd name="connsiteX43" fmla="*/ 838200 w 899160"/>
              <a:gd name="connsiteY43" fmla="*/ 990600 h 1790700"/>
              <a:gd name="connsiteX44" fmla="*/ 853440 w 899160"/>
              <a:gd name="connsiteY44" fmla="*/ 1059180 h 1790700"/>
              <a:gd name="connsiteX45" fmla="*/ 838200 w 899160"/>
              <a:gd name="connsiteY45" fmla="*/ 1150620 h 1790700"/>
              <a:gd name="connsiteX46" fmla="*/ 822960 w 899160"/>
              <a:gd name="connsiteY46" fmla="*/ 1173480 h 1790700"/>
              <a:gd name="connsiteX47" fmla="*/ 807720 w 899160"/>
              <a:gd name="connsiteY47" fmla="*/ 1219200 h 1790700"/>
              <a:gd name="connsiteX48" fmla="*/ 777240 w 899160"/>
              <a:gd name="connsiteY48" fmla="*/ 1264920 h 1790700"/>
              <a:gd name="connsiteX49" fmla="*/ 769620 w 899160"/>
              <a:gd name="connsiteY49" fmla="*/ 1386840 h 1790700"/>
              <a:gd name="connsiteX50" fmla="*/ 754380 w 899160"/>
              <a:gd name="connsiteY50" fmla="*/ 1409700 h 1790700"/>
              <a:gd name="connsiteX51" fmla="*/ 746760 w 899160"/>
              <a:gd name="connsiteY51" fmla="*/ 1432560 h 1790700"/>
              <a:gd name="connsiteX52" fmla="*/ 716280 w 899160"/>
              <a:gd name="connsiteY52" fmla="*/ 1478280 h 1790700"/>
              <a:gd name="connsiteX53" fmla="*/ 685800 w 899160"/>
              <a:gd name="connsiteY53" fmla="*/ 1569720 h 1790700"/>
              <a:gd name="connsiteX54" fmla="*/ 678180 w 899160"/>
              <a:gd name="connsiteY54" fmla="*/ 1592580 h 1790700"/>
              <a:gd name="connsiteX55" fmla="*/ 670560 w 899160"/>
              <a:gd name="connsiteY55" fmla="*/ 1615440 h 1790700"/>
              <a:gd name="connsiteX56" fmla="*/ 655320 w 899160"/>
              <a:gd name="connsiteY56" fmla="*/ 1676400 h 1790700"/>
              <a:gd name="connsiteX57" fmla="*/ 632460 w 899160"/>
              <a:gd name="connsiteY57" fmla="*/ 1729740 h 1790700"/>
              <a:gd name="connsiteX58" fmla="*/ 609600 w 899160"/>
              <a:gd name="connsiteY58" fmla="*/ 1760220 h 1790700"/>
              <a:gd name="connsiteX59" fmla="*/ 563880 w 899160"/>
              <a:gd name="connsiteY59" fmla="*/ 1775460 h 1790700"/>
              <a:gd name="connsiteX60" fmla="*/ 495300 w 899160"/>
              <a:gd name="connsiteY60" fmla="*/ 1790700 h 1790700"/>
              <a:gd name="connsiteX61" fmla="*/ 388620 w 899160"/>
              <a:gd name="connsiteY61" fmla="*/ 1783080 h 1790700"/>
              <a:gd name="connsiteX62" fmla="*/ 342900 w 899160"/>
              <a:gd name="connsiteY62" fmla="*/ 1752600 h 1790700"/>
              <a:gd name="connsiteX63" fmla="*/ 320040 w 899160"/>
              <a:gd name="connsiteY63" fmla="*/ 1737360 h 1790700"/>
              <a:gd name="connsiteX64" fmla="*/ 274320 w 899160"/>
              <a:gd name="connsiteY64" fmla="*/ 1699260 h 1790700"/>
              <a:gd name="connsiteX65" fmla="*/ 251460 w 899160"/>
              <a:gd name="connsiteY65" fmla="*/ 1546860 h 1790700"/>
              <a:gd name="connsiteX66" fmla="*/ 228600 w 899160"/>
              <a:gd name="connsiteY66" fmla="*/ 1524000 h 1790700"/>
              <a:gd name="connsiteX67" fmla="*/ 213360 w 899160"/>
              <a:gd name="connsiteY67" fmla="*/ 1501140 h 1790700"/>
              <a:gd name="connsiteX68" fmla="*/ 198120 w 899160"/>
              <a:gd name="connsiteY68" fmla="*/ 1348740 h 1790700"/>
              <a:gd name="connsiteX69" fmla="*/ 190500 w 899160"/>
              <a:gd name="connsiteY69" fmla="*/ 1325880 h 1790700"/>
              <a:gd name="connsiteX70" fmla="*/ 182880 w 899160"/>
              <a:gd name="connsiteY70" fmla="*/ 1181100 h 1790700"/>
              <a:gd name="connsiteX71" fmla="*/ 175260 w 899160"/>
              <a:gd name="connsiteY71" fmla="*/ 1143000 h 1790700"/>
              <a:gd name="connsiteX72" fmla="*/ 190500 w 899160"/>
              <a:gd name="connsiteY72" fmla="*/ 1043940 h 1790700"/>
              <a:gd name="connsiteX73" fmla="*/ 182880 w 899160"/>
              <a:gd name="connsiteY73" fmla="*/ 929640 h 1790700"/>
              <a:gd name="connsiteX74" fmla="*/ 160020 w 899160"/>
              <a:gd name="connsiteY74" fmla="*/ 914400 h 1790700"/>
              <a:gd name="connsiteX75" fmla="*/ 121920 w 899160"/>
              <a:gd name="connsiteY75" fmla="*/ 906780 h 1790700"/>
              <a:gd name="connsiteX76" fmla="*/ 53340 w 899160"/>
              <a:gd name="connsiteY76" fmla="*/ 876300 h 1790700"/>
              <a:gd name="connsiteX77" fmla="*/ 60960 w 899160"/>
              <a:gd name="connsiteY77" fmla="*/ 784860 h 1790700"/>
              <a:gd name="connsiteX78" fmla="*/ 76200 w 899160"/>
              <a:gd name="connsiteY78" fmla="*/ 731520 h 1790700"/>
              <a:gd name="connsiteX79" fmla="*/ 53340 w 899160"/>
              <a:gd name="connsiteY79" fmla="*/ 662940 h 1790700"/>
              <a:gd name="connsiteX80" fmla="*/ 45720 w 899160"/>
              <a:gd name="connsiteY80" fmla="*/ 640080 h 1790700"/>
              <a:gd name="connsiteX81" fmla="*/ 22860 w 899160"/>
              <a:gd name="connsiteY81" fmla="*/ 640080 h 1790700"/>
              <a:gd name="connsiteX0" fmla="*/ 22860 w 899160"/>
              <a:gd name="connsiteY0" fmla="*/ 640080 h 1790700"/>
              <a:gd name="connsiteX1" fmla="*/ 22860 w 899160"/>
              <a:gd name="connsiteY1" fmla="*/ 640080 h 1790700"/>
              <a:gd name="connsiteX2" fmla="*/ 7620 w 899160"/>
              <a:gd name="connsiteY2" fmla="*/ 510540 h 1790700"/>
              <a:gd name="connsiteX3" fmla="*/ 0 w 899160"/>
              <a:gd name="connsiteY3" fmla="*/ 487680 h 1790700"/>
              <a:gd name="connsiteX4" fmla="*/ 22860 w 899160"/>
              <a:gd name="connsiteY4" fmla="*/ 373380 h 1790700"/>
              <a:gd name="connsiteX5" fmla="*/ 38100 w 899160"/>
              <a:gd name="connsiteY5" fmla="*/ 350520 h 1790700"/>
              <a:gd name="connsiteX6" fmla="*/ 60960 w 899160"/>
              <a:gd name="connsiteY6" fmla="*/ 335280 h 1790700"/>
              <a:gd name="connsiteX7" fmla="*/ 114300 w 899160"/>
              <a:gd name="connsiteY7" fmla="*/ 274320 h 1790700"/>
              <a:gd name="connsiteX8" fmla="*/ 129540 w 899160"/>
              <a:gd name="connsiteY8" fmla="*/ 251460 h 1790700"/>
              <a:gd name="connsiteX9" fmla="*/ 175260 w 899160"/>
              <a:gd name="connsiteY9" fmla="*/ 220980 h 1790700"/>
              <a:gd name="connsiteX10" fmla="*/ 190500 w 899160"/>
              <a:gd name="connsiteY10" fmla="*/ 198120 h 1790700"/>
              <a:gd name="connsiteX11" fmla="*/ 236220 w 899160"/>
              <a:gd name="connsiteY11" fmla="*/ 160020 h 1790700"/>
              <a:gd name="connsiteX12" fmla="*/ 251460 w 899160"/>
              <a:gd name="connsiteY12" fmla="*/ 137160 h 1790700"/>
              <a:gd name="connsiteX13" fmla="*/ 281940 w 899160"/>
              <a:gd name="connsiteY13" fmla="*/ 114300 h 1790700"/>
              <a:gd name="connsiteX14" fmla="*/ 304800 w 899160"/>
              <a:gd name="connsiteY14" fmla="*/ 91440 h 1790700"/>
              <a:gd name="connsiteX15" fmla="*/ 350520 w 899160"/>
              <a:gd name="connsiteY15" fmla="*/ 68580 h 1790700"/>
              <a:gd name="connsiteX16" fmla="*/ 365760 w 899160"/>
              <a:gd name="connsiteY16" fmla="*/ 45720 h 1790700"/>
              <a:gd name="connsiteX17" fmla="*/ 411480 w 899160"/>
              <a:gd name="connsiteY17" fmla="*/ 30480 h 1790700"/>
              <a:gd name="connsiteX18" fmla="*/ 434340 w 899160"/>
              <a:gd name="connsiteY18" fmla="*/ 15240 h 1790700"/>
              <a:gd name="connsiteX19" fmla="*/ 464820 w 899160"/>
              <a:gd name="connsiteY19" fmla="*/ 7620 h 1790700"/>
              <a:gd name="connsiteX20" fmla="*/ 487680 w 899160"/>
              <a:gd name="connsiteY20" fmla="*/ 0 h 1790700"/>
              <a:gd name="connsiteX21" fmla="*/ 548640 w 899160"/>
              <a:gd name="connsiteY21" fmla="*/ 22860 h 1790700"/>
              <a:gd name="connsiteX22" fmla="*/ 563880 w 899160"/>
              <a:gd name="connsiteY22" fmla="*/ 45720 h 1790700"/>
              <a:gd name="connsiteX23" fmla="*/ 586740 w 899160"/>
              <a:gd name="connsiteY23" fmla="*/ 53340 h 1790700"/>
              <a:gd name="connsiteX24" fmla="*/ 609600 w 899160"/>
              <a:gd name="connsiteY24" fmla="*/ 68580 h 1790700"/>
              <a:gd name="connsiteX25" fmla="*/ 624840 w 899160"/>
              <a:gd name="connsiteY25" fmla="*/ 91440 h 1790700"/>
              <a:gd name="connsiteX26" fmla="*/ 647700 w 899160"/>
              <a:gd name="connsiteY26" fmla="*/ 106680 h 1790700"/>
              <a:gd name="connsiteX27" fmla="*/ 678180 w 899160"/>
              <a:gd name="connsiteY27" fmla="*/ 137160 h 1790700"/>
              <a:gd name="connsiteX28" fmla="*/ 739140 w 899160"/>
              <a:gd name="connsiteY28" fmla="*/ 190500 h 1790700"/>
              <a:gd name="connsiteX29" fmla="*/ 800100 w 899160"/>
              <a:gd name="connsiteY29" fmla="*/ 259080 h 1790700"/>
              <a:gd name="connsiteX30" fmla="*/ 762000 w 899160"/>
              <a:gd name="connsiteY30" fmla="*/ 342900 h 1790700"/>
              <a:gd name="connsiteX31" fmla="*/ 769620 w 899160"/>
              <a:gd name="connsiteY31" fmla="*/ 381000 h 1790700"/>
              <a:gd name="connsiteX32" fmla="*/ 777240 w 899160"/>
              <a:gd name="connsiteY32" fmla="*/ 403860 h 1790700"/>
              <a:gd name="connsiteX33" fmla="*/ 822960 w 899160"/>
              <a:gd name="connsiteY33" fmla="*/ 419100 h 1790700"/>
              <a:gd name="connsiteX34" fmla="*/ 861060 w 899160"/>
              <a:gd name="connsiteY34" fmla="*/ 464820 h 1790700"/>
              <a:gd name="connsiteX35" fmla="*/ 899160 w 899160"/>
              <a:gd name="connsiteY35" fmla="*/ 510540 h 1790700"/>
              <a:gd name="connsiteX36" fmla="*/ 883920 w 899160"/>
              <a:gd name="connsiteY36" fmla="*/ 701040 h 1790700"/>
              <a:gd name="connsiteX37" fmla="*/ 861060 w 899160"/>
              <a:gd name="connsiteY37" fmla="*/ 777240 h 1790700"/>
              <a:gd name="connsiteX38" fmla="*/ 830580 w 899160"/>
              <a:gd name="connsiteY38" fmla="*/ 822960 h 1790700"/>
              <a:gd name="connsiteX39" fmla="*/ 807720 w 899160"/>
              <a:gd name="connsiteY39" fmla="*/ 876300 h 1790700"/>
              <a:gd name="connsiteX40" fmla="*/ 815340 w 899160"/>
              <a:gd name="connsiteY40" fmla="*/ 922020 h 1790700"/>
              <a:gd name="connsiteX41" fmla="*/ 830580 w 899160"/>
              <a:gd name="connsiteY41" fmla="*/ 967740 h 1790700"/>
              <a:gd name="connsiteX42" fmla="*/ 838200 w 899160"/>
              <a:gd name="connsiteY42" fmla="*/ 990600 h 1790700"/>
              <a:gd name="connsiteX43" fmla="*/ 853440 w 899160"/>
              <a:gd name="connsiteY43" fmla="*/ 1059180 h 1790700"/>
              <a:gd name="connsiteX44" fmla="*/ 838200 w 899160"/>
              <a:gd name="connsiteY44" fmla="*/ 1150620 h 1790700"/>
              <a:gd name="connsiteX45" fmla="*/ 822960 w 899160"/>
              <a:gd name="connsiteY45" fmla="*/ 1173480 h 1790700"/>
              <a:gd name="connsiteX46" fmla="*/ 807720 w 899160"/>
              <a:gd name="connsiteY46" fmla="*/ 1219200 h 1790700"/>
              <a:gd name="connsiteX47" fmla="*/ 777240 w 899160"/>
              <a:gd name="connsiteY47" fmla="*/ 1264920 h 1790700"/>
              <a:gd name="connsiteX48" fmla="*/ 769620 w 899160"/>
              <a:gd name="connsiteY48" fmla="*/ 1386840 h 1790700"/>
              <a:gd name="connsiteX49" fmla="*/ 754380 w 899160"/>
              <a:gd name="connsiteY49" fmla="*/ 1409700 h 1790700"/>
              <a:gd name="connsiteX50" fmla="*/ 746760 w 899160"/>
              <a:gd name="connsiteY50" fmla="*/ 1432560 h 1790700"/>
              <a:gd name="connsiteX51" fmla="*/ 716280 w 899160"/>
              <a:gd name="connsiteY51" fmla="*/ 1478280 h 1790700"/>
              <a:gd name="connsiteX52" fmla="*/ 685800 w 899160"/>
              <a:gd name="connsiteY52" fmla="*/ 1569720 h 1790700"/>
              <a:gd name="connsiteX53" fmla="*/ 678180 w 899160"/>
              <a:gd name="connsiteY53" fmla="*/ 1592580 h 1790700"/>
              <a:gd name="connsiteX54" fmla="*/ 670560 w 899160"/>
              <a:gd name="connsiteY54" fmla="*/ 1615440 h 1790700"/>
              <a:gd name="connsiteX55" fmla="*/ 655320 w 899160"/>
              <a:gd name="connsiteY55" fmla="*/ 1676400 h 1790700"/>
              <a:gd name="connsiteX56" fmla="*/ 632460 w 899160"/>
              <a:gd name="connsiteY56" fmla="*/ 1729740 h 1790700"/>
              <a:gd name="connsiteX57" fmla="*/ 609600 w 899160"/>
              <a:gd name="connsiteY57" fmla="*/ 1760220 h 1790700"/>
              <a:gd name="connsiteX58" fmla="*/ 563880 w 899160"/>
              <a:gd name="connsiteY58" fmla="*/ 1775460 h 1790700"/>
              <a:gd name="connsiteX59" fmla="*/ 495300 w 899160"/>
              <a:gd name="connsiteY59" fmla="*/ 1790700 h 1790700"/>
              <a:gd name="connsiteX60" fmla="*/ 388620 w 899160"/>
              <a:gd name="connsiteY60" fmla="*/ 1783080 h 1790700"/>
              <a:gd name="connsiteX61" fmla="*/ 342900 w 899160"/>
              <a:gd name="connsiteY61" fmla="*/ 1752600 h 1790700"/>
              <a:gd name="connsiteX62" fmla="*/ 320040 w 899160"/>
              <a:gd name="connsiteY62" fmla="*/ 1737360 h 1790700"/>
              <a:gd name="connsiteX63" fmla="*/ 274320 w 899160"/>
              <a:gd name="connsiteY63" fmla="*/ 1699260 h 1790700"/>
              <a:gd name="connsiteX64" fmla="*/ 251460 w 899160"/>
              <a:gd name="connsiteY64" fmla="*/ 1546860 h 1790700"/>
              <a:gd name="connsiteX65" fmla="*/ 228600 w 899160"/>
              <a:gd name="connsiteY65" fmla="*/ 1524000 h 1790700"/>
              <a:gd name="connsiteX66" fmla="*/ 213360 w 899160"/>
              <a:gd name="connsiteY66" fmla="*/ 1501140 h 1790700"/>
              <a:gd name="connsiteX67" fmla="*/ 198120 w 899160"/>
              <a:gd name="connsiteY67" fmla="*/ 1348740 h 1790700"/>
              <a:gd name="connsiteX68" fmla="*/ 190500 w 899160"/>
              <a:gd name="connsiteY68" fmla="*/ 1325880 h 1790700"/>
              <a:gd name="connsiteX69" fmla="*/ 182880 w 899160"/>
              <a:gd name="connsiteY69" fmla="*/ 1181100 h 1790700"/>
              <a:gd name="connsiteX70" fmla="*/ 175260 w 899160"/>
              <a:gd name="connsiteY70" fmla="*/ 1143000 h 1790700"/>
              <a:gd name="connsiteX71" fmla="*/ 190500 w 899160"/>
              <a:gd name="connsiteY71" fmla="*/ 1043940 h 1790700"/>
              <a:gd name="connsiteX72" fmla="*/ 182880 w 899160"/>
              <a:gd name="connsiteY72" fmla="*/ 929640 h 1790700"/>
              <a:gd name="connsiteX73" fmla="*/ 160020 w 899160"/>
              <a:gd name="connsiteY73" fmla="*/ 914400 h 1790700"/>
              <a:gd name="connsiteX74" fmla="*/ 121920 w 899160"/>
              <a:gd name="connsiteY74" fmla="*/ 906780 h 1790700"/>
              <a:gd name="connsiteX75" fmla="*/ 53340 w 899160"/>
              <a:gd name="connsiteY75" fmla="*/ 876300 h 1790700"/>
              <a:gd name="connsiteX76" fmla="*/ 60960 w 899160"/>
              <a:gd name="connsiteY76" fmla="*/ 784860 h 1790700"/>
              <a:gd name="connsiteX77" fmla="*/ 76200 w 899160"/>
              <a:gd name="connsiteY77" fmla="*/ 731520 h 1790700"/>
              <a:gd name="connsiteX78" fmla="*/ 53340 w 899160"/>
              <a:gd name="connsiteY78" fmla="*/ 662940 h 1790700"/>
              <a:gd name="connsiteX79" fmla="*/ 45720 w 899160"/>
              <a:gd name="connsiteY79" fmla="*/ 640080 h 1790700"/>
              <a:gd name="connsiteX80" fmla="*/ 22860 w 899160"/>
              <a:gd name="connsiteY80" fmla="*/ 640080 h 1790700"/>
              <a:gd name="connsiteX0" fmla="*/ 22860 w 899160"/>
              <a:gd name="connsiteY0" fmla="*/ 640080 h 1790700"/>
              <a:gd name="connsiteX1" fmla="*/ 22860 w 899160"/>
              <a:gd name="connsiteY1" fmla="*/ 640080 h 1790700"/>
              <a:gd name="connsiteX2" fmla="*/ 7620 w 899160"/>
              <a:gd name="connsiteY2" fmla="*/ 510540 h 1790700"/>
              <a:gd name="connsiteX3" fmla="*/ 0 w 899160"/>
              <a:gd name="connsiteY3" fmla="*/ 487680 h 1790700"/>
              <a:gd name="connsiteX4" fmla="*/ 22860 w 899160"/>
              <a:gd name="connsiteY4" fmla="*/ 373380 h 1790700"/>
              <a:gd name="connsiteX5" fmla="*/ 38100 w 899160"/>
              <a:gd name="connsiteY5" fmla="*/ 350520 h 1790700"/>
              <a:gd name="connsiteX6" fmla="*/ 60960 w 899160"/>
              <a:gd name="connsiteY6" fmla="*/ 335280 h 1790700"/>
              <a:gd name="connsiteX7" fmla="*/ 114300 w 899160"/>
              <a:gd name="connsiteY7" fmla="*/ 274320 h 1790700"/>
              <a:gd name="connsiteX8" fmla="*/ 129540 w 899160"/>
              <a:gd name="connsiteY8" fmla="*/ 251460 h 1790700"/>
              <a:gd name="connsiteX9" fmla="*/ 175260 w 899160"/>
              <a:gd name="connsiteY9" fmla="*/ 220980 h 1790700"/>
              <a:gd name="connsiteX10" fmla="*/ 190500 w 899160"/>
              <a:gd name="connsiteY10" fmla="*/ 198120 h 1790700"/>
              <a:gd name="connsiteX11" fmla="*/ 236220 w 899160"/>
              <a:gd name="connsiteY11" fmla="*/ 160020 h 1790700"/>
              <a:gd name="connsiteX12" fmla="*/ 251460 w 899160"/>
              <a:gd name="connsiteY12" fmla="*/ 137160 h 1790700"/>
              <a:gd name="connsiteX13" fmla="*/ 281940 w 899160"/>
              <a:gd name="connsiteY13" fmla="*/ 114300 h 1790700"/>
              <a:gd name="connsiteX14" fmla="*/ 304800 w 899160"/>
              <a:gd name="connsiteY14" fmla="*/ 91440 h 1790700"/>
              <a:gd name="connsiteX15" fmla="*/ 350520 w 899160"/>
              <a:gd name="connsiteY15" fmla="*/ 68580 h 1790700"/>
              <a:gd name="connsiteX16" fmla="*/ 365760 w 899160"/>
              <a:gd name="connsiteY16" fmla="*/ 45720 h 1790700"/>
              <a:gd name="connsiteX17" fmla="*/ 411480 w 899160"/>
              <a:gd name="connsiteY17" fmla="*/ 30480 h 1790700"/>
              <a:gd name="connsiteX18" fmla="*/ 434340 w 899160"/>
              <a:gd name="connsiteY18" fmla="*/ 15240 h 1790700"/>
              <a:gd name="connsiteX19" fmla="*/ 464820 w 899160"/>
              <a:gd name="connsiteY19" fmla="*/ 7620 h 1790700"/>
              <a:gd name="connsiteX20" fmla="*/ 487680 w 899160"/>
              <a:gd name="connsiteY20" fmla="*/ 0 h 1790700"/>
              <a:gd name="connsiteX21" fmla="*/ 548640 w 899160"/>
              <a:gd name="connsiteY21" fmla="*/ 22860 h 1790700"/>
              <a:gd name="connsiteX22" fmla="*/ 563880 w 899160"/>
              <a:gd name="connsiteY22" fmla="*/ 45720 h 1790700"/>
              <a:gd name="connsiteX23" fmla="*/ 586740 w 899160"/>
              <a:gd name="connsiteY23" fmla="*/ 53340 h 1790700"/>
              <a:gd name="connsiteX24" fmla="*/ 609600 w 899160"/>
              <a:gd name="connsiteY24" fmla="*/ 68580 h 1790700"/>
              <a:gd name="connsiteX25" fmla="*/ 624840 w 899160"/>
              <a:gd name="connsiteY25" fmla="*/ 91440 h 1790700"/>
              <a:gd name="connsiteX26" fmla="*/ 647700 w 899160"/>
              <a:gd name="connsiteY26" fmla="*/ 106680 h 1790700"/>
              <a:gd name="connsiteX27" fmla="*/ 678180 w 899160"/>
              <a:gd name="connsiteY27" fmla="*/ 137160 h 1790700"/>
              <a:gd name="connsiteX28" fmla="*/ 739140 w 899160"/>
              <a:gd name="connsiteY28" fmla="*/ 190500 h 1790700"/>
              <a:gd name="connsiteX29" fmla="*/ 800100 w 899160"/>
              <a:gd name="connsiteY29" fmla="*/ 259080 h 1790700"/>
              <a:gd name="connsiteX30" fmla="*/ 762000 w 899160"/>
              <a:gd name="connsiteY30" fmla="*/ 342900 h 1790700"/>
              <a:gd name="connsiteX31" fmla="*/ 769620 w 899160"/>
              <a:gd name="connsiteY31" fmla="*/ 381000 h 1790700"/>
              <a:gd name="connsiteX32" fmla="*/ 777240 w 899160"/>
              <a:gd name="connsiteY32" fmla="*/ 403860 h 1790700"/>
              <a:gd name="connsiteX33" fmla="*/ 822960 w 899160"/>
              <a:gd name="connsiteY33" fmla="*/ 419100 h 1790700"/>
              <a:gd name="connsiteX34" fmla="*/ 861060 w 899160"/>
              <a:gd name="connsiteY34" fmla="*/ 464820 h 1790700"/>
              <a:gd name="connsiteX35" fmla="*/ 899160 w 899160"/>
              <a:gd name="connsiteY35" fmla="*/ 510540 h 1790700"/>
              <a:gd name="connsiteX36" fmla="*/ 883920 w 899160"/>
              <a:gd name="connsiteY36" fmla="*/ 701040 h 1790700"/>
              <a:gd name="connsiteX37" fmla="*/ 861060 w 899160"/>
              <a:gd name="connsiteY37" fmla="*/ 777240 h 1790700"/>
              <a:gd name="connsiteX38" fmla="*/ 807720 w 899160"/>
              <a:gd name="connsiteY38" fmla="*/ 876300 h 1790700"/>
              <a:gd name="connsiteX39" fmla="*/ 815340 w 899160"/>
              <a:gd name="connsiteY39" fmla="*/ 922020 h 1790700"/>
              <a:gd name="connsiteX40" fmla="*/ 830580 w 899160"/>
              <a:gd name="connsiteY40" fmla="*/ 967740 h 1790700"/>
              <a:gd name="connsiteX41" fmla="*/ 838200 w 899160"/>
              <a:gd name="connsiteY41" fmla="*/ 990600 h 1790700"/>
              <a:gd name="connsiteX42" fmla="*/ 853440 w 899160"/>
              <a:gd name="connsiteY42" fmla="*/ 1059180 h 1790700"/>
              <a:gd name="connsiteX43" fmla="*/ 838200 w 899160"/>
              <a:gd name="connsiteY43" fmla="*/ 1150620 h 1790700"/>
              <a:gd name="connsiteX44" fmla="*/ 822960 w 899160"/>
              <a:gd name="connsiteY44" fmla="*/ 1173480 h 1790700"/>
              <a:gd name="connsiteX45" fmla="*/ 807720 w 899160"/>
              <a:gd name="connsiteY45" fmla="*/ 1219200 h 1790700"/>
              <a:gd name="connsiteX46" fmla="*/ 777240 w 899160"/>
              <a:gd name="connsiteY46" fmla="*/ 1264920 h 1790700"/>
              <a:gd name="connsiteX47" fmla="*/ 769620 w 899160"/>
              <a:gd name="connsiteY47" fmla="*/ 1386840 h 1790700"/>
              <a:gd name="connsiteX48" fmla="*/ 754380 w 899160"/>
              <a:gd name="connsiteY48" fmla="*/ 1409700 h 1790700"/>
              <a:gd name="connsiteX49" fmla="*/ 746760 w 899160"/>
              <a:gd name="connsiteY49" fmla="*/ 1432560 h 1790700"/>
              <a:gd name="connsiteX50" fmla="*/ 716280 w 899160"/>
              <a:gd name="connsiteY50" fmla="*/ 1478280 h 1790700"/>
              <a:gd name="connsiteX51" fmla="*/ 685800 w 899160"/>
              <a:gd name="connsiteY51" fmla="*/ 1569720 h 1790700"/>
              <a:gd name="connsiteX52" fmla="*/ 678180 w 899160"/>
              <a:gd name="connsiteY52" fmla="*/ 1592580 h 1790700"/>
              <a:gd name="connsiteX53" fmla="*/ 670560 w 899160"/>
              <a:gd name="connsiteY53" fmla="*/ 1615440 h 1790700"/>
              <a:gd name="connsiteX54" fmla="*/ 655320 w 899160"/>
              <a:gd name="connsiteY54" fmla="*/ 1676400 h 1790700"/>
              <a:gd name="connsiteX55" fmla="*/ 632460 w 899160"/>
              <a:gd name="connsiteY55" fmla="*/ 1729740 h 1790700"/>
              <a:gd name="connsiteX56" fmla="*/ 609600 w 899160"/>
              <a:gd name="connsiteY56" fmla="*/ 1760220 h 1790700"/>
              <a:gd name="connsiteX57" fmla="*/ 563880 w 899160"/>
              <a:gd name="connsiteY57" fmla="*/ 1775460 h 1790700"/>
              <a:gd name="connsiteX58" fmla="*/ 495300 w 899160"/>
              <a:gd name="connsiteY58" fmla="*/ 1790700 h 1790700"/>
              <a:gd name="connsiteX59" fmla="*/ 388620 w 899160"/>
              <a:gd name="connsiteY59" fmla="*/ 1783080 h 1790700"/>
              <a:gd name="connsiteX60" fmla="*/ 342900 w 899160"/>
              <a:gd name="connsiteY60" fmla="*/ 1752600 h 1790700"/>
              <a:gd name="connsiteX61" fmla="*/ 320040 w 899160"/>
              <a:gd name="connsiteY61" fmla="*/ 1737360 h 1790700"/>
              <a:gd name="connsiteX62" fmla="*/ 274320 w 899160"/>
              <a:gd name="connsiteY62" fmla="*/ 1699260 h 1790700"/>
              <a:gd name="connsiteX63" fmla="*/ 251460 w 899160"/>
              <a:gd name="connsiteY63" fmla="*/ 1546860 h 1790700"/>
              <a:gd name="connsiteX64" fmla="*/ 228600 w 899160"/>
              <a:gd name="connsiteY64" fmla="*/ 1524000 h 1790700"/>
              <a:gd name="connsiteX65" fmla="*/ 213360 w 899160"/>
              <a:gd name="connsiteY65" fmla="*/ 1501140 h 1790700"/>
              <a:gd name="connsiteX66" fmla="*/ 198120 w 899160"/>
              <a:gd name="connsiteY66" fmla="*/ 1348740 h 1790700"/>
              <a:gd name="connsiteX67" fmla="*/ 190500 w 899160"/>
              <a:gd name="connsiteY67" fmla="*/ 1325880 h 1790700"/>
              <a:gd name="connsiteX68" fmla="*/ 182880 w 899160"/>
              <a:gd name="connsiteY68" fmla="*/ 1181100 h 1790700"/>
              <a:gd name="connsiteX69" fmla="*/ 175260 w 899160"/>
              <a:gd name="connsiteY69" fmla="*/ 1143000 h 1790700"/>
              <a:gd name="connsiteX70" fmla="*/ 190500 w 899160"/>
              <a:gd name="connsiteY70" fmla="*/ 1043940 h 1790700"/>
              <a:gd name="connsiteX71" fmla="*/ 182880 w 899160"/>
              <a:gd name="connsiteY71" fmla="*/ 929640 h 1790700"/>
              <a:gd name="connsiteX72" fmla="*/ 160020 w 899160"/>
              <a:gd name="connsiteY72" fmla="*/ 914400 h 1790700"/>
              <a:gd name="connsiteX73" fmla="*/ 121920 w 899160"/>
              <a:gd name="connsiteY73" fmla="*/ 906780 h 1790700"/>
              <a:gd name="connsiteX74" fmla="*/ 53340 w 899160"/>
              <a:gd name="connsiteY74" fmla="*/ 876300 h 1790700"/>
              <a:gd name="connsiteX75" fmla="*/ 60960 w 899160"/>
              <a:gd name="connsiteY75" fmla="*/ 784860 h 1790700"/>
              <a:gd name="connsiteX76" fmla="*/ 76200 w 899160"/>
              <a:gd name="connsiteY76" fmla="*/ 731520 h 1790700"/>
              <a:gd name="connsiteX77" fmla="*/ 53340 w 899160"/>
              <a:gd name="connsiteY77" fmla="*/ 662940 h 1790700"/>
              <a:gd name="connsiteX78" fmla="*/ 45720 w 899160"/>
              <a:gd name="connsiteY78" fmla="*/ 640080 h 1790700"/>
              <a:gd name="connsiteX79" fmla="*/ 22860 w 899160"/>
              <a:gd name="connsiteY79" fmla="*/ 640080 h 1790700"/>
              <a:gd name="connsiteX0" fmla="*/ 22860 w 899160"/>
              <a:gd name="connsiteY0" fmla="*/ 640080 h 1790700"/>
              <a:gd name="connsiteX1" fmla="*/ 22860 w 899160"/>
              <a:gd name="connsiteY1" fmla="*/ 640080 h 1790700"/>
              <a:gd name="connsiteX2" fmla="*/ 7620 w 899160"/>
              <a:gd name="connsiteY2" fmla="*/ 510540 h 1790700"/>
              <a:gd name="connsiteX3" fmla="*/ 0 w 899160"/>
              <a:gd name="connsiteY3" fmla="*/ 487680 h 1790700"/>
              <a:gd name="connsiteX4" fmla="*/ 22860 w 899160"/>
              <a:gd name="connsiteY4" fmla="*/ 373380 h 1790700"/>
              <a:gd name="connsiteX5" fmla="*/ 38100 w 899160"/>
              <a:gd name="connsiteY5" fmla="*/ 350520 h 1790700"/>
              <a:gd name="connsiteX6" fmla="*/ 60960 w 899160"/>
              <a:gd name="connsiteY6" fmla="*/ 335280 h 1790700"/>
              <a:gd name="connsiteX7" fmla="*/ 114300 w 899160"/>
              <a:gd name="connsiteY7" fmla="*/ 274320 h 1790700"/>
              <a:gd name="connsiteX8" fmla="*/ 129540 w 899160"/>
              <a:gd name="connsiteY8" fmla="*/ 251460 h 1790700"/>
              <a:gd name="connsiteX9" fmla="*/ 175260 w 899160"/>
              <a:gd name="connsiteY9" fmla="*/ 220980 h 1790700"/>
              <a:gd name="connsiteX10" fmla="*/ 190500 w 899160"/>
              <a:gd name="connsiteY10" fmla="*/ 198120 h 1790700"/>
              <a:gd name="connsiteX11" fmla="*/ 236220 w 899160"/>
              <a:gd name="connsiteY11" fmla="*/ 160020 h 1790700"/>
              <a:gd name="connsiteX12" fmla="*/ 251460 w 899160"/>
              <a:gd name="connsiteY12" fmla="*/ 137160 h 1790700"/>
              <a:gd name="connsiteX13" fmla="*/ 281940 w 899160"/>
              <a:gd name="connsiteY13" fmla="*/ 114300 h 1790700"/>
              <a:gd name="connsiteX14" fmla="*/ 304800 w 899160"/>
              <a:gd name="connsiteY14" fmla="*/ 91440 h 1790700"/>
              <a:gd name="connsiteX15" fmla="*/ 350520 w 899160"/>
              <a:gd name="connsiteY15" fmla="*/ 68580 h 1790700"/>
              <a:gd name="connsiteX16" fmla="*/ 365760 w 899160"/>
              <a:gd name="connsiteY16" fmla="*/ 45720 h 1790700"/>
              <a:gd name="connsiteX17" fmla="*/ 411480 w 899160"/>
              <a:gd name="connsiteY17" fmla="*/ 30480 h 1790700"/>
              <a:gd name="connsiteX18" fmla="*/ 434340 w 899160"/>
              <a:gd name="connsiteY18" fmla="*/ 15240 h 1790700"/>
              <a:gd name="connsiteX19" fmla="*/ 464820 w 899160"/>
              <a:gd name="connsiteY19" fmla="*/ 7620 h 1790700"/>
              <a:gd name="connsiteX20" fmla="*/ 487680 w 899160"/>
              <a:gd name="connsiteY20" fmla="*/ 0 h 1790700"/>
              <a:gd name="connsiteX21" fmla="*/ 548640 w 899160"/>
              <a:gd name="connsiteY21" fmla="*/ 22860 h 1790700"/>
              <a:gd name="connsiteX22" fmla="*/ 563880 w 899160"/>
              <a:gd name="connsiteY22" fmla="*/ 45720 h 1790700"/>
              <a:gd name="connsiteX23" fmla="*/ 586740 w 899160"/>
              <a:gd name="connsiteY23" fmla="*/ 53340 h 1790700"/>
              <a:gd name="connsiteX24" fmla="*/ 609600 w 899160"/>
              <a:gd name="connsiteY24" fmla="*/ 68580 h 1790700"/>
              <a:gd name="connsiteX25" fmla="*/ 624840 w 899160"/>
              <a:gd name="connsiteY25" fmla="*/ 91440 h 1790700"/>
              <a:gd name="connsiteX26" fmla="*/ 647700 w 899160"/>
              <a:gd name="connsiteY26" fmla="*/ 106680 h 1790700"/>
              <a:gd name="connsiteX27" fmla="*/ 678180 w 899160"/>
              <a:gd name="connsiteY27" fmla="*/ 137160 h 1790700"/>
              <a:gd name="connsiteX28" fmla="*/ 739140 w 899160"/>
              <a:gd name="connsiteY28" fmla="*/ 190500 h 1790700"/>
              <a:gd name="connsiteX29" fmla="*/ 800100 w 899160"/>
              <a:gd name="connsiteY29" fmla="*/ 259080 h 1790700"/>
              <a:gd name="connsiteX30" fmla="*/ 762000 w 899160"/>
              <a:gd name="connsiteY30" fmla="*/ 342900 h 1790700"/>
              <a:gd name="connsiteX31" fmla="*/ 769620 w 899160"/>
              <a:gd name="connsiteY31" fmla="*/ 381000 h 1790700"/>
              <a:gd name="connsiteX32" fmla="*/ 777240 w 899160"/>
              <a:gd name="connsiteY32" fmla="*/ 403860 h 1790700"/>
              <a:gd name="connsiteX33" fmla="*/ 822960 w 899160"/>
              <a:gd name="connsiteY33" fmla="*/ 419100 h 1790700"/>
              <a:gd name="connsiteX34" fmla="*/ 861060 w 899160"/>
              <a:gd name="connsiteY34" fmla="*/ 464820 h 1790700"/>
              <a:gd name="connsiteX35" fmla="*/ 899160 w 899160"/>
              <a:gd name="connsiteY35" fmla="*/ 510540 h 1790700"/>
              <a:gd name="connsiteX36" fmla="*/ 883920 w 899160"/>
              <a:gd name="connsiteY36" fmla="*/ 701040 h 1790700"/>
              <a:gd name="connsiteX37" fmla="*/ 861060 w 899160"/>
              <a:gd name="connsiteY37" fmla="*/ 777240 h 1790700"/>
              <a:gd name="connsiteX38" fmla="*/ 815340 w 899160"/>
              <a:gd name="connsiteY38" fmla="*/ 922020 h 1790700"/>
              <a:gd name="connsiteX39" fmla="*/ 830580 w 899160"/>
              <a:gd name="connsiteY39" fmla="*/ 967740 h 1790700"/>
              <a:gd name="connsiteX40" fmla="*/ 838200 w 899160"/>
              <a:gd name="connsiteY40" fmla="*/ 990600 h 1790700"/>
              <a:gd name="connsiteX41" fmla="*/ 853440 w 899160"/>
              <a:gd name="connsiteY41" fmla="*/ 1059180 h 1790700"/>
              <a:gd name="connsiteX42" fmla="*/ 838200 w 899160"/>
              <a:gd name="connsiteY42" fmla="*/ 1150620 h 1790700"/>
              <a:gd name="connsiteX43" fmla="*/ 822960 w 899160"/>
              <a:gd name="connsiteY43" fmla="*/ 1173480 h 1790700"/>
              <a:gd name="connsiteX44" fmla="*/ 807720 w 899160"/>
              <a:gd name="connsiteY44" fmla="*/ 1219200 h 1790700"/>
              <a:gd name="connsiteX45" fmla="*/ 777240 w 899160"/>
              <a:gd name="connsiteY45" fmla="*/ 1264920 h 1790700"/>
              <a:gd name="connsiteX46" fmla="*/ 769620 w 899160"/>
              <a:gd name="connsiteY46" fmla="*/ 1386840 h 1790700"/>
              <a:gd name="connsiteX47" fmla="*/ 754380 w 899160"/>
              <a:gd name="connsiteY47" fmla="*/ 1409700 h 1790700"/>
              <a:gd name="connsiteX48" fmla="*/ 746760 w 899160"/>
              <a:gd name="connsiteY48" fmla="*/ 1432560 h 1790700"/>
              <a:gd name="connsiteX49" fmla="*/ 716280 w 899160"/>
              <a:gd name="connsiteY49" fmla="*/ 1478280 h 1790700"/>
              <a:gd name="connsiteX50" fmla="*/ 685800 w 899160"/>
              <a:gd name="connsiteY50" fmla="*/ 1569720 h 1790700"/>
              <a:gd name="connsiteX51" fmla="*/ 678180 w 899160"/>
              <a:gd name="connsiteY51" fmla="*/ 1592580 h 1790700"/>
              <a:gd name="connsiteX52" fmla="*/ 670560 w 899160"/>
              <a:gd name="connsiteY52" fmla="*/ 1615440 h 1790700"/>
              <a:gd name="connsiteX53" fmla="*/ 655320 w 899160"/>
              <a:gd name="connsiteY53" fmla="*/ 1676400 h 1790700"/>
              <a:gd name="connsiteX54" fmla="*/ 632460 w 899160"/>
              <a:gd name="connsiteY54" fmla="*/ 1729740 h 1790700"/>
              <a:gd name="connsiteX55" fmla="*/ 609600 w 899160"/>
              <a:gd name="connsiteY55" fmla="*/ 1760220 h 1790700"/>
              <a:gd name="connsiteX56" fmla="*/ 563880 w 899160"/>
              <a:gd name="connsiteY56" fmla="*/ 1775460 h 1790700"/>
              <a:gd name="connsiteX57" fmla="*/ 495300 w 899160"/>
              <a:gd name="connsiteY57" fmla="*/ 1790700 h 1790700"/>
              <a:gd name="connsiteX58" fmla="*/ 388620 w 899160"/>
              <a:gd name="connsiteY58" fmla="*/ 1783080 h 1790700"/>
              <a:gd name="connsiteX59" fmla="*/ 342900 w 899160"/>
              <a:gd name="connsiteY59" fmla="*/ 1752600 h 1790700"/>
              <a:gd name="connsiteX60" fmla="*/ 320040 w 899160"/>
              <a:gd name="connsiteY60" fmla="*/ 1737360 h 1790700"/>
              <a:gd name="connsiteX61" fmla="*/ 274320 w 899160"/>
              <a:gd name="connsiteY61" fmla="*/ 1699260 h 1790700"/>
              <a:gd name="connsiteX62" fmla="*/ 251460 w 899160"/>
              <a:gd name="connsiteY62" fmla="*/ 1546860 h 1790700"/>
              <a:gd name="connsiteX63" fmla="*/ 228600 w 899160"/>
              <a:gd name="connsiteY63" fmla="*/ 1524000 h 1790700"/>
              <a:gd name="connsiteX64" fmla="*/ 213360 w 899160"/>
              <a:gd name="connsiteY64" fmla="*/ 1501140 h 1790700"/>
              <a:gd name="connsiteX65" fmla="*/ 198120 w 899160"/>
              <a:gd name="connsiteY65" fmla="*/ 1348740 h 1790700"/>
              <a:gd name="connsiteX66" fmla="*/ 190500 w 899160"/>
              <a:gd name="connsiteY66" fmla="*/ 1325880 h 1790700"/>
              <a:gd name="connsiteX67" fmla="*/ 182880 w 899160"/>
              <a:gd name="connsiteY67" fmla="*/ 1181100 h 1790700"/>
              <a:gd name="connsiteX68" fmla="*/ 175260 w 899160"/>
              <a:gd name="connsiteY68" fmla="*/ 1143000 h 1790700"/>
              <a:gd name="connsiteX69" fmla="*/ 190500 w 899160"/>
              <a:gd name="connsiteY69" fmla="*/ 1043940 h 1790700"/>
              <a:gd name="connsiteX70" fmla="*/ 182880 w 899160"/>
              <a:gd name="connsiteY70" fmla="*/ 929640 h 1790700"/>
              <a:gd name="connsiteX71" fmla="*/ 160020 w 899160"/>
              <a:gd name="connsiteY71" fmla="*/ 914400 h 1790700"/>
              <a:gd name="connsiteX72" fmla="*/ 121920 w 899160"/>
              <a:gd name="connsiteY72" fmla="*/ 906780 h 1790700"/>
              <a:gd name="connsiteX73" fmla="*/ 53340 w 899160"/>
              <a:gd name="connsiteY73" fmla="*/ 876300 h 1790700"/>
              <a:gd name="connsiteX74" fmla="*/ 60960 w 899160"/>
              <a:gd name="connsiteY74" fmla="*/ 784860 h 1790700"/>
              <a:gd name="connsiteX75" fmla="*/ 76200 w 899160"/>
              <a:gd name="connsiteY75" fmla="*/ 731520 h 1790700"/>
              <a:gd name="connsiteX76" fmla="*/ 53340 w 899160"/>
              <a:gd name="connsiteY76" fmla="*/ 662940 h 1790700"/>
              <a:gd name="connsiteX77" fmla="*/ 45720 w 899160"/>
              <a:gd name="connsiteY77" fmla="*/ 640080 h 1790700"/>
              <a:gd name="connsiteX78" fmla="*/ 22860 w 899160"/>
              <a:gd name="connsiteY78" fmla="*/ 640080 h 1790700"/>
              <a:gd name="connsiteX0" fmla="*/ 22860 w 899160"/>
              <a:gd name="connsiteY0" fmla="*/ 640080 h 1790700"/>
              <a:gd name="connsiteX1" fmla="*/ 22860 w 899160"/>
              <a:gd name="connsiteY1" fmla="*/ 640080 h 1790700"/>
              <a:gd name="connsiteX2" fmla="*/ 7620 w 899160"/>
              <a:gd name="connsiteY2" fmla="*/ 510540 h 1790700"/>
              <a:gd name="connsiteX3" fmla="*/ 0 w 899160"/>
              <a:gd name="connsiteY3" fmla="*/ 487680 h 1790700"/>
              <a:gd name="connsiteX4" fmla="*/ 22860 w 899160"/>
              <a:gd name="connsiteY4" fmla="*/ 373380 h 1790700"/>
              <a:gd name="connsiteX5" fmla="*/ 38100 w 899160"/>
              <a:gd name="connsiteY5" fmla="*/ 350520 h 1790700"/>
              <a:gd name="connsiteX6" fmla="*/ 60960 w 899160"/>
              <a:gd name="connsiteY6" fmla="*/ 335280 h 1790700"/>
              <a:gd name="connsiteX7" fmla="*/ 114300 w 899160"/>
              <a:gd name="connsiteY7" fmla="*/ 274320 h 1790700"/>
              <a:gd name="connsiteX8" fmla="*/ 129540 w 899160"/>
              <a:gd name="connsiteY8" fmla="*/ 251460 h 1790700"/>
              <a:gd name="connsiteX9" fmla="*/ 175260 w 899160"/>
              <a:gd name="connsiteY9" fmla="*/ 220980 h 1790700"/>
              <a:gd name="connsiteX10" fmla="*/ 190500 w 899160"/>
              <a:gd name="connsiteY10" fmla="*/ 198120 h 1790700"/>
              <a:gd name="connsiteX11" fmla="*/ 236220 w 899160"/>
              <a:gd name="connsiteY11" fmla="*/ 160020 h 1790700"/>
              <a:gd name="connsiteX12" fmla="*/ 251460 w 899160"/>
              <a:gd name="connsiteY12" fmla="*/ 137160 h 1790700"/>
              <a:gd name="connsiteX13" fmla="*/ 281940 w 899160"/>
              <a:gd name="connsiteY13" fmla="*/ 114300 h 1790700"/>
              <a:gd name="connsiteX14" fmla="*/ 304800 w 899160"/>
              <a:gd name="connsiteY14" fmla="*/ 91440 h 1790700"/>
              <a:gd name="connsiteX15" fmla="*/ 350520 w 899160"/>
              <a:gd name="connsiteY15" fmla="*/ 68580 h 1790700"/>
              <a:gd name="connsiteX16" fmla="*/ 365760 w 899160"/>
              <a:gd name="connsiteY16" fmla="*/ 45720 h 1790700"/>
              <a:gd name="connsiteX17" fmla="*/ 411480 w 899160"/>
              <a:gd name="connsiteY17" fmla="*/ 30480 h 1790700"/>
              <a:gd name="connsiteX18" fmla="*/ 434340 w 899160"/>
              <a:gd name="connsiteY18" fmla="*/ 15240 h 1790700"/>
              <a:gd name="connsiteX19" fmla="*/ 464820 w 899160"/>
              <a:gd name="connsiteY19" fmla="*/ 7620 h 1790700"/>
              <a:gd name="connsiteX20" fmla="*/ 487680 w 899160"/>
              <a:gd name="connsiteY20" fmla="*/ 0 h 1790700"/>
              <a:gd name="connsiteX21" fmla="*/ 548640 w 899160"/>
              <a:gd name="connsiteY21" fmla="*/ 22860 h 1790700"/>
              <a:gd name="connsiteX22" fmla="*/ 563880 w 899160"/>
              <a:gd name="connsiteY22" fmla="*/ 45720 h 1790700"/>
              <a:gd name="connsiteX23" fmla="*/ 586740 w 899160"/>
              <a:gd name="connsiteY23" fmla="*/ 53340 h 1790700"/>
              <a:gd name="connsiteX24" fmla="*/ 609600 w 899160"/>
              <a:gd name="connsiteY24" fmla="*/ 68580 h 1790700"/>
              <a:gd name="connsiteX25" fmla="*/ 624840 w 899160"/>
              <a:gd name="connsiteY25" fmla="*/ 91440 h 1790700"/>
              <a:gd name="connsiteX26" fmla="*/ 647700 w 899160"/>
              <a:gd name="connsiteY26" fmla="*/ 106680 h 1790700"/>
              <a:gd name="connsiteX27" fmla="*/ 678180 w 899160"/>
              <a:gd name="connsiteY27" fmla="*/ 137160 h 1790700"/>
              <a:gd name="connsiteX28" fmla="*/ 739140 w 899160"/>
              <a:gd name="connsiteY28" fmla="*/ 190500 h 1790700"/>
              <a:gd name="connsiteX29" fmla="*/ 800100 w 899160"/>
              <a:gd name="connsiteY29" fmla="*/ 259080 h 1790700"/>
              <a:gd name="connsiteX30" fmla="*/ 762000 w 899160"/>
              <a:gd name="connsiteY30" fmla="*/ 342900 h 1790700"/>
              <a:gd name="connsiteX31" fmla="*/ 769620 w 899160"/>
              <a:gd name="connsiteY31" fmla="*/ 381000 h 1790700"/>
              <a:gd name="connsiteX32" fmla="*/ 777240 w 899160"/>
              <a:gd name="connsiteY32" fmla="*/ 403860 h 1790700"/>
              <a:gd name="connsiteX33" fmla="*/ 822960 w 899160"/>
              <a:gd name="connsiteY33" fmla="*/ 419100 h 1790700"/>
              <a:gd name="connsiteX34" fmla="*/ 861060 w 899160"/>
              <a:gd name="connsiteY34" fmla="*/ 464820 h 1790700"/>
              <a:gd name="connsiteX35" fmla="*/ 899160 w 899160"/>
              <a:gd name="connsiteY35" fmla="*/ 510540 h 1790700"/>
              <a:gd name="connsiteX36" fmla="*/ 883920 w 899160"/>
              <a:gd name="connsiteY36" fmla="*/ 701040 h 1790700"/>
              <a:gd name="connsiteX37" fmla="*/ 861060 w 899160"/>
              <a:gd name="connsiteY37" fmla="*/ 777240 h 1790700"/>
              <a:gd name="connsiteX38" fmla="*/ 815340 w 899160"/>
              <a:gd name="connsiteY38" fmla="*/ 922020 h 1790700"/>
              <a:gd name="connsiteX39" fmla="*/ 830580 w 899160"/>
              <a:gd name="connsiteY39" fmla="*/ 967740 h 1790700"/>
              <a:gd name="connsiteX40" fmla="*/ 853440 w 899160"/>
              <a:gd name="connsiteY40" fmla="*/ 1059180 h 1790700"/>
              <a:gd name="connsiteX41" fmla="*/ 838200 w 899160"/>
              <a:gd name="connsiteY41" fmla="*/ 1150620 h 1790700"/>
              <a:gd name="connsiteX42" fmla="*/ 822960 w 899160"/>
              <a:gd name="connsiteY42" fmla="*/ 1173480 h 1790700"/>
              <a:gd name="connsiteX43" fmla="*/ 807720 w 899160"/>
              <a:gd name="connsiteY43" fmla="*/ 1219200 h 1790700"/>
              <a:gd name="connsiteX44" fmla="*/ 777240 w 899160"/>
              <a:gd name="connsiteY44" fmla="*/ 1264920 h 1790700"/>
              <a:gd name="connsiteX45" fmla="*/ 769620 w 899160"/>
              <a:gd name="connsiteY45" fmla="*/ 1386840 h 1790700"/>
              <a:gd name="connsiteX46" fmla="*/ 754380 w 899160"/>
              <a:gd name="connsiteY46" fmla="*/ 1409700 h 1790700"/>
              <a:gd name="connsiteX47" fmla="*/ 746760 w 899160"/>
              <a:gd name="connsiteY47" fmla="*/ 1432560 h 1790700"/>
              <a:gd name="connsiteX48" fmla="*/ 716280 w 899160"/>
              <a:gd name="connsiteY48" fmla="*/ 1478280 h 1790700"/>
              <a:gd name="connsiteX49" fmla="*/ 685800 w 899160"/>
              <a:gd name="connsiteY49" fmla="*/ 1569720 h 1790700"/>
              <a:gd name="connsiteX50" fmla="*/ 678180 w 899160"/>
              <a:gd name="connsiteY50" fmla="*/ 1592580 h 1790700"/>
              <a:gd name="connsiteX51" fmla="*/ 670560 w 899160"/>
              <a:gd name="connsiteY51" fmla="*/ 1615440 h 1790700"/>
              <a:gd name="connsiteX52" fmla="*/ 655320 w 899160"/>
              <a:gd name="connsiteY52" fmla="*/ 1676400 h 1790700"/>
              <a:gd name="connsiteX53" fmla="*/ 632460 w 899160"/>
              <a:gd name="connsiteY53" fmla="*/ 1729740 h 1790700"/>
              <a:gd name="connsiteX54" fmla="*/ 609600 w 899160"/>
              <a:gd name="connsiteY54" fmla="*/ 1760220 h 1790700"/>
              <a:gd name="connsiteX55" fmla="*/ 563880 w 899160"/>
              <a:gd name="connsiteY55" fmla="*/ 1775460 h 1790700"/>
              <a:gd name="connsiteX56" fmla="*/ 495300 w 899160"/>
              <a:gd name="connsiteY56" fmla="*/ 1790700 h 1790700"/>
              <a:gd name="connsiteX57" fmla="*/ 388620 w 899160"/>
              <a:gd name="connsiteY57" fmla="*/ 1783080 h 1790700"/>
              <a:gd name="connsiteX58" fmla="*/ 342900 w 899160"/>
              <a:gd name="connsiteY58" fmla="*/ 1752600 h 1790700"/>
              <a:gd name="connsiteX59" fmla="*/ 320040 w 899160"/>
              <a:gd name="connsiteY59" fmla="*/ 1737360 h 1790700"/>
              <a:gd name="connsiteX60" fmla="*/ 274320 w 899160"/>
              <a:gd name="connsiteY60" fmla="*/ 1699260 h 1790700"/>
              <a:gd name="connsiteX61" fmla="*/ 251460 w 899160"/>
              <a:gd name="connsiteY61" fmla="*/ 1546860 h 1790700"/>
              <a:gd name="connsiteX62" fmla="*/ 228600 w 899160"/>
              <a:gd name="connsiteY62" fmla="*/ 1524000 h 1790700"/>
              <a:gd name="connsiteX63" fmla="*/ 213360 w 899160"/>
              <a:gd name="connsiteY63" fmla="*/ 1501140 h 1790700"/>
              <a:gd name="connsiteX64" fmla="*/ 198120 w 899160"/>
              <a:gd name="connsiteY64" fmla="*/ 1348740 h 1790700"/>
              <a:gd name="connsiteX65" fmla="*/ 190500 w 899160"/>
              <a:gd name="connsiteY65" fmla="*/ 1325880 h 1790700"/>
              <a:gd name="connsiteX66" fmla="*/ 182880 w 899160"/>
              <a:gd name="connsiteY66" fmla="*/ 1181100 h 1790700"/>
              <a:gd name="connsiteX67" fmla="*/ 175260 w 899160"/>
              <a:gd name="connsiteY67" fmla="*/ 1143000 h 1790700"/>
              <a:gd name="connsiteX68" fmla="*/ 190500 w 899160"/>
              <a:gd name="connsiteY68" fmla="*/ 1043940 h 1790700"/>
              <a:gd name="connsiteX69" fmla="*/ 182880 w 899160"/>
              <a:gd name="connsiteY69" fmla="*/ 929640 h 1790700"/>
              <a:gd name="connsiteX70" fmla="*/ 160020 w 899160"/>
              <a:gd name="connsiteY70" fmla="*/ 914400 h 1790700"/>
              <a:gd name="connsiteX71" fmla="*/ 121920 w 899160"/>
              <a:gd name="connsiteY71" fmla="*/ 906780 h 1790700"/>
              <a:gd name="connsiteX72" fmla="*/ 53340 w 899160"/>
              <a:gd name="connsiteY72" fmla="*/ 876300 h 1790700"/>
              <a:gd name="connsiteX73" fmla="*/ 60960 w 899160"/>
              <a:gd name="connsiteY73" fmla="*/ 784860 h 1790700"/>
              <a:gd name="connsiteX74" fmla="*/ 76200 w 899160"/>
              <a:gd name="connsiteY74" fmla="*/ 731520 h 1790700"/>
              <a:gd name="connsiteX75" fmla="*/ 53340 w 899160"/>
              <a:gd name="connsiteY75" fmla="*/ 662940 h 1790700"/>
              <a:gd name="connsiteX76" fmla="*/ 45720 w 899160"/>
              <a:gd name="connsiteY76" fmla="*/ 640080 h 1790700"/>
              <a:gd name="connsiteX77" fmla="*/ 22860 w 899160"/>
              <a:gd name="connsiteY77" fmla="*/ 640080 h 1790700"/>
              <a:gd name="connsiteX0" fmla="*/ 22860 w 899160"/>
              <a:gd name="connsiteY0" fmla="*/ 640080 h 1790700"/>
              <a:gd name="connsiteX1" fmla="*/ 22860 w 899160"/>
              <a:gd name="connsiteY1" fmla="*/ 640080 h 1790700"/>
              <a:gd name="connsiteX2" fmla="*/ 7620 w 899160"/>
              <a:gd name="connsiteY2" fmla="*/ 510540 h 1790700"/>
              <a:gd name="connsiteX3" fmla="*/ 0 w 899160"/>
              <a:gd name="connsiteY3" fmla="*/ 487680 h 1790700"/>
              <a:gd name="connsiteX4" fmla="*/ 22860 w 899160"/>
              <a:gd name="connsiteY4" fmla="*/ 373380 h 1790700"/>
              <a:gd name="connsiteX5" fmla="*/ 38100 w 899160"/>
              <a:gd name="connsiteY5" fmla="*/ 350520 h 1790700"/>
              <a:gd name="connsiteX6" fmla="*/ 60960 w 899160"/>
              <a:gd name="connsiteY6" fmla="*/ 335280 h 1790700"/>
              <a:gd name="connsiteX7" fmla="*/ 114300 w 899160"/>
              <a:gd name="connsiteY7" fmla="*/ 274320 h 1790700"/>
              <a:gd name="connsiteX8" fmla="*/ 129540 w 899160"/>
              <a:gd name="connsiteY8" fmla="*/ 251460 h 1790700"/>
              <a:gd name="connsiteX9" fmla="*/ 175260 w 899160"/>
              <a:gd name="connsiteY9" fmla="*/ 220980 h 1790700"/>
              <a:gd name="connsiteX10" fmla="*/ 190500 w 899160"/>
              <a:gd name="connsiteY10" fmla="*/ 198120 h 1790700"/>
              <a:gd name="connsiteX11" fmla="*/ 236220 w 899160"/>
              <a:gd name="connsiteY11" fmla="*/ 160020 h 1790700"/>
              <a:gd name="connsiteX12" fmla="*/ 251460 w 899160"/>
              <a:gd name="connsiteY12" fmla="*/ 137160 h 1790700"/>
              <a:gd name="connsiteX13" fmla="*/ 281940 w 899160"/>
              <a:gd name="connsiteY13" fmla="*/ 114300 h 1790700"/>
              <a:gd name="connsiteX14" fmla="*/ 304800 w 899160"/>
              <a:gd name="connsiteY14" fmla="*/ 91440 h 1790700"/>
              <a:gd name="connsiteX15" fmla="*/ 350520 w 899160"/>
              <a:gd name="connsiteY15" fmla="*/ 68580 h 1790700"/>
              <a:gd name="connsiteX16" fmla="*/ 365760 w 899160"/>
              <a:gd name="connsiteY16" fmla="*/ 45720 h 1790700"/>
              <a:gd name="connsiteX17" fmla="*/ 411480 w 899160"/>
              <a:gd name="connsiteY17" fmla="*/ 30480 h 1790700"/>
              <a:gd name="connsiteX18" fmla="*/ 434340 w 899160"/>
              <a:gd name="connsiteY18" fmla="*/ 15240 h 1790700"/>
              <a:gd name="connsiteX19" fmla="*/ 464820 w 899160"/>
              <a:gd name="connsiteY19" fmla="*/ 7620 h 1790700"/>
              <a:gd name="connsiteX20" fmla="*/ 487680 w 899160"/>
              <a:gd name="connsiteY20" fmla="*/ 0 h 1790700"/>
              <a:gd name="connsiteX21" fmla="*/ 548640 w 899160"/>
              <a:gd name="connsiteY21" fmla="*/ 22860 h 1790700"/>
              <a:gd name="connsiteX22" fmla="*/ 563880 w 899160"/>
              <a:gd name="connsiteY22" fmla="*/ 45720 h 1790700"/>
              <a:gd name="connsiteX23" fmla="*/ 586740 w 899160"/>
              <a:gd name="connsiteY23" fmla="*/ 53340 h 1790700"/>
              <a:gd name="connsiteX24" fmla="*/ 609600 w 899160"/>
              <a:gd name="connsiteY24" fmla="*/ 68580 h 1790700"/>
              <a:gd name="connsiteX25" fmla="*/ 624840 w 899160"/>
              <a:gd name="connsiteY25" fmla="*/ 91440 h 1790700"/>
              <a:gd name="connsiteX26" fmla="*/ 647700 w 899160"/>
              <a:gd name="connsiteY26" fmla="*/ 106680 h 1790700"/>
              <a:gd name="connsiteX27" fmla="*/ 678180 w 899160"/>
              <a:gd name="connsiteY27" fmla="*/ 137160 h 1790700"/>
              <a:gd name="connsiteX28" fmla="*/ 739140 w 899160"/>
              <a:gd name="connsiteY28" fmla="*/ 190500 h 1790700"/>
              <a:gd name="connsiteX29" fmla="*/ 800100 w 899160"/>
              <a:gd name="connsiteY29" fmla="*/ 259080 h 1790700"/>
              <a:gd name="connsiteX30" fmla="*/ 762000 w 899160"/>
              <a:gd name="connsiteY30" fmla="*/ 342900 h 1790700"/>
              <a:gd name="connsiteX31" fmla="*/ 769620 w 899160"/>
              <a:gd name="connsiteY31" fmla="*/ 381000 h 1790700"/>
              <a:gd name="connsiteX32" fmla="*/ 777240 w 899160"/>
              <a:gd name="connsiteY32" fmla="*/ 403860 h 1790700"/>
              <a:gd name="connsiteX33" fmla="*/ 822960 w 899160"/>
              <a:gd name="connsiteY33" fmla="*/ 419100 h 1790700"/>
              <a:gd name="connsiteX34" fmla="*/ 861060 w 899160"/>
              <a:gd name="connsiteY34" fmla="*/ 464820 h 1790700"/>
              <a:gd name="connsiteX35" fmla="*/ 899160 w 899160"/>
              <a:gd name="connsiteY35" fmla="*/ 510540 h 1790700"/>
              <a:gd name="connsiteX36" fmla="*/ 883920 w 899160"/>
              <a:gd name="connsiteY36" fmla="*/ 701040 h 1790700"/>
              <a:gd name="connsiteX37" fmla="*/ 861060 w 899160"/>
              <a:gd name="connsiteY37" fmla="*/ 777240 h 1790700"/>
              <a:gd name="connsiteX38" fmla="*/ 815340 w 899160"/>
              <a:gd name="connsiteY38" fmla="*/ 922020 h 1790700"/>
              <a:gd name="connsiteX39" fmla="*/ 830580 w 899160"/>
              <a:gd name="connsiteY39" fmla="*/ 967740 h 1790700"/>
              <a:gd name="connsiteX40" fmla="*/ 838200 w 899160"/>
              <a:gd name="connsiteY40" fmla="*/ 1150620 h 1790700"/>
              <a:gd name="connsiteX41" fmla="*/ 822960 w 899160"/>
              <a:gd name="connsiteY41" fmla="*/ 1173480 h 1790700"/>
              <a:gd name="connsiteX42" fmla="*/ 807720 w 899160"/>
              <a:gd name="connsiteY42" fmla="*/ 1219200 h 1790700"/>
              <a:gd name="connsiteX43" fmla="*/ 777240 w 899160"/>
              <a:gd name="connsiteY43" fmla="*/ 1264920 h 1790700"/>
              <a:gd name="connsiteX44" fmla="*/ 769620 w 899160"/>
              <a:gd name="connsiteY44" fmla="*/ 1386840 h 1790700"/>
              <a:gd name="connsiteX45" fmla="*/ 754380 w 899160"/>
              <a:gd name="connsiteY45" fmla="*/ 1409700 h 1790700"/>
              <a:gd name="connsiteX46" fmla="*/ 746760 w 899160"/>
              <a:gd name="connsiteY46" fmla="*/ 1432560 h 1790700"/>
              <a:gd name="connsiteX47" fmla="*/ 716280 w 899160"/>
              <a:gd name="connsiteY47" fmla="*/ 1478280 h 1790700"/>
              <a:gd name="connsiteX48" fmla="*/ 685800 w 899160"/>
              <a:gd name="connsiteY48" fmla="*/ 1569720 h 1790700"/>
              <a:gd name="connsiteX49" fmla="*/ 678180 w 899160"/>
              <a:gd name="connsiteY49" fmla="*/ 1592580 h 1790700"/>
              <a:gd name="connsiteX50" fmla="*/ 670560 w 899160"/>
              <a:gd name="connsiteY50" fmla="*/ 1615440 h 1790700"/>
              <a:gd name="connsiteX51" fmla="*/ 655320 w 899160"/>
              <a:gd name="connsiteY51" fmla="*/ 1676400 h 1790700"/>
              <a:gd name="connsiteX52" fmla="*/ 632460 w 899160"/>
              <a:gd name="connsiteY52" fmla="*/ 1729740 h 1790700"/>
              <a:gd name="connsiteX53" fmla="*/ 609600 w 899160"/>
              <a:gd name="connsiteY53" fmla="*/ 1760220 h 1790700"/>
              <a:gd name="connsiteX54" fmla="*/ 563880 w 899160"/>
              <a:gd name="connsiteY54" fmla="*/ 1775460 h 1790700"/>
              <a:gd name="connsiteX55" fmla="*/ 495300 w 899160"/>
              <a:gd name="connsiteY55" fmla="*/ 1790700 h 1790700"/>
              <a:gd name="connsiteX56" fmla="*/ 388620 w 899160"/>
              <a:gd name="connsiteY56" fmla="*/ 1783080 h 1790700"/>
              <a:gd name="connsiteX57" fmla="*/ 342900 w 899160"/>
              <a:gd name="connsiteY57" fmla="*/ 1752600 h 1790700"/>
              <a:gd name="connsiteX58" fmla="*/ 320040 w 899160"/>
              <a:gd name="connsiteY58" fmla="*/ 1737360 h 1790700"/>
              <a:gd name="connsiteX59" fmla="*/ 274320 w 899160"/>
              <a:gd name="connsiteY59" fmla="*/ 1699260 h 1790700"/>
              <a:gd name="connsiteX60" fmla="*/ 251460 w 899160"/>
              <a:gd name="connsiteY60" fmla="*/ 1546860 h 1790700"/>
              <a:gd name="connsiteX61" fmla="*/ 228600 w 899160"/>
              <a:gd name="connsiteY61" fmla="*/ 1524000 h 1790700"/>
              <a:gd name="connsiteX62" fmla="*/ 213360 w 899160"/>
              <a:gd name="connsiteY62" fmla="*/ 1501140 h 1790700"/>
              <a:gd name="connsiteX63" fmla="*/ 198120 w 899160"/>
              <a:gd name="connsiteY63" fmla="*/ 1348740 h 1790700"/>
              <a:gd name="connsiteX64" fmla="*/ 190500 w 899160"/>
              <a:gd name="connsiteY64" fmla="*/ 1325880 h 1790700"/>
              <a:gd name="connsiteX65" fmla="*/ 182880 w 899160"/>
              <a:gd name="connsiteY65" fmla="*/ 1181100 h 1790700"/>
              <a:gd name="connsiteX66" fmla="*/ 175260 w 899160"/>
              <a:gd name="connsiteY66" fmla="*/ 1143000 h 1790700"/>
              <a:gd name="connsiteX67" fmla="*/ 190500 w 899160"/>
              <a:gd name="connsiteY67" fmla="*/ 1043940 h 1790700"/>
              <a:gd name="connsiteX68" fmla="*/ 182880 w 899160"/>
              <a:gd name="connsiteY68" fmla="*/ 929640 h 1790700"/>
              <a:gd name="connsiteX69" fmla="*/ 160020 w 899160"/>
              <a:gd name="connsiteY69" fmla="*/ 914400 h 1790700"/>
              <a:gd name="connsiteX70" fmla="*/ 121920 w 899160"/>
              <a:gd name="connsiteY70" fmla="*/ 906780 h 1790700"/>
              <a:gd name="connsiteX71" fmla="*/ 53340 w 899160"/>
              <a:gd name="connsiteY71" fmla="*/ 876300 h 1790700"/>
              <a:gd name="connsiteX72" fmla="*/ 60960 w 899160"/>
              <a:gd name="connsiteY72" fmla="*/ 784860 h 1790700"/>
              <a:gd name="connsiteX73" fmla="*/ 76200 w 899160"/>
              <a:gd name="connsiteY73" fmla="*/ 731520 h 1790700"/>
              <a:gd name="connsiteX74" fmla="*/ 53340 w 899160"/>
              <a:gd name="connsiteY74" fmla="*/ 662940 h 1790700"/>
              <a:gd name="connsiteX75" fmla="*/ 45720 w 899160"/>
              <a:gd name="connsiteY75" fmla="*/ 640080 h 1790700"/>
              <a:gd name="connsiteX76" fmla="*/ 22860 w 899160"/>
              <a:gd name="connsiteY76" fmla="*/ 640080 h 1790700"/>
              <a:gd name="connsiteX0" fmla="*/ 22860 w 899160"/>
              <a:gd name="connsiteY0" fmla="*/ 640080 h 1790700"/>
              <a:gd name="connsiteX1" fmla="*/ 22860 w 899160"/>
              <a:gd name="connsiteY1" fmla="*/ 640080 h 1790700"/>
              <a:gd name="connsiteX2" fmla="*/ 7620 w 899160"/>
              <a:gd name="connsiteY2" fmla="*/ 510540 h 1790700"/>
              <a:gd name="connsiteX3" fmla="*/ 0 w 899160"/>
              <a:gd name="connsiteY3" fmla="*/ 487680 h 1790700"/>
              <a:gd name="connsiteX4" fmla="*/ 22860 w 899160"/>
              <a:gd name="connsiteY4" fmla="*/ 373380 h 1790700"/>
              <a:gd name="connsiteX5" fmla="*/ 38100 w 899160"/>
              <a:gd name="connsiteY5" fmla="*/ 350520 h 1790700"/>
              <a:gd name="connsiteX6" fmla="*/ 60960 w 899160"/>
              <a:gd name="connsiteY6" fmla="*/ 335280 h 1790700"/>
              <a:gd name="connsiteX7" fmla="*/ 114300 w 899160"/>
              <a:gd name="connsiteY7" fmla="*/ 274320 h 1790700"/>
              <a:gd name="connsiteX8" fmla="*/ 129540 w 899160"/>
              <a:gd name="connsiteY8" fmla="*/ 251460 h 1790700"/>
              <a:gd name="connsiteX9" fmla="*/ 175260 w 899160"/>
              <a:gd name="connsiteY9" fmla="*/ 220980 h 1790700"/>
              <a:gd name="connsiteX10" fmla="*/ 190500 w 899160"/>
              <a:gd name="connsiteY10" fmla="*/ 198120 h 1790700"/>
              <a:gd name="connsiteX11" fmla="*/ 236220 w 899160"/>
              <a:gd name="connsiteY11" fmla="*/ 160020 h 1790700"/>
              <a:gd name="connsiteX12" fmla="*/ 251460 w 899160"/>
              <a:gd name="connsiteY12" fmla="*/ 137160 h 1790700"/>
              <a:gd name="connsiteX13" fmla="*/ 281940 w 899160"/>
              <a:gd name="connsiteY13" fmla="*/ 114300 h 1790700"/>
              <a:gd name="connsiteX14" fmla="*/ 304800 w 899160"/>
              <a:gd name="connsiteY14" fmla="*/ 91440 h 1790700"/>
              <a:gd name="connsiteX15" fmla="*/ 350520 w 899160"/>
              <a:gd name="connsiteY15" fmla="*/ 68580 h 1790700"/>
              <a:gd name="connsiteX16" fmla="*/ 365760 w 899160"/>
              <a:gd name="connsiteY16" fmla="*/ 45720 h 1790700"/>
              <a:gd name="connsiteX17" fmla="*/ 411480 w 899160"/>
              <a:gd name="connsiteY17" fmla="*/ 30480 h 1790700"/>
              <a:gd name="connsiteX18" fmla="*/ 434340 w 899160"/>
              <a:gd name="connsiteY18" fmla="*/ 15240 h 1790700"/>
              <a:gd name="connsiteX19" fmla="*/ 464820 w 899160"/>
              <a:gd name="connsiteY19" fmla="*/ 7620 h 1790700"/>
              <a:gd name="connsiteX20" fmla="*/ 487680 w 899160"/>
              <a:gd name="connsiteY20" fmla="*/ 0 h 1790700"/>
              <a:gd name="connsiteX21" fmla="*/ 548640 w 899160"/>
              <a:gd name="connsiteY21" fmla="*/ 22860 h 1790700"/>
              <a:gd name="connsiteX22" fmla="*/ 563880 w 899160"/>
              <a:gd name="connsiteY22" fmla="*/ 45720 h 1790700"/>
              <a:gd name="connsiteX23" fmla="*/ 586740 w 899160"/>
              <a:gd name="connsiteY23" fmla="*/ 53340 h 1790700"/>
              <a:gd name="connsiteX24" fmla="*/ 609600 w 899160"/>
              <a:gd name="connsiteY24" fmla="*/ 68580 h 1790700"/>
              <a:gd name="connsiteX25" fmla="*/ 624840 w 899160"/>
              <a:gd name="connsiteY25" fmla="*/ 91440 h 1790700"/>
              <a:gd name="connsiteX26" fmla="*/ 647700 w 899160"/>
              <a:gd name="connsiteY26" fmla="*/ 106680 h 1790700"/>
              <a:gd name="connsiteX27" fmla="*/ 678180 w 899160"/>
              <a:gd name="connsiteY27" fmla="*/ 137160 h 1790700"/>
              <a:gd name="connsiteX28" fmla="*/ 739140 w 899160"/>
              <a:gd name="connsiteY28" fmla="*/ 190500 h 1790700"/>
              <a:gd name="connsiteX29" fmla="*/ 800100 w 899160"/>
              <a:gd name="connsiteY29" fmla="*/ 259080 h 1790700"/>
              <a:gd name="connsiteX30" fmla="*/ 762000 w 899160"/>
              <a:gd name="connsiteY30" fmla="*/ 342900 h 1790700"/>
              <a:gd name="connsiteX31" fmla="*/ 769620 w 899160"/>
              <a:gd name="connsiteY31" fmla="*/ 381000 h 1790700"/>
              <a:gd name="connsiteX32" fmla="*/ 777240 w 899160"/>
              <a:gd name="connsiteY32" fmla="*/ 403860 h 1790700"/>
              <a:gd name="connsiteX33" fmla="*/ 822960 w 899160"/>
              <a:gd name="connsiteY33" fmla="*/ 419100 h 1790700"/>
              <a:gd name="connsiteX34" fmla="*/ 861060 w 899160"/>
              <a:gd name="connsiteY34" fmla="*/ 464820 h 1790700"/>
              <a:gd name="connsiteX35" fmla="*/ 899160 w 899160"/>
              <a:gd name="connsiteY35" fmla="*/ 510540 h 1790700"/>
              <a:gd name="connsiteX36" fmla="*/ 883920 w 899160"/>
              <a:gd name="connsiteY36" fmla="*/ 701040 h 1790700"/>
              <a:gd name="connsiteX37" fmla="*/ 861060 w 899160"/>
              <a:gd name="connsiteY37" fmla="*/ 777240 h 1790700"/>
              <a:gd name="connsiteX38" fmla="*/ 815340 w 899160"/>
              <a:gd name="connsiteY38" fmla="*/ 922020 h 1790700"/>
              <a:gd name="connsiteX39" fmla="*/ 838200 w 899160"/>
              <a:gd name="connsiteY39" fmla="*/ 1150620 h 1790700"/>
              <a:gd name="connsiteX40" fmla="*/ 822960 w 899160"/>
              <a:gd name="connsiteY40" fmla="*/ 1173480 h 1790700"/>
              <a:gd name="connsiteX41" fmla="*/ 807720 w 899160"/>
              <a:gd name="connsiteY41" fmla="*/ 1219200 h 1790700"/>
              <a:gd name="connsiteX42" fmla="*/ 777240 w 899160"/>
              <a:gd name="connsiteY42" fmla="*/ 1264920 h 1790700"/>
              <a:gd name="connsiteX43" fmla="*/ 769620 w 899160"/>
              <a:gd name="connsiteY43" fmla="*/ 1386840 h 1790700"/>
              <a:gd name="connsiteX44" fmla="*/ 754380 w 899160"/>
              <a:gd name="connsiteY44" fmla="*/ 1409700 h 1790700"/>
              <a:gd name="connsiteX45" fmla="*/ 746760 w 899160"/>
              <a:gd name="connsiteY45" fmla="*/ 1432560 h 1790700"/>
              <a:gd name="connsiteX46" fmla="*/ 716280 w 899160"/>
              <a:gd name="connsiteY46" fmla="*/ 1478280 h 1790700"/>
              <a:gd name="connsiteX47" fmla="*/ 685800 w 899160"/>
              <a:gd name="connsiteY47" fmla="*/ 1569720 h 1790700"/>
              <a:gd name="connsiteX48" fmla="*/ 678180 w 899160"/>
              <a:gd name="connsiteY48" fmla="*/ 1592580 h 1790700"/>
              <a:gd name="connsiteX49" fmla="*/ 670560 w 899160"/>
              <a:gd name="connsiteY49" fmla="*/ 1615440 h 1790700"/>
              <a:gd name="connsiteX50" fmla="*/ 655320 w 899160"/>
              <a:gd name="connsiteY50" fmla="*/ 1676400 h 1790700"/>
              <a:gd name="connsiteX51" fmla="*/ 632460 w 899160"/>
              <a:gd name="connsiteY51" fmla="*/ 1729740 h 1790700"/>
              <a:gd name="connsiteX52" fmla="*/ 609600 w 899160"/>
              <a:gd name="connsiteY52" fmla="*/ 1760220 h 1790700"/>
              <a:gd name="connsiteX53" fmla="*/ 563880 w 899160"/>
              <a:gd name="connsiteY53" fmla="*/ 1775460 h 1790700"/>
              <a:gd name="connsiteX54" fmla="*/ 495300 w 899160"/>
              <a:gd name="connsiteY54" fmla="*/ 1790700 h 1790700"/>
              <a:gd name="connsiteX55" fmla="*/ 388620 w 899160"/>
              <a:gd name="connsiteY55" fmla="*/ 1783080 h 1790700"/>
              <a:gd name="connsiteX56" fmla="*/ 342900 w 899160"/>
              <a:gd name="connsiteY56" fmla="*/ 1752600 h 1790700"/>
              <a:gd name="connsiteX57" fmla="*/ 320040 w 899160"/>
              <a:gd name="connsiteY57" fmla="*/ 1737360 h 1790700"/>
              <a:gd name="connsiteX58" fmla="*/ 274320 w 899160"/>
              <a:gd name="connsiteY58" fmla="*/ 1699260 h 1790700"/>
              <a:gd name="connsiteX59" fmla="*/ 251460 w 899160"/>
              <a:gd name="connsiteY59" fmla="*/ 1546860 h 1790700"/>
              <a:gd name="connsiteX60" fmla="*/ 228600 w 899160"/>
              <a:gd name="connsiteY60" fmla="*/ 1524000 h 1790700"/>
              <a:gd name="connsiteX61" fmla="*/ 213360 w 899160"/>
              <a:gd name="connsiteY61" fmla="*/ 1501140 h 1790700"/>
              <a:gd name="connsiteX62" fmla="*/ 198120 w 899160"/>
              <a:gd name="connsiteY62" fmla="*/ 1348740 h 1790700"/>
              <a:gd name="connsiteX63" fmla="*/ 190500 w 899160"/>
              <a:gd name="connsiteY63" fmla="*/ 1325880 h 1790700"/>
              <a:gd name="connsiteX64" fmla="*/ 182880 w 899160"/>
              <a:gd name="connsiteY64" fmla="*/ 1181100 h 1790700"/>
              <a:gd name="connsiteX65" fmla="*/ 175260 w 899160"/>
              <a:gd name="connsiteY65" fmla="*/ 1143000 h 1790700"/>
              <a:gd name="connsiteX66" fmla="*/ 190500 w 899160"/>
              <a:gd name="connsiteY66" fmla="*/ 1043940 h 1790700"/>
              <a:gd name="connsiteX67" fmla="*/ 182880 w 899160"/>
              <a:gd name="connsiteY67" fmla="*/ 929640 h 1790700"/>
              <a:gd name="connsiteX68" fmla="*/ 160020 w 899160"/>
              <a:gd name="connsiteY68" fmla="*/ 914400 h 1790700"/>
              <a:gd name="connsiteX69" fmla="*/ 121920 w 899160"/>
              <a:gd name="connsiteY69" fmla="*/ 906780 h 1790700"/>
              <a:gd name="connsiteX70" fmla="*/ 53340 w 899160"/>
              <a:gd name="connsiteY70" fmla="*/ 876300 h 1790700"/>
              <a:gd name="connsiteX71" fmla="*/ 60960 w 899160"/>
              <a:gd name="connsiteY71" fmla="*/ 784860 h 1790700"/>
              <a:gd name="connsiteX72" fmla="*/ 76200 w 899160"/>
              <a:gd name="connsiteY72" fmla="*/ 731520 h 1790700"/>
              <a:gd name="connsiteX73" fmla="*/ 53340 w 899160"/>
              <a:gd name="connsiteY73" fmla="*/ 662940 h 1790700"/>
              <a:gd name="connsiteX74" fmla="*/ 45720 w 899160"/>
              <a:gd name="connsiteY74" fmla="*/ 640080 h 1790700"/>
              <a:gd name="connsiteX75" fmla="*/ 22860 w 899160"/>
              <a:gd name="connsiteY75" fmla="*/ 640080 h 1790700"/>
              <a:gd name="connsiteX0" fmla="*/ 22860 w 899160"/>
              <a:gd name="connsiteY0" fmla="*/ 640080 h 1790700"/>
              <a:gd name="connsiteX1" fmla="*/ 22860 w 899160"/>
              <a:gd name="connsiteY1" fmla="*/ 640080 h 1790700"/>
              <a:gd name="connsiteX2" fmla="*/ 7620 w 899160"/>
              <a:gd name="connsiteY2" fmla="*/ 510540 h 1790700"/>
              <a:gd name="connsiteX3" fmla="*/ 0 w 899160"/>
              <a:gd name="connsiteY3" fmla="*/ 487680 h 1790700"/>
              <a:gd name="connsiteX4" fmla="*/ 22860 w 899160"/>
              <a:gd name="connsiteY4" fmla="*/ 373380 h 1790700"/>
              <a:gd name="connsiteX5" fmla="*/ 38100 w 899160"/>
              <a:gd name="connsiteY5" fmla="*/ 350520 h 1790700"/>
              <a:gd name="connsiteX6" fmla="*/ 60960 w 899160"/>
              <a:gd name="connsiteY6" fmla="*/ 335280 h 1790700"/>
              <a:gd name="connsiteX7" fmla="*/ 114300 w 899160"/>
              <a:gd name="connsiteY7" fmla="*/ 274320 h 1790700"/>
              <a:gd name="connsiteX8" fmla="*/ 129540 w 899160"/>
              <a:gd name="connsiteY8" fmla="*/ 251460 h 1790700"/>
              <a:gd name="connsiteX9" fmla="*/ 175260 w 899160"/>
              <a:gd name="connsiteY9" fmla="*/ 220980 h 1790700"/>
              <a:gd name="connsiteX10" fmla="*/ 190500 w 899160"/>
              <a:gd name="connsiteY10" fmla="*/ 198120 h 1790700"/>
              <a:gd name="connsiteX11" fmla="*/ 236220 w 899160"/>
              <a:gd name="connsiteY11" fmla="*/ 160020 h 1790700"/>
              <a:gd name="connsiteX12" fmla="*/ 251460 w 899160"/>
              <a:gd name="connsiteY12" fmla="*/ 137160 h 1790700"/>
              <a:gd name="connsiteX13" fmla="*/ 281940 w 899160"/>
              <a:gd name="connsiteY13" fmla="*/ 114300 h 1790700"/>
              <a:gd name="connsiteX14" fmla="*/ 304800 w 899160"/>
              <a:gd name="connsiteY14" fmla="*/ 91440 h 1790700"/>
              <a:gd name="connsiteX15" fmla="*/ 350520 w 899160"/>
              <a:gd name="connsiteY15" fmla="*/ 68580 h 1790700"/>
              <a:gd name="connsiteX16" fmla="*/ 365760 w 899160"/>
              <a:gd name="connsiteY16" fmla="*/ 45720 h 1790700"/>
              <a:gd name="connsiteX17" fmla="*/ 411480 w 899160"/>
              <a:gd name="connsiteY17" fmla="*/ 30480 h 1790700"/>
              <a:gd name="connsiteX18" fmla="*/ 434340 w 899160"/>
              <a:gd name="connsiteY18" fmla="*/ 15240 h 1790700"/>
              <a:gd name="connsiteX19" fmla="*/ 464820 w 899160"/>
              <a:gd name="connsiteY19" fmla="*/ 7620 h 1790700"/>
              <a:gd name="connsiteX20" fmla="*/ 487680 w 899160"/>
              <a:gd name="connsiteY20" fmla="*/ 0 h 1790700"/>
              <a:gd name="connsiteX21" fmla="*/ 548640 w 899160"/>
              <a:gd name="connsiteY21" fmla="*/ 22860 h 1790700"/>
              <a:gd name="connsiteX22" fmla="*/ 563880 w 899160"/>
              <a:gd name="connsiteY22" fmla="*/ 45720 h 1790700"/>
              <a:gd name="connsiteX23" fmla="*/ 586740 w 899160"/>
              <a:gd name="connsiteY23" fmla="*/ 53340 h 1790700"/>
              <a:gd name="connsiteX24" fmla="*/ 609600 w 899160"/>
              <a:gd name="connsiteY24" fmla="*/ 68580 h 1790700"/>
              <a:gd name="connsiteX25" fmla="*/ 624840 w 899160"/>
              <a:gd name="connsiteY25" fmla="*/ 91440 h 1790700"/>
              <a:gd name="connsiteX26" fmla="*/ 647700 w 899160"/>
              <a:gd name="connsiteY26" fmla="*/ 106680 h 1790700"/>
              <a:gd name="connsiteX27" fmla="*/ 678180 w 899160"/>
              <a:gd name="connsiteY27" fmla="*/ 137160 h 1790700"/>
              <a:gd name="connsiteX28" fmla="*/ 739140 w 899160"/>
              <a:gd name="connsiteY28" fmla="*/ 190500 h 1790700"/>
              <a:gd name="connsiteX29" fmla="*/ 800100 w 899160"/>
              <a:gd name="connsiteY29" fmla="*/ 259080 h 1790700"/>
              <a:gd name="connsiteX30" fmla="*/ 762000 w 899160"/>
              <a:gd name="connsiteY30" fmla="*/ 342900 h 1790700"/>
              <a:gd name="connsiteX31" fmla="*/ 769620 w 899160"/>
              <a:gd name="connsiteY31" fmla="*/ 381000 h 1790700"/>
              <a:gd name="connsiteX32" fmla="*/ 777240 w 899160"/>
              <a:gd name="connsiteY32" fmla="*/ 403860 h 1790700"/>
              <a:gd name="connsiteX33" fmla="*/ 822960 w 899160"/>
              <a:gd name="connsiteY33" fmla="*/ 419100 h 1790700"/>
              <a:gd name="connsiteX34" fmla="*/ 861060 w 899160"/>
              <a:gd name="connsiteY34" fmla="*/ 464820 h 1790700"/>
              <a:gd name="connsiteX35" fmla="*/ 899160 w 899160"/>
              <a:gd name="connsiteY35" fmla="*/ 510540 h 1790700"/>
              <a:gd name="connsiteX36" fmla="*/ 883920 w 899160"/>
              <a:gd name="connsiteY36" fmla="*/ 701040 h 1790700"/>
              <a:gd name="connsiteX37" fmla="*/ 861060 w 899160"/>
              <a:gd name="connsiteY37" fmla="*/ 777240 h 1790700"/>
              <a:gd name="connsiteX38" fmla="*/ 838200 w 899160"/>
              <a:gd name="connsiteY38" fmla="*/ 1150620 h 1790700"/>
              <a:gd name="connsiteX39" fmla="*/ 822960 w 899160"/>
              <a:gd name="connsiteY39" fmla="*/ 1173480 h 1790700"/>
              <a:gd name="connsiteX40" fmla="*/ 807720 w 899160"/>
              <a:gd name="connsiteY40" fmla="*/ 1219200 h 1790700"/>
              <a:gd name="connsiteX41" fmla="*/ 777240 w 899160"/>
              <a:gd name="connsiteY41" fmla="*/ 1264920 h 1790700"/>
              <a:gd name="connsiteX42" fmla="*/ 769620 w 899160"/>
              <a:gd name="connsiteY42" fmla="*/ 1386840 h 1790700"/>
              <a:gd name="connsiteX43" fmla="*/ 754380 w 899160"/>
              <a:gd name="connsiteY43" fmla="*/ 1409700 h 1790700"/>
              <a:gd name="connsiteX44" fmla="*/ 746760 w 899160"/>
              <a:gd name="connsiteY44" fmla="*/ 1432560 h 1790700"/>
              <a:gd name="connsiteX45" fmla="*/ 716280 w 899160"/>
              <a:gd name="connsiteY45" fmla="*/ 1478280 h 1790700"/>
              <a:gd name="connsiteX46" fmla="*/ 685800 w 899160"/>
              <a:gd name="connsiteY46" fmla="*/ 1569720 h 1790700"/>
              <a:gd name="connsiteX47" fmla="*/ 678180 w 899160"/>
              <a:gd name="connsiteY47" fmla="*/ 1592580 h 1790700"/>
              <a:gd name="connsiteX48" fmla="*/ 670560 w 899160"/>
              <a:gd name="connsiteY48" fmla="*/ 1615440 h 1790700"/>
              <a:gd name="connsiteX49" fmla="*/ 655320 w 899160"/>
              <a:gd name="connsiteY49" fmla="*/ 1676400 h 1790700"/>
              <a:gd name="connsiteX50" fmla="*/ 632460 w 899160"/>
              <a:gd name="connsiteY50" fmla="*/ 1729740 h 1790700"/>
              <a:gd name="connsiteX51" fmla="*/ 609600 w 899160"/>
              <a:gd name="connsiteY51" fmla="*/ 1760220 h 1790700"/>
              <a:gd name="connsiteX52" fmla="*/ 563880 w 899160"/>
              <a:gd name="connsiteY52" fmla="*/ 1775460 h 1790700"/>
              <a:gd name="connsiteX53" fmla="*/ 495300 w 899160"/>
              <a:gd name="connsiteY53" fmla="*/ 1790700 h 1790700"/>
              <a:gd name="connsiteX54" fmla="*/ 388620 w 899160"/>
              <a:gd name="connsiteY54" fmla="*/ 1783080 h 1790700"/>
              <a:gd name="connsiteX55" fmla="*/ 342900 w 899160"/>
              <a:gd name="connsiteY55" fmla="*/ 1752600 h 1790700"/>
              <a:gd name="connsiteX56" fmla="*/ 320040 w 899160"/>
              <a:gd name="connsiteY56" fmla="*/ 1737360 h 1790700"/>
              <a:gd name="connsiteX57" fmla="*/ 274320 w 899160"/>
              <a:gd name="connsiteY57" fmla="*/ 1699260 h 1790700"/>
              <a:gd name="connsiteX58" fmla="*/ 251460 w 899160"/>
              <a:gd name="connsiteY58" fmla="*/ 1546860 h 1790700"/>
              <a:gd name="connsiteX59" fmla="*/ 228600 w 899160"/>
              <a:gd name="connsiteY59" fmla="*/ 1524000 h 1790700"/>
              <a:gd name="connsiteX60" fmla="*/ 213360 w 899160"/>
              <a:gd name="connsiteY60" fmla="*/ 1501140 h 1790700"/>
              <a:gd name="connsiteX61" fmla="*/ 198120 w 899160"/>
              <a:gd name="connsiteY61" fmla="*/ 1348740 h 1790700"/>
              <a:gd name="connsiteX62" fmla="*/ 190500 w 899160"/>
              <a:gd name="connsiteY62" fmla="*/ 1325880 h 1790700"/>
              <a:gd name="connsiteX63" fmla="*/ 182880 w 899160"/>
              <a:gd name="connsiteY63" fmla="*/ 1181100 h 1790700"/>
              <a:gd name="connsiteX64" fmla="*/ 175260 w 899160"/>
              <a:gd name="connsiteY64" fmla="*/ 1143000 h 1790700"/>
              <a:gd name="connsiteX65" fmla="*/ 190500 w 899160"/>
              <a:gd name="connsiteY65" fmla="*/ 1043940 h 1790700"/>
              <a:gd name="connsiteX66" fmla="*/ 182880 w 899160"/>
              <a:gd name="connsiteY66" fmla="*/ 929640 h 1790700"/>
              <a:gd name="connsiteX67" fmla="*/ 160020 w 899160"/>
              <a:gd name="connsiteY67" fmla="*/ 914400 h 1790700"/>
              <a:gd name="connsiteX68" fmla="*/ 121920 w 899160"/>
              <a:gd name="connsiteY68" fmla="*/ 906780 h 1790700"/>
              <a:gd name="connsiteX69" fmla="*/ 53340 w 899160"/>
              <a:gd name="connsiteY69" fmla="*/ 876300 h 1790700"/>
              <a:gd name="connsiteX70" fmla="*/ 60960 w 899160"/>
              <a:gd name="connsiteY70" fmla="*/ 784860 h 1790700"/>
              <a:gd name="connsiteX71" fmla="*/ 76200 w 899160"/>
              <a:gd name="connsiteY71" fmla="*/ 731520 h 1790700"/>
              <a:gd name="connsiteX72" fmla="*/ 53340 w 899160"/>
              <a:gd name="connsiteY72" fmla="*/ 662940 h 1790700"/>
              <a:gd name="connsiteX73" fmla="*/ 45720 w 899160"/>
              <a:gd name="connsiteY73" fmla="*/ 640080 h 1790700"/>
              <a:gd name="connsiteX74" fmla="*/ 22860 w 899160"/>
              <a:gd name="connsiteY74" fmla="*/ 640080 h 1790700"/>
              <a:gd name="connsiteX0" fmla="*/ 22860 w 899160"/>
              <a:gd name="connsiteY0" fmla="*/ 640080 h 1790700"/>
              <a:gd name="connsiteX1" fmla="*/ 22860 w 899160"/>
              <a:gd name="connsiteY1" fmla="*/ 640080 h 1790700"/>
              <a:gd name="connsiteX2" fmla="*/ 7620 w 899160"/>
              <a:gd name="connsiteY2" fmla="*/ 510540 h 1790700"/>
              <a:gd name="connsiteX3" fmla="*/ 0 w 899160"/>
              <a:gd name="connsiteY3" fmla="*/ 487680 h 1790700"/>
              <a:gd name="connsiteX4" fmla="*/ 22860 w 899160"/>
              <a:gd name="connsiteY4" fmla="*/ 373380 h 1790700"/>
              <a:gd name="connsiteX5" fmla="*/ 38100 w 899160"/>
              <a:gd name="connsiteY5" fmla="*/ 350520 h 1790700"/>
              <a:gd name="connsiteX6" fmla="*/ 60960 w 899160"/>
              <a:gd name="connsiteY6" fmla="*/ 335280 h 1790700"/>
              <a:gd name="connsiteX7" fmla="*/ 114300 w 899160"/>
              <a:gd name="connsiteY7" fmla="*/ 274320 h 1790700"/>
              <a:gd name="connsiteX8" fmla="*/ 129540 w 899160"/>
              <a:gd name="connsiteY8" fmla="*/ 251460 h 1790700"/>
              <a:gd name="connsiteX9" fmla="*/ 175260 w 899160"/>
              <a:gd name="connsiteY9" fmla="*/ 220980 h 1790700"/>
              <a:gd name="connsiteX10" fmla="*/ 190500 w 899160"/>
              <a:gd name="connsiteY10" fmla="*/ 198120 h 1790700"/>
              <a:gd name="connsiteX11" fmla="*/ 236220 w 899160"/>
              <a:gd name="connsiteY11" fmla="*/ 160020 h 1790700"/>
              <a:gd name="connsiteX12" fmla="*/ 251460 w 899160"/>
              <a:gd name="connsiteY12" fmla="*/ 137160 h 1790700"/>
              <a:gd name="connsiteX13" fmla="*/ 281940 w 899160"/>
              <a:gd name="connsiteY13" fmla="*/ 114300 h 1790700"/>
              <a:gd name="connsiteX14" fmla="*/ 304800 w 899160"/>
              <a:gd name="connsiteY14" fmla="*/ 91440 h 1790700"/>
              <a:gd name="connsiteX15" fmla="*/ 350520 w 899160"/>
              <a:gd name="connsiteY15" fmla="*/ 68580 h 1790700"/>
              <a:gd name="connsiteX16" fmla="*/ 365760 w 899160"/>
              <a:gd name="connsiteY16" fmla="*/ 45720 h 1790700"/>
              <a:gd name="connsiteX17" fmla="*/ 411480 w 899160"/>
              <a:gd name="connsiteY17" fmla="*/ 30480 h 1790700"/>
              <a:gd name="connsiteX18" fmla="*/ 434340 w 899160"/>
              <a:gd name="connsiteY18" fmla="*/ 15240 h 1790700"/>
              <a:gd name="connsiteX19" fmla="*/ 464820 w 899160"/>
              <a:gd name="connsiteY19" fmla="*/ 7620 h 1790700"/>
              <a:gd name="connsiteX20" fmla="*/ 487680 w 899160"/>
              <a:gd name="connsiteY20" fmla="*/ 0 h 1790700"/>
              <a:gd name="connsiteX21" fmla="*/ 548640 w 899160"/>
              <a:gd name="connsiteY21" fmla="*/ 22860 h 1790700"/>
              <a:gd name="connsiteX22" fmla="*/ 563880 w 899160"/>
              <a:gd name="connsiteY22" fmla="*/ 45720 h 1790700"/>
              <a:gd name="connsiteX23" fmla="*/ 586740 w 899160"/>
              <a:gd name="connsiteY23" fmla="*/ 53340 h 1790700"/>
              <a:gd name="connsiteX24" fmla="*/ 609600 w 899160"/>
              <a:gd name="connsiteY24" fmla="*/ 68580 h 1790700"/>
              <a:gd name="connsiteX25" fmla="*/ 624840 w 899160"/>
              <a:gd name="connsiteY25" fmla="*/ 91440 h 1790700"/>
              <a:gd name="connsiteX26" fmla="*/ 647700 w 899160"/>
              <a:gd name="connsiteY26" fmla="*/ 106680 h 1790700"/>
              <a:gd name="connsiteX27" fmla="*/ 678180 w 899160"/>
              <a:gd name="connsiteY27" fmla="*/ 137160 h 1790700"/>
              <a:gd name="connsiteX28" fmla="*/ 739140 w 899160"/>
              <a:gd name="connsiteY28" fmla="*/ 190500 h 1790700"/>
              <a:gd name="connsiteX29" fmla="*/ 800100 w 899160"/>
              <a:gd name="connsiteY29" fmla="*/ 259080 h 1790700"/>
              <a:gd name="connsiteX30" fmla="*/ 762000 w 899160"/>
              <a:gd name="connsiteY30" fmla="*/ 342900 h 1790700"/>
              <a:gd name="connsiteX31" fmla="*/ 769620 w 899160"/>
              <a:gd name="connsiteY31" fmla="*/ 381000 h 1790700"/>
              <a:gd name="connsiteX32" fmla="*/ 777240 w 899160"/>
              <a:gd name="connsiteY32" fmla="*/ 403860 h 1790700"/>
              <a:gd name="connsiteX33" fmla="*/ 822960 w 899160"/>
              <a:gd name="connsiteY33" fmla="*/ 419100 h 1790700"/>
              <a:gd name="connsiteX34" fmla="*/ 861060 w 899160"/>
              <a:gd name="connsiteY34" fmla="*/ 464820 h 1790700"/>
              <a:gd name="connsiteX35" fmla="*/ 899160 w 899160"/>
              <a:gd name="connsiteY35" fmla="*/ 510540 h 1790700"/>
              <a:gd name="connsiteX36" fmla="*/ 883920 w 899160"/>
              <a:gd name="connsiteY36" fmla="*/ 701040 h 1790700"/>
              <a:gd name="connsiteX37" fmla="*/ 861060 w 899160"/>
              <a:gd name="connsiteY37" fmla="*/ 777240 h 1790700"/>
              <a:gd name="connsiteX38" fmla="*/ 838200 w 899160"/>
              <a:gd name="connsiteY38" fmla="*/ 1150620 h 1790700"/>
              <a:gd name="connsiteX39" fmla="*/ 822960 w 899160"/>
              <a:gd name="connsiteY39" fmla="*/ 1173480 h 1790700"/>
              <a:gd name="connsiteX40" fmla="*/ 777240 w 899160"/>
              <a:gd name="connsiteY40" fmla="*/ 1264920 h 1790700"/>
              <a:gd name="connsiteX41" fmla="*/ 769620 w 899160"/>
              <a:gd name="connsiteY41" fmla="*/ 1386840 h 1790700"/>
              <a:gd name="connsiteX42" fmla="*/ 754380 w 899160"/>
              <a:gd name="connsiteY42" fmla="*/ 1409700 h 1790700"/>
              <a:gd name="connsiteX43" fmla="*/ 746760 w 899160"/>
              <a:gd name="connsiteY43" fmla="*/ 1432560 h 1790700"/>
              <a:gd name="connsiteX44" fmla="*/ 716280 w 899160"/>
              <a:gd name="connsiteY44" fmla="*/ 1478280 h 1790700"/>
              <a:gd name="connsiteX45" fmla="*/ 685800 w 899160"/>
              <a:gd name="connsiteY45" fmla="*/ 1569720 h 1790700"/>
              <a:gd name="connsiteX46" fmla="*/ 678180 w 899160"/>
              <a:gd name="connsiteY46" fmla="*/ 1592580 h 1790700"/>
              <a:gd name="connsiteX47" fmla="*/ 670560 w 899160"/>
              <a:gd name="connsiteY47" fmla="*/ 1615440 h 1790700"/>
              <a:gd name="connsiteX48" fmla="*/ 655320 w 899160"/>
              <a:gd name="connsiteY48" fmla="*/ 1676400 h 1790700"/>
              <a:gd name="connsiteX49" fmla="*/ 632460 w 899160"/>
              <a:gd name="connsiteY49" fmla="*/ 1729740 h 1790700"/>
              <a:gd name="connsiteX50" fmla="*/ 609600 w 899160"/>
              <a:gd name="connsiteY50" fmla="*/ 1760220 h 1790700"/>
              <a:gd name="connsiteX51" fmla="*/ 563880 w 899160"/>
              <a:gd name="connsiteY51" fmla="*/ 1775460 h 1790700"/>
              <a:gd name="connsiteX52" fmla="*/ 495300 w 899160"/>
              <a:gd name="connsiteY52" fmla="*/ 1790700 h 1790700"/>
              <a:gd name="connsiteX53" fmla="*/ 388620 w 899160"/>
              <a:gd name="connsiteY53" fmla="*/ 1783080 h 1790700"/>
              <a:gd name="connsiteX54" fmla="*/ 342900 w 899160"/>
              <a:gd name="connsiteY54" fmla="*/ 1752600 h 1790700"/>
              <a:gd name="connsiteX55" fmla="*/ 320040 w 899160"/>
              <a:gd name="connsiteY55" fmla="*/ 1737360 h 1790700"/>
              <a:gd name="connsiteX56" fmla="*/ 274320 w 899160"/>
              <a:gd name="connsiteY56" fmla="*/ 1699260 h 1790700"/>
              <a:gd name="connsiteX57" fmla="*/ 251460 w 899160"/>
              <a:gd name="connsiteY57" fmla="*/ 1546860 h 1790700"/>
              <a:gd name="connsiteX58" fmla="*/ 228600 w 899160"/>
              <a:gd name="connsiteY58" fmla="*/ 1524000 h 1790700"/>
              <a:gd name="connsiteX59" fmla="*/ 213360 w 899160"/>
              <a:gd name="connsiteY59" fmla="*/ 1501140 h 1790700"/>
              <a:gd name="connsiteX60" fmla="*/ 198120 w 899160"/>
              <a:gd name="connsiteY60" fmla="*/ 1348740 h 1790700"/>
              <a:gd name="connsiteX61" fmla="*/ 190500 w 899160"/>
              <a:gd name="connsiteY61" fmla="*/ 1325880 h 1790700"/>
              <a:gd name="connsiteX62" fmla="*/ 182880 w 899160"/>
              <a:gd name="connsiteY62" fmla="*/ 1181100 h 1790700"/>
              <a:gd name="connsiteX63" fmla="*/ 175260 w 899160"/>
              <a:gd name="connsiteY63" fmla="*/ 1143000 h 1790700"/>
              <a:gd name="connsiteX64" fmla="*/ 190500 w 899160"/>
              <a:gd name="connsiteY64" fmla="*/ 1043940 h 1790700"/>
              <a:gd name="connsiteX65" fmla="*/ 182880 w 899160"/>
              <a:gd name="connsiteY65" fmla="*/ 929640 h 1790700"/>
              <a:gd name="connsiteX66" fmla="*/ 160020 w 899160"/>
              <a:gd name="connsiteY66" fmla="*/ 914400 h 1790700"/>
              <a:gd name="connsiteX67" fmla="*/ 121920 w 899160"/>
              <a:gd name="connsiteY67" fmla="*/ 906780 h 1790700"/>
              <a:gd name="connsiteX68" fmla="*/ 53340 w 899160"/>
              <a:gd name="connsiteY68" fmla="*/ 876300 h 1790700"/>
              <a:gd name="connsiteX69" fmla="*/ 60960 w 899160"/>
              <a:gd name="connsiteY69" fmla="*/ 784860 h 1790700"/>
              <a:gd name="connsiteX70" fmla="*/ 76200 w 899160"/>
              <a:gd name="connsiteY70" fmla="*/ 731520 h 1790700"/>
              <a:gd name="connsiteX71" fmla="*/ 53340 w 899160"/>
              <a:gd name="connsiteY71" fmla="*/ 662940 h 1790700"/>
              <a:gd name="connsiteX72" fmla="*/ 45720 w 899160"/>
              <a:gd name="connsiteY72" fmla="*/ 640080 h 1790700"/>
              <a:gd name="connsiteX73" fmla="*/ 22860 w 899160"/>
              <a:gd name="connsiteY73" fmla="*/ 640080 h 1790700"/>
              <a:gd name="connsiteX0" fmla="*/ 22860 w 899160"/>
              <a:gd name="connsiteY0" fmla="*/ 640080 h 1790700"/>
              <a:gd name="connsiteX1" fmla="*/ 22860 w 899160"/>
              <a:gd name="connsiteY1" fmla="*/ 640080 h 1790700"/>
              <a:gd name="connsiteX2" fmla="*/ 7620 w 899160"/>
              <a:gd name="connsiteY2" fmla="*/ 510540 h 1790700"/>
              <a:gd name="connsiteX3" fmla="*/ 0 w 899160"/>
              <a:gd name="connsiteY3" fmla="*/ 487680 h 1790700"/>
              <a:gd name="connsiteX4" fmla="*/ 22860 w 899160"/>
              <a:gd name="connsiteY4" fmla="*/ 373380 h 1790700"/>
              <a:gd name="connsiteX5" fmla="*/ 38100 w 899160"/>
              <a:gd name="connsiteY5" fmla="*/ 350520 h 1790700"/>
              <a:gd name="connsiteX6" fmla="*/ 60960 w 899160"/>
              <a:gd name="connsiteY6" fmla="*/ 335280 h 1790700"/>
              <a:gd name="connsiteX7" fmla="*/ 114300 w 899160"/>
              <a:gd name="connsiteY7" fmla="*/ 274320 h 1790700"/>
              <a:gd name="connsiteX8" fmla="*/ 129540 w 899160"/>
              <a:gd name="connsiteY8" fmla="*/ 251460 h 1790700"/>
              <a:gd name="connsiteX9" fmla="*/ 175260 w 899160"/>
              <a:gd name="connsiteY9" fmla="*/ 220980 h 1790700"/>
              <a:gd name="connsiteX10" fmla="*/ 190500 w 899160"/>
              <a:gd name="connsiteY10" fmla="*/ 198120 h 1790700"/>
              <a:gd name="connsiteX11" fmla="*/ 236220 w 899160"/>
              <a:gd name="connsiteY11" fmla="*/ 160020 h 1790700"/>
              <a:gd name="connsiteX12" fmla="*/ 251460 w 899160"/>
              <a:gd name="connsiteY12" fmla="*/ 137160 h 1790700"/>
              <a:gd name="connsiteX13" fmla="*/ 281940 w 899160"/>
              <a:gd name="connsiteY13" fmla="*/ 114300 h 1790700"/>
              <a:gd name="connsiteX14" fmla="*/ 304800 w 899160"/>
              <a:gd name="connsiteY14" fmla="*/ 91440 h 1790700"/>
              <a:gd name="connsiteX15" fmla="*/ 350520 w 899160"/>
              <a:gd name="connsiteY15" fmla="*/ 68580 h 1790700"/>
              <a:gd name="connsiteX16" fmla="*/ 365760 w 899160"/>
              <a:gd name="connsiteY16" fmla="*/ 45720 h 1790700"/>
              <a:gd name="connsiteX17" fmla="*/ 411480 w 899160"/>
              <a:gd name="connsiteY17" fmla="*/ 30480 h 1790700"/>
              <a:gd name="connsiteX18" fmla="*/ 434340 w 899160"/>
              <a:gd name="connsiteY18" fmla="*/ 15240 h 1790700"/>
              <a:gd name="connsiteX19" fmla="*/ 464820 w 899160"/>
              <a:gd name="connsiteY19" fmla="*/ 7620 h 1790700"/>
              <a:gd name="connsiteX20" fmla="*/ 487680 w 899160"/>
              <a:gd name="connsiteY20" fmla="*/ 0 h 1790700"/>
              <a:gd name="connsiteX21" fmla="*/ 548640 w 899160"/>
              <a:gd name="connsiteY21" fmla="*/ 22860 h 1790700"/>
              <a:gd name="connsiteX22" fmla="*/ 563880 w 899160"/>
              <a:gd name="connsiteY22" fmla="*/ 45720 h 1790700"/>
              <a:gd name="connsiteX23" fmla="*/ 586740 w 899160"/>
              <a:gd name="connsiteY23" fmla="*/ 53340 h 1790700"/>
              <a:gd name="connsiteX24" fmla="*/ 609600 w 899160"/>
              <a:gd name="connsiteY24" fmla="*/ 68580 h 1790700"/>
              <a:gd name="connsiteX25" fmla="*/ 624840 w 899160"/>
              <a:gd name="connsiteY25" fmla="*/ 91440 h 1790700"/>
              <a:gd name="connsiteX26" fmla="*/ 647700 w 899160"/>
              <a:gd name="connsiteY26" fmla="*/ 106680 h 1790700"/>
              <a:gd name="connsiteX27" fmla="*/ 678180 w 899160"/>
              <a:gd name="connsiteY27" fmla="*/ 137160 h 1790700"/>
              <a:gd name="connsiteX28" fmla="*/ 739140 w 899160"/>
              <a:gd name="connsiteY28" fmla="*/ 190500 h 1790700"/>
              <a:gd name="connsiteX29" fmla="*/ 800100 w 899160"/>
              <a:gd name="connsiteY29" fmla="*/ 259080 h 1790700"/>
              <a:gd name="connsiteX30" fmla="*/ 762000 w 899160"/>
              <a:gd name="connsiteY30" fmla="*/ 342900 h 1790700"/>
              <a:gd name="connsiteX31" fmla="*/ 769620 w 899160"/>
              <a:gd name="connsiteY31" fmla="*/ 381000 h 1790700"/>
              <a:gd name="connsiteX32" fmla="*/ 777240 w 899160"/>
              <a:gd name="connsiteY32" fmla="*/ 403860 h 1790700"/>
              <a:gd name="connsiteX33" fmla="*/ 822960 w 899160"/>
              <a:gd name="connsiteY33" fmla="*/ 419100 h 1790700"/>
              <a:gd name="connsiteX34" fmla="*/ 861060 w 899160"/>
              <a:gd name="connsiteY34" fmla="*/ 464820 h 1790700"/>
              <a:gd name="connsiteX35" fmla="*/ 899160 w 899160"/>
              <a:gd name="connsiteY35" fmla="*/ 510540 h 1790700"/>
              <a:gd name="connsiteX36" fmla="*/ 883920 w 899160"/>
              <a:gd name="connsiteY36" fmla="*/ 701040 h 1790700"/>
              <a:gd name="connsiteX37" fmla="*/ 861060 w 899160"/>
              <a:gd name="connsiteY37" fmla="*/ 777240 h 1790700"/>
              <a:gd name="connsiteX38" fmla="*/ 838200 w 899160"/>
              <a:gd name="connsiteY38" fmla="*/ 1150620 h 1790700"/>
              <a:gd name="connsiteX39" fmla="*/ 777240 w 899160"/>
              <a:gd name="connsiteY39" fmla="*/ 1264920 h 1790700"/>
              <a:gd name="connsiteX40" fmla="*/ 769620 w 899160"/>
              <a:gd name="connsiteY40" fmla="*/ 1386840 h 1790700"/>
              <a:gd name="connsiteX41" fmla="*/ 754380 w 899160"/>
              <a:gd name="connsiteY41" fmla="*/ 1409700 h 1790700"/>
              <a:gd name="connsiteX42" fmla="*/ 746760 w 899160"/>
              <a:gd name="connsiteY42" fmla="*/ 1432560 h 1790700"/>
              <a:gd name="connsiteX43" fmla="*/ 716280 w 899160"/>
              <a:gd name="connsiteY43" fmla="*/ 1478280 h 1790700"/>
              <a:gd name="connsiteX44" fmla="*/ 685800 w 899160"/>
              <a:gd name="connsiteY44" fmla="*/ 1569720 h 1790700"/>
              <a:gd name="connsiteX45" fmla="*/ 678180 w 899160"/>
              <a:gd name="connsiteY45" fmla="*/ 1592580 h 1790700"/>
              <a:gd name="connsiteX46" fmla="*/ 670560 w 899160"/>
              <a:gd name="connsiteY46" fmla="*/ 1615440 h 1790700"/>
              <a:gd name="connsiteX47" fmla="*/ 655320 w 899160"/>
              <a:gd name="connsiteY47" fmla="*/ 1676400 h 1790700"/>
              <a:gd name="connsiteX48" fmla="*/ 632460 w 899160"/>
              <a:gd name="connsiteY48" fmla="*/ 1729740 h 1790700"/>
              <a:gd name="connsiteX49" fmla="*/ 609600 w 899160"/>
              <a:gd name="connsiteY49" fmla="*/ 1760220 h 1790700"/>
              <a:gd name="connsiteX50" fmla="*/ 563880 w 899160"/>
              <a:gd name="connsiteY50" fmla="*/ 1775460 h 1790700"/>
              <a:gd name="connsiteX51" fmla="*/ 495300 w 899160"/>
              <a:gd name="connsiteY51" fmla="*/ 1790700 h 1790700"/>
              <a:gd name="connsiteX52" fmla="*/ 388620 w 899160"/>
              <a:gd name="connsiteY52" fmla="*/ 1783080 h 1790700"/>
              <a:gd name="connsiteX53" fmla="*/ 342900 w 899160"/>
              <a:gd name="connsiteY53" fmla="*/ 1752600 h 1790700"/>
              <a:gd name="connsiteX54" fmla="*/ 320040 w 899160"/>
              <a:gd name="connsiteY54" fmla="*/ 1737360 h 1790700"/>
              <a:gd name="connsiteX55" fmla="*/ 274320 w 899160"/>
              <a:gd name="connsiteY55" fmla="*/ 1699260 h 1790700"/>
              <a:gd name="connsiteX56" fmla="*/ 251460 w 899160"/>
              <a:gd name="connsiteY56" fmla="*/ 1546860 h 1790700"/>
              <a:gd name="connsiteX57" fmla="*/ 228600 w 899160"/>
              <a:gd name="connsiteY57" fmla="*/ 1524000 h 1790700"/>
              <a:gd name="connsiteX58" fmla="*/ 213360 w 899160"/>
              <a:gd name="connsiteY58" fmla="*/ 1501140 h 1790700"/>
              <a:gd name="connsiteX59" fmla="*/ 198120 w 899160"/>
              <a:gd name="connsiteY59" fmla="*/ 1348740 h 1790700"/>
              <a:gd name="connsiteX60" fmla="*/ 190500 w 899160"/>
              <a:gd name="connsiteY60" fmla="*/ 1325880 h 1790700"/>
              <a:gd name="connsiteX61" fmla="*/ 182880 w 899160"/>
              <a:gd name="connsiteY61" fmla="*/ 1181100 h 1790700"/>
              <a:gd name="connsiteX62" fmla="*/ 175260 w 899160"/>
              <a:gd name="connsiteY62" fmla="*/ 1143000 h 1790700"/>
              <a:gd name="connsiteX63" fmla="*/ 190500 w 899160"/>
              <a:gd name="connsiteY63" fmla="*/ 1043940 h 1790700"/>
              <a:gd name="connsiteX64" fmla="*/ 182880 w 899160"/>
              <a:gd name="connsiteY64" fmla="*/ 929640 h 1790700"/>
              <a:gd name="connsiteX65" fmla="*/ 160020 w 899160"/>
              <a:gd name="connsiteY65" fmla="*/ 914400 h 1790700"/>
              <a:gd name="connsiteX66" fmla="*/ 121920 w 899160"/>
              <a:gd name="connsiteY66" fmla="*/ 906780 h 1790700"/>
              <a:gd name="connsiteX67" fmla="*/ 53340 w 899160"/>
              <a:gd name="connsiteY67" fmla="*/ 876300 h 1790700"/>
              <a:gd name="connsiteX68" fmla="*/ 60960 w 899160"/>
              <a:gd name="connsiteY68" fmla="*/ 784860 h 1790700"/>
              <a:gd name="connsiteX69" fmla="*/ 76200 w 899160"/>
              <a:gd name="connsiteY69" fmla="*/ 731520 h 1790700"/>
              <a:gd name="connsiteX70" fmla="*/ 53340 w 899160"/>
              <a:gd name="connsiteY70" fmla="*/ 662940 h 1790700"/>
              <a:gd name="connsiteX71" fmla="*/ 45720 w 899160"/>
              <a:gd name="connsiteY71" fmla="*/ 640080 h 1790700"/>
              <a:gd name="connsiteX72" fmla="*/ 22860 w 899160"/>
              <a:gd name="connsiteY72" fmla="*/ 640080 h 1790700"/>
              <a:gd name="connsiteX0" fmla="*/ 22860 w 899160"/>
              <a:gd name="connsiteY0" fmla="*/ 640080 h 1790700"/>
              <a:gd name="connsiteX1" fmla="*/ 22860 w 899160"/>
              <a:gd name="connsiteY1" fmla="*/ 640080 h 1790700"/>
              <a:gd name="connsiteX2" fmla="*/ 7620 w 899160"/>
              <a:gd name="connsiteY2" fmla="*/ 510540 h 1790700"/>
              <a:gd name="connsiteX3" fmla="*/ 0 w 899160"/>
              <a:gd name="connsiteY3" fmla="*/ 487680 h 1790700"/>
              <a:gd name="connsiteX4" fmla="*/ 22860 w 899160"/>
              <a:gd name="connsiteY4" fmla="*/ 373380 h 1790700"/>
              <a:gd name="connsiteX5" fmla="*/ 38100 w 899160"/>
              <a:gd name="connsiteY5" fmla="*/ 350520 h 1790700"/>
              <a:gd name="connsiteX6" fmla="*/ 60960 w 899160"/>
              <a:gd name="connsiteY6" fmla="*/ 335280 h 1790700"/>
              <a:gd name="connsiteX7" fmla="*/ 114300 w 899160"/>
              <a:gd name="connsiteY7" fmla="*/ 274320 h 1790700"/>
              <a:gd name="connsiteX8" fmla="*/ 129540 w 899160"/>
              <a:gd name="connsiteY8" fmla="*/ 251460 h 1790700"/>
              <a:gd name="connsiteX9" fmla="*/ 175260 w 899160"/>
              <a:gd name="connsiteY9" fmla="*/ 220980 h 1790700"/>
              <a:gd name="connsiteX10" fmla="*/ 190500 w 899160"/>
              <a:gd name="connsiteY10" fmla="*/ 198120 h 1790700"/>
              <a:gd name="connsiteX11" fmla="*/ 236220 w 899160"/>
              <a:gd name="connsiteY11" fmla="*/ 160020 h 1790700"/>
              <a:gd name="connsiteX12" fmla="*/ 251460 w 899160"/>
              <a:gd name="connsiteY12" fmla="*/ 137160 h 1790700"/>
              <a:gd name="connsiteX13" fmla="*/ 281940 w 899160"/>
              <a:gd name="connsiteY13" fmla="*/ 114300 h 1790700"/>
              <a:gd name="connsiteX14" fmla="*/ 304800 w 899160"/>
              <a:gd name="connsiteY14" fmla="*/ 91440 h 1790700"/>
              <a:gd name="connsiteX15" fmla="*/ 350520 w 899160"/>
              <a:gd name="connsiteY15" fmla="*/ 68580 h 1790700"/>
              <a:gd name="connsiteX16" fmla="*/ 365760 w 899160"/>
              <a:gd name="connsiteY16" fmla="*/ 45720 h 1790700"/>
              <a:gd name="connsiteX17" fmla="*/ 411480 w 899160"/>
              <a:gd name="connsiteY17" fmla="*/ 30480 h 1790700"/>
              <a:gd name="connsiteX18" fmla="*/ 434340 w 899160"/>
              <a:gd name="connsiteY18" fmla="*/ 15240 h 1790700"/>
              <a:gd name="connsiteX19" fmla="*/ 464820 w 899160"/>
              <a:gd name="connsiteY19" fmla="*/ 7620 h 1790700"/>
              <a:gd name="connsiteX20" fmla="*/ 487680 w 899160"/>
              <a:gd name="connsiteY20" fmla="*/ 0 h 1790700"/>
              <a:gd name="connsiteX21" fmla="*/ 548640 w 899160"/>
              <a:gd name="connsiteY21" fmla="*/ 22860 h 1790700"/>
              <a:gd name="connsiteX22" fmla="*/ 563880 w 899160"/>
              <a:gd name="connsiteY22" fmla="*/ 45720 h 1790700"/>
              <a:gd name="connsiteX23" fmla="*/ 586740 w 899160"/>
              <a:gd name="connsiteY23" fmla="*/ 53340 h 1790700"/>
              <a:gd name="connsiteX24" fmla="*/ 609600 w 899160"/>
              <a:gd name="connsiteY24" fmla="*/ 68580 h 1790700"/>
              <a:gd name="connsiteX25" fmla="*/ 624840 w 899160"/>
              <a:gd name="connsiteY25" fmla="*/ 91440 h 1790700"/>
              <a:gd name="connsiteX26" fmla="*/ 647700 w 899160"/>
              <a:gd name="connsiteY26" fmla="*/ 106680 h 1790700"/>
              <a:gd name="connsiteX27" fmla="*/ 678180 w 899160"/>
              <a:gd name="connsiteY27" fmla="*/ 137160 h 1790700"/>
              <a:gd name="connsiteX28" fmla="*/ 739140 w 899160"/>
              <a:gd name="connsiteY28" fmla="*/ 190500 h 1790700"/>
              <a:gd name="connsiteX29" fmla="*/ 800100 w 899160"/>
              <a:gd name="connsiteY29" fmla="*/ 259080 h 1790700"/>
              <a:gd name="connsiteX30" fmla="*/ 762000 w 899160"/>
              <a:gd name="connsiteY30" fmla="*/ 342900 h 1790700"/>
              <a:gd name="connsiteX31" fmla="*/ 769620 w 899160"/>
              <a:gd name="connsiteY31" fmla="*/ 381000 h 1790700"/>
              <a:gd name="connsiteX32" fmla="*/ 777240 w 899160"/>
              <a:gd name="connsiteY32" fmla="*/ 403860 h 1790700"/>
              <a:gd name="connsiteX33" fmla="*/ 822960 w 899160"/>
              <a:gd name="connsiteY33" fmla="*/ 419100 h 1790700"/>
              <a:gd name="connsiteX34" fmla="*/ 861060 w 899160"/>
              <a:gd name="connsiteY34" fmla="*/ 464820 h 1790700"/>
              <a:gd name="connsiteX35" fmla="*/ 899160 w 899160"/>
              <a:gd name="connsiteY35" fmla="*/ 510540 h 1790700"/>
              <a:gd name="connsiteX36" fmla="*/ 883920 w 899160"/>
              <a:gd name="connsiteY36" fmla="*/ 701040 h 1790700"/>
              <a:gd name="connsiteX37" fmla="*/ 861060 w 899160"/>
              <a:gd name="connsiteY37" fmla="*/ 777240 h 1790700"/>
              <a:gd name="connsiteX38" fmla="*/ 838200 w 899160"/>
              <a:gd name="connsiteY38" fmla="*/ 1150620 h 1790700"/>
              <a:gd name="connsiteX39" fmla="*/ 769620 w 899160"/>
              <a:gd name="connsiteY39" fmla="*/ 1386840 h 1790700"/>
              <a:gd name="connsiteX40" fmla="*/ 754380 w 899160"/>
              <a:gd name="connsiteY40" fmla="*/ 1409700 h 1790700"/>
              <a:gd name="connsiteX41" fmla="*/ 746760 w 899160"/>
              <a:gd name="connsiteY41" fmla="*/ 1432560 h 1790700"/>
              <a:gd name="connsiteX42" fmla="*/ 716280 w 899160"/>
              <a:gd name="connsiteY42" fmla="*/ 1478280 h 1790700"/>
              <a:gd name="connsiteX43" fmla="*/ 685800 w 899160"/>
              <a:gd name="connsiteY43" fmla="*/ 1569720 h 1790700"/>
              <a:gd name="connsiteX44" fmla="*/ 678180 w 899160"/>
              <a:gd name="connsiteY44" fmla="*/ 1592580 h 1790700"/>
              <a:gd name="connsiteX45" fmla="*/ 670560 w 899160"/>
              <a:gd name="connsiteY45" fmla="*/ 1615440 h 1790700"/>
              <a:gd name="connsiteX46" fmla="*/ 655320 w 899160"/>
              <a:gd name="connsiteY46" fmla="*/ 1676400 h 1790700"/>
              <a:gd name="connsiteX47" fmla="*/ 632460 w 899160"/>
              <a:gd name="connsiteY47" fmla="*/ 1729740 h 1790700"/>
              <a:gd name="connsiteX48" fmla="*/ 609600 w 899160"/>
              <a:gd name="connsiteY48" fmla="*/ 1760220 h 1790700"/>
              <a:gd name="connsiteX49" fmla="*/ 563880 w 899160"/>
              <a:gd name="connsiteY49" fmla="*/ 1775460 h 1790700"/>
              <a:gd name="connsiteX50" fmla="*/ 495300 w 899160"/>
              <a:gd name="connsiteY50" fmla="*/ 1790700 h 1790700"/>
              <a:gd name="connsiteX51" fmla="*/ 388620 w 899160"/>
              <a:gd name="connsiteY51" fmla="*/ 1783080 h 1790700"/>
              <a:gd name="connsiteX52" fmla="*/ 342900 w 899160"/>
              <a:gd name="connsiteY52" fmla="*/ 1752600 h 1790700"/>
              <a:gd name="connsiteX53" fmla="*/ 320040 w 899160"/>
              <a:gd name="connsiteY53" fmla="*/ 1737360 h 1790700"/>
              <a:gd name="connsiteX54" fmla="*/ 274320 w 899160"/>
              <a:gd name="connsiteY54" fmla="*/ 1699260 h 1790700"/>
              <a:gd name="connsiteX55" fmla="*/ 251460 w 899160"/>
              <a:gd name="connsiteY55" fmla="*/ 1546860 h 1790700"/>
              <a:gd name="connsiteX56" fmla="*/ 228600 w 899160"/>
              <a:gd name="connsiteY56" fmla="*/ 1524000 h 1790700"/>
              <a:gd name="connsiteX57" fmla="*/ 213360 w 899160"/>
              <a:gd name="connsiteY57" fmla="*/ 1501140 h 1790700"/>
              <a:gd name="connsiteX58" fmla="*/ 198120 w 899160"/>
              <a:gd name="connsiteY58" fmla="*/ 1348740 h 1790700"/>
              <a:gd name="connsiteX59" fmla="*/ 190500 w 899160"/>
              <a:gd name="connsiteY59" fmla="*/ 1325880 h 1790700"/>
              <a:gd name="connsiteX60" fmla="*/ 182880 w 899160"/>
              <a:gd name="connsiteY60" fmla="*/ 1181100 h 1790700"/>
              <a:gd name="connsiteX61" fmla="*/ 175260 w 899160"/>
              <a:gd name="connsiteY61" fmla="*/ 1143000 h 1790700"/>
              <a:gd name="connsiteX62" fmla="*/ 190500 w 899160"/>
              <a:gd name="connsiteY62" fmla="*/ 1043940 h 1790700"/>
              <a:gd name="connsiteX63" fmla="*/ 182880 w 899160"/>
              <a:gd name="connsiteY63" fmla="*/ 929640 h 1790700"/>
              <a:gd name="connsiteX64" fmla="*/ 160020 w 899160"/>
              <a:gd name="connsiteY64" fmla="*/ 914400 h 1790700"/>
              <a:gd name="connsiteX65" fmla="*/ 121920 w 899160"/>
              <a:gd name="connsiteY65" fmla="*/ 906780 h 1790700"/>
              <a:gd name="connsiteX66" fmla="*/ 53340 w 899160"/>
              <a:gd name="connsiteY66" fmla="*/ 876300 h 1790700"/>
              <a:gd name="connsiteX67" fmla="*/ 60960 w 899160"/>
              <a:gd name="connsiteY67" fmla="*/ 784860 h 1790700"/>
              <a:gd name="connsiteX68" fmla="*/ 76200 w 899160"/>
              <a:gd name="connsiteY68" fmla="*/ 731520 h 1790700"/>
              <a:gd name="connsiteX69" fmla="*/ 53340 w 899160"/>
              <a:gd name="connsiteY69" fmla="*/ 662940 h 1790700"/>
              <a:gd name="connsiteX70" fmla="*/ 45720 w 899160"/>
              <a:gd name="connsiteY70" fmla="*/ 640080 h 1790700"/>
              <a:gd name="connsiteX71" fmla="*/ 22860 w 899160"/>
              <a:gd name="connsiteY71" fmla="*/ 640080 h 1790700"/>
              <a:gd name="connsiteX0" fmla="*/ 22860 w 899160"/>
              <a:gd name="connsiteY0" fmla="*/ 640080 h 1790700"/>
              <a:gd name="connsiteX1" fmla="*/ 22860 w 899160"/>
              <a:gd name="connsiteY1" fmla="*/ 640080 h 1790700"/>
              <a:gd name="connsiteX2" fmla="*/ 7620 w 899160"/>
              <a:gd name="connsiteY2" fmla="*/ 510540 h 1790700"/>
              <a:gd name="connsiteX3" fmla="*/ 0 w 899160"/>
              <a:gd name="connsiteY3" fmla="*/ 487680 h 1790700"/>
              <a:gd name="connsiteX4" fmla="*/ 22860 w 899160"/>
              <a:gd name="connsiteY4" fmla="*/ 373380 h 1790700"/>
              <a:gd name="connsiteX5" fmla="*/ 38100 w 899160"/>
              <a:gd name="connsiteY5" fmla="*/ 350520 h 1790700"/>
              <a:gd name="connsiteX6" fmla="*/ 60960 w 899160"/>
              <a:gd name="connsiteY6" fmla="*/ 335280 h 1790700"/>
              <a:gd name="connsiteX7" fmla="*/ 114300 w 899160"/>
              <a:gd name="connsiteY7" fmla="*/ 274320 h 1790700"/>
              <a:gd name="connsiteX8" fmla="*/ 129540 w 899160"/>
              <a:gd name="connsiteY8" fmla="*/ 251460 h 1790700"/>
              <a:gd name="connsiteX9" fmla="*/ 175260 w 899160"/>
              <a:gd name="connsiteY9" fmla="*/ 220980 h 1790700"/>
              <a:gd name="connsiteX10" fmla="*/ 190500 w 899160"/>
              <a:gd name="connsiteY10" fmla="*/ 198120 h 1790700"/>
              <a:gd name="connsiteX11" fmla="*/ 236220 w 899160"/>
              <a:gd name="connsiteY11" fmla="*/ 160020 h 1790700"/>
              <a:gd name="connsiteX12" fmla="*/ 251460 w 899160"/>
              <a:gd name="connsiteY12" fmla="*/ 137160 h 1790700"/>
              <a:gd name="connsiteX13" fmla="*/ 281940 w 899160"/>
              <a:gd name="connsiteY13" fmla="*/ 114300 h 1790700"/>
              <a:gd name="connsiteX14" fmla="*/ 304800 w 899160"/>
              <a:gd name="connsiteY14" fmla="*/ 91440 h 1790700"/>
              <a:gd name="connsiteX15" fmla="*/ 350520 w 899160"/>
              <a:gd name="connsiteY15" fmla="*/ 68580 h 1790700"/>
              <a:gd name="connsiteX16" fmla="*/ 365760 w 899160"/>
              <a:gd name="connsiteY16" fmla="*/ 45720 h 1790700"/>
              <a:gd name="connsiteX17" fmla="*/ 411480 w 899160"/>
              <a:gd name="connsiteY17" fmla="*/ 30480 h 1790700"/>
              <a:gd name="connsiteX18" fmla="*/ 434340 w 899160"/>
              <a:gd name="connsiteY18" fmla="*/ 15240 h 1790700"/>
              <a:gd name="connsiteX19" fmla="*/ 464820 w 899160"/>
              <a:gd name="connsiteY19" fmla="*/ 7620 h 1790700"/>
              <a:gd name="connsiteX20" fmla="*/ 487680 w 899160"/>
              <a:gd name="connsiteY20" fmla="*/ 0 h 1790700"/>
              <a:gd name="connsiteX21" fmla="*/ 548640 w 899160"/>
              <a:gd name="connsiteY21" fmla="*/ 22860 h 1790700"/>
              <a:gd name="connsiteX22" fmla="*/ 563880 w 899160"/>
              <a:gd name="connsiteY22" fmla="*/ 45720 h 1790700"/>
              <a:gd name="connsiteX23" fmla="*/ 586740 w 899160"/>
              <a:gd name="connsiteY23" fmla="*/ 53340 h 1790700"/>
              <a:gd name="connsiteX24" fmla="*/ 609600 w 899160"/>
              <a:gd name="connsiteY24" fmla="*/ 68580 h 1790700"/>
              <a:gd name="connsiteX25" fmla="*/ 624840 w 899160"/>
              <a:gd name="connsiteY25" fmla="*/ 91440 h 1790700"/>
              <a:gd name="connsiteX26" fmla="*/ 647700 w 899160"/>
              <a:gd name="connsiteY26" fmla="*/ 106680 h 1790700"/>
              <a:gd name="connsiteX27" fmla="*/ 678180 w 899160"/>
              <a:gd name="connsiteY27" fmla="*/ 137160 h 1790700"/>
              <a:gd name="connsiteX28" fmla="*/ 739140 w 899160"/>
              <a:gd name="connsiteY28" fmla="*/ 190500 h 1790700"/>
              <a:gd name="connsiteX29" fmla="*/ 800100 w 899160"/>
              <a:gd name="connsiteY29" fmla="*/ 259080 h 1790700"/>
              <a:gd name="connsiteX30" fmla="*/ 762000 w 899160"/>
              <a:gd name="connsiteY30" fmla="*/ 342900 h 1790700"/>
              <a:gd name="connsiteX31" fmla="*/ 769620 w 899160"/>
              <a:gd name="connsiteY31" fmla="*/ 381000 h 1790700"/>
              <a:gd name="connsiteX32" fmla="*/ 777240 w 899160"/>
              <a:gd name="connsiteY32" fmla="*/ 403860 h 1790700"/>
              <a:gd name="connsiteX33" fmla="*/ 822960 w 899160"/>
              <a:gd name="connsiteY33" fmla="*/ 419100 h 1790700"/>
              <a:gd name="connsiteX34" fmla="*/ 861060 w 899160"/>
              <a:gd name="connsiteY34" fmla="*/ 464820 h 1790700"/>
              <a:gd name="connsiteX35" fmla="*/ 899160 w 899160"/>
              <a:gd name="connsiteY35" fmla="*/ 510540 h 1790700"/>
              <a:gd name="connsiteX36" fmla="*/ 883920 w 899160"/>
              <a:gd name="connsiteY36" fmla="*/ 701040 h 1790700"/>
              <a:gd name="connsiteX37" fmla="*/ 861060 w 899160"/>
              <a:gd name="connsiteY37" fmla="*/ 777240 h 1790700"/>
              <a:gd name="connsiteX38" fmla="*/ 838200 w 899160"/>
              <a:gd name="connsiteY38" fmla="*/ 1150620 h 1790700"/>
              <a:gd name="connsiteX39" fmla="*/ 769620 w 899160"/>
              <a:gd name="connsiteY39" fmla="*/ 1386840 h 1790700"/>
              <a:gd name="connsiteX40" fmla="*/ 754380 w 899160"/>
              <a:gd name="connsiteY40" fmla="*/ 1409700 h 1790700"/>
              <a:gd name="connsiteX41" fmla="*/ 746760 w 899160"/>
              <a:gd name="connsiteY41" fmla="*/ 1432560 h 1790700"/>
              <a:gd name="connsiteX42" fmla="*/ 685800 w 899160"/>
              <a:gd name="connsiteY42" fmla="*/ 1569720 h 1790700"/>
              <a:gd name="connsiteX43" fmla="*/ 678180 w 899160"/>
              <a:gd name="connsiteY43" fmla="*/ 1592580 h 1790700"/>
              <a:gd name="connsiteX44" fmla="*/ 670560 w 899160"/>
              <a:gd name="connsiteY44" fmla="*/ 1615440 h 1790700"/>
              <a:gd name="connsiteX45" fmla="*/ 655320 w 899160"/>
              <a:gd name="connsiteY45" fmla="*/ 1676400 h 1790700"/>
              <a:gd name="connsiteX46" fmla="*/ 632460 w 899160"/>
              <a:gd name="connsiteY46" fmla="*/ 1729740 h 1790700"/>
              <a:gd name="connsiteX47" fmla="*/ 609600 w 899160"/>
              <a:gd name="connsiteY47" fmla="*/ 1760220 h 1790700"/>
              <a:gd name="connsiteX48" fmla="*/ 563880 w 899160"/>
              <a:gd name="connsiteY48" fmla="*/ 1775460 h 1790700"/>
              <a:gd name="connsiteX49" fmla="*/ 495300 w 899160"/>
              <a:gd name="connsiteY49" fmla="*/ 1790700 h 1790700"/>
              <a:gd name="connsiteX50" fmla="*/ 388620 w 899160"/>
              <a:gd name="connsiteY50" fmla="*/ 1783080 h 1790700"/>
              <a:gd name="connsiteX51" fmla="*/ 342900 w 899160"/>
              <a:gd name="connsiteY51" fmla="*/ 1752600 h 1790700"/>
              <a:gd name="connsiteX52" fmla="*/ 320040 w 899160"/>
              <a:gd name="connsiteY52" fmla="*/ 1737360 h 1790700"/>
              <a:gd name="connsiteX53" fmla="*/ 274320 w 899160"/>
              <a:gd name="connsiteY53" fmla="*/ 1699260 h 1790700"/>
              <a:gd name="connsiteX54" fmla="*/ 251460 w 899160"/>
              <a:gd name="connsiteY54" fmla="*/ 1546860 h 1790700"/>
              <a:gd name="connsiteX55" fmla="*/ 228600 w 899160"/>
              <a:gd name="connsiteY55" fmla="*/ 1524000 h 1790700"/>
              <a:gd name="connsiteX56" fmla="*/ 213360 w 899160"/>
              <a:gd name="connsiteY56" fmla="*/ 1501140 h 1790700"/>
              <a:gd name="connsiteX57" fmla="*/ 198120 w 899160"/>
              <a:gd name="connsiteY57" fmla="*/ 1348740 h 1790700"/>
              <a:gd name="connsiteX58" fmla="*/ 190500 w 899160"/>
              <a:gd name="connsiteY58" fmla="*/ 1325880 h 1790700"/>
              <a:gd name="connsiteX59" fmla="*/ 182880 w 899160"/>
              <a:gd name="connsiteY59" fmla="*/ 1181100 h 1790700"/>
              <a:gd name="connsiteX60" fmla="*/ 175260 w 899160"/>
              <a:gd name="connsiteY60" fmla="*/ 1143000 h 1790700"/>
              <a:gd name="connsiteX61" fmla="*/ 190500 w 899160"/>
              <a:gd name="connsiteY61" fmla="*/ 1043940 h 1790700"/>
              <a:gd name="connsiteX62" fmla="*/ 182880 w 899160"/>
              <a:gd name="connsiteY62" fmla="*/ 929640 h 1790700"/>
              <a:gd name="connsiteX63" fmla="*/ 160020 w 899160"/>
              <a:gd name="connsiteY63" fmla="*/ 914400 h 1790700"/>
              <a:gd name="connsiteX64" fmla="*/ 121920 w 899160"/>
              <a:gd name="connsiteY64" fmla="*/ 906780 h 1790700"/>
              <a:gd name="connsiteX65" fmla="*/ 53340 w 899160"/>
              <a:gd name="connsiteY65" fmla="*/ 876300 h 1790700"/>
              <a:gd name="connsiteX66" fmla="*/ 60960 w 899160"/>
              <a:gd name="connsiteY66" fmla="*/ 784860 h 1790700"/>
              <a:gd name="connsiteX67" fmla="*/ 76200 w 899160"/>
              <a:gd name="connsiteY67" fmla="*/ 731520 h 1790700"/>
              <a:gd name="connsiteX68" fmla="*/ 53340 w 899160"/>
              <a:gd name="connsiteY68" fmla="*/ 662940 h 1790700"/>
              <a:gd name="connsiteX69" fmla="*/ 45720 w 899160"/>
              <a:gd name="connsiteY69" fmla="*/ 640080 h 1790700"/>
              <a:gd name="connsiteX70" fmla="*/ 22860 w 899160"/>
              <a:gd name="connsiteY70" fmla="*/ 640080 h 1790700"/>
              <a:gd name="connsiteX0" fmla="*/ 22860 w 899160"/>
              <a:gd name="connsiteY0" fmla="*/ 640080 h 1790700"/>
              <a:gd name="connsiteX1" fmla="*/ 22860 w 899160"/>
              <a:gd name="connsiteY1" fmla="*/ 640080 h 1790700"/>
              <a:gd name="connsiteX2" fmla="*/ 7620 w 899160"/>
              <a:gd name="connsiteY2" fmla="*/ 510540 h 1790700"/>
              <a:gd name="connsiteX3" fmla="*/ 0 w 899160"/>
              <a:gd name="connsiteY3" fmla="*/ 487680 h 1790700"/>
              <a:gd name="connsiteX4" fmla="*/ 22860 w 899160"/>
              <a:gd name="connsiteY4" fmla="*/ 373380 h 1790700"/>
              <a:gd name="connsiteX5" fmla="*/ 38100 w 899160"/>
              <a:gd name="connsiteY5" fmla="*/ 350520 h 1790700"/>
              <a:gd name="connsiteX6" fmla="*/ 60960 w 899160"/>
              <a:gd name="connsiteY6" fmla="*/ 335280 h 1790700"/>
              <a:gd name="connsiteX7" fmla="*/ 114300 w 899160"/>
              <a:gd name="connsiteY7" fmla="*/ 274320 h 1790700"/>
              <a:gd name="connsiteX8" fmla="*/ 129540 w 899160"/>
              <a:gd name="connsiteY8" fmla="*/ 251460 h 1790700"/>
              <a:gd name="connsiteX9" fmla="*/ 175260 w 899160"/>
              <a:gd name="connsiteY9" fmla="*/ 220980 h 1790700"/>
              <a:gd name="connsiteX10" fmla="*/ 190500 w 899160"/>
              <a:gd name="connsiteY10" fmla="*/ 198120 h 1790700"/>
              <a:gd name="connsiteX11" fmla="*/ 236220 w 899160"/>
              <a:gd name="connsiteY11" fmla="*/ 160020 h 1790700"/>
              <a:gd name="connsiteX12" fmla="*/ 251460 w 899160"/>
              <a:gd name="connsiteY12" fmla="*/ 137160 h 1790700"/>
              <a:gd name="connsiteX13" fmla="*/ 281940 w 899160"/>
              <a:gd name="connsiteY13" fmla="*/ 114300 h 1790700"/>
              <a:gd name="connsiteX14" fmla="*/ 304800 w 899160"/>
              <a:gd name="connsiteY14" fmla="*/ 91440 h 1790700"/>
              <a:gd name="connsiteX15" fmla="*/ 350520 w 899160"/>
              <a:gd name="connsiteY15" fmla="*/ 68580 h 1790700"/>
              <a:gd name="connsiteX16" fmla="*/ 365760 w 899160"/>
              <a:gd name="connsiteY16" fmla="*/ 45720 h 1790700"/>
              <a:gd name="connsiteX17" fmla="*/ 411480 w 899160"/>
              <a:gd name="connsiteY17" fmla="*/ 30480 h 1790700"/>
              <a:gd name="connsiteX18" fmla="*/ 434340 w 899160"/>
              <a:gd name="connsiteY18" fmla="*/ 15240 h 1790700"/>
              <a:gd name="connsiteX19" fmla="*/ 464820 w 899160"/>
              <a:gd name="connsiteY19" fmla="*/ 7620 h 1790700"/>
              <a:gd name="connsiteX20" fmla="*/ 487680 w 899160"/>
              <a:gd name="connsiteY20" fmla="*/ 0 h 1790700"/>
              <a:gd name="connsiteX21" fmla="*/ 548640 w 899160"/>
              <a:gd name="connsiteY21" fmla="*/ 22860 h 1790700"/>
              <a:gd name="connsiteX22" fmla="*/ 563880 w 899160"/>
              <a:gd name="connsiteY22" fmla="*/ 45720 h 1790700"/>
              <a:gd name="connsiteX23" fmla="*/ 586740 w 899160"/>
              <a:gd name="connsiteY23" fmla="*/ 53340 h 1790700"/>
              <a:gd name="connsiteX24" fmla="*/ 609600 w 899160"/>
              <a:gd name="connsiteY24" fmla="*/ 68580 h 1790700"/>
              <a:gd name="connsiteX25" fmla="*/ 624840 w 899160"/>
              <a:gd name="connsiteY25" fmla="*/ 91440 h 1790700"/>
              <a:gd name="connsiteX26" fmla="*/ 647700 w 899160"/>
              <a:gd name="connsiteY26" fmla="*/ 106680 h 1790700"/>
              <a:gd name="connsiteX27" fmla="*/ 678180 w 899160"/>
              <a:gd name="connsiteY27" fmla="*/ 137160 h 1790700"/>
              <a:gd name="connsiteX28" fmla="*/ 739140 w 899160"/>
              <a:gd name="connsiteY28" fmla="*/ 190500 h 1790700"/>
              <a:gd name="connsiteX29" fmla="*/ 800100 w 899160"/>
              <a:gd name="connsiteY29" fmla="*/ 259080 h 1790700"/>
              <a:gd name="connsiteX30" fmla="*/ 762000 w 899160"/>
              <a:gd name="connsiteY30" fmla="*/ 342900 h 1790700"/>
              <a:gd name="connsiteX31" fmla="*/ 769620 w 899160"/>
              <a:gd name="connsiteY31" fmla="*/ 381000 h 1790700"/>
              <a:gd name="connsiteX32" fmla="*/ 777240 w 899160"/>
              <a:gd name="connsiteY32" fmla="*/ 403860 h 1790700"/>
              <a:gd name="connsiteX33" fmla="*/ 822960 w 899160"/>
              <a:gd name="connsiteY33" fmla="*/ 419100 h 1790700"/>
              <a:gd name="connsiteX34" fmla="*/ 861060 w 899160"/>
              <a:gd name="connsiteY34" fmla="*/ 464820 h 1790700"/>
              <a:gd name="connsiteX35" fmla="*/ 899160 w 899160"/>
              <a:gd name="connsiteY35" fmla="*/ 510540 h 1790700"/>
              <a:gd name="connsiteX36" fmla="*/ 883920 w 899160"/>
              <a:gd name="connsiteY36" fmla="*/ 701040 h 1790700"/>
              <a:gd name="connsiteX37" fmla="*/ 861060 w 899160"/>
              <a:gd name="connsiteY37" fmla="*/ 777240 h 1790700"/>
              <a:gd name="connsiteX38" fmla="*/ 838200 w 899160"/>
              <a:gd name="connsiteY38" fmla="*/ 1150620 h 1790700"/>
              <a:gd name="connsiteX39" fmla="*/ 769620 w 899160"/>
              <a:gd name="connsiteY39" fmla="*/ 1386840 h 1790700"/>
              <a:gd name="connsiteX40" fmla="*/ 754380 w 899160"/>
              <a:gd name="connsiteY40" fmla="*/ 1409700 h 1790700"/>
              <a:gd name="connsiteX41" fmla="*/ 746760 w 899160"/>
              <a:gd name="connsiteY41" fmla="*/ 1432560 h 1790700"/>
              <a:gd name="connsiteX42" fmla="*/ 685800 w 899160"/>
              <a:gd name="connsiteY42" fmla="*/ 1569720 h 1790700"/>
              <a:gd name="connsiteX43" fmla="*/ 678180 w 899160"/>
              <a:gd name="connsiteY43" fmla="*/ 1592580 h 1790700"/>
              <a:gd name="connsiteX44" fmla="*/ 655320 w 899160"/>
              <a:gd name="connsiteY44" fmla="*/ 1676400 h 1790700"/>
              <a:gd name="connsiteX45" fmla="*/ 632460 w 899160"/>
              <a:gd name="connsiteY45" fmla="*/ 1729740 h 1790700"/>
              <a:gd name="connsiteX46" fmla="*/ 609600 w 899160"/>
              <a:gd name="connsiteY46" fmla="*/ 1760220 h 1790700"/>
              <a:gd name="connsiteX47" fmla="*/ 563880 w 899160"/>
              <a:gd name="connsiteY47" fmla="*/ 1775460 h 1790700"/>
              <a:gd name="connsiteX48" fmla="*/ 495300 w 899160"/>
              <a:gd name="connsiteY48" fmla="*/ 1790700 h 1790700"/>
              <a:gd name="connsiteX49" fmla="*/ 388620 w 899160"/>
              <a:gd name="connsiteY49" fmla="*/ 1783080 h 1790700"/>
              <a:gd name="connsiteX50" fmla="*/ 342900 w 899160"/>
              <a:gd name="connsiteY50" fmla="*/ 1752600 h 1790700"/>
              <a:gd name="connsiteX51" fmla="*/ 320040 w 899160"/>
              <a:gd name="connsiteY51" fmla="*/ 1737360 h 1790700"/>
              <a:gd name="connsiteX52" fmla="*/ 274320 w 899160"/>
              <a:gd name="connsiteY52" fmla="*/ 1699260 h 1790700"/>
              <a:gd name="connsiteX53" fmla="*/ 251460 w 899160"/>
              <a:gd name="connsiteY53" fmla="*/ 1546860 h 1790700"/>
              <a:gd name="connsiteX54" fmla="*/ 228600 w 899160"/>
              <a:gd name="connsiteY54" fmla="*/ 1524000 h 1790700"/>
              <a:gd name="connsiteX55" fmla="*/ 213360 w 899160"/>
              <a:gd name="connsiteY55" fmla="*/ 1501140 h 1790700"/>
              <a:gd name="connsiteX56" fmla="*/ 198120 w 899160"/>
              <a:gd name="connsiteY56" fmla="*/ 1348740 h 1790700"/>
              <a:gd name="connsiteX57" fmla="*/ 190500 w 899160"/>
              <a:gd name="connsiteY57" fmla="*/ 1325880 h 1790700"/>
              <a:gd name="connsiteX58" fmla="*/ 182880 w 899160"/>
              <a:gd name="connsiteY58" fmla="*/ 1181100 h 1790700"/>
              <a:gd name="connsiteX59" fmla="*/ 175260 w 899160"/>
              <a:gd name="connsiteY59" fmla="*/ 1143000 h 1790700"/>
              <a:gd name="connsiteX60" fmla="*/ 190500 w 899160"/>
              <a:gd name="connsiteY60" fmla="*/ 1043940 h 1790700"/>
              <a:gd name="connsiteX61" fmla="*/ 182880 w 899160"/>
              <a:gd name="connsiteY61" fmla="*/ 929640 h 1790700"/>
              <a:gd name="connsiteX62" fmla="*/ 160020 w 899160"/>
              <a:gd name="connsiteY62" fmla="*/ 914400 h 1790700"/>
              <a:gd name="connsiteX63" fmla="*/ 121920 w 899160"/>
              <a:gd name="connsiteY63" fmla="*/ 906780 h 1790700"/>
              <a:gd name="connsiteX64" fmla="*/ 53340 w 899160"/>
              <a:gd name="connsiteY64" fmla="*/ 876300 h 1790700"/>
              <a:gd name="connsiteX65" fmla="*/ 60960 w 899160"/>
              <a:gd name="connsiteY65" fmla="*/ 784860 h 1790700"/>
              <a:gd name="connsiteX66" fmla="*/ 76200 w 899160"/>
              <a:gd name="connsiteY66" fmla="*/ 731520 h 1790700"/>
              <a:gd name="connsiteX67" fmla="*/ 53340 w 899160"/>
              <a:gd name="connsiteY67" fmla="*/ 662940 h 1790700"/>
              <a:gd name="connsiteX68" fmla="*/ 45720 w 899160"/>
              <a:gd name="connsiteY68" fmla="*/ 640080 h 1790700"/>
              <a:gd name="connsiteX69" fmla="*/ 22860 w 899160"/>
              <a:gd name="connsiteY69" fmla="*/ 640080 h 1790700"/>
              <a:gd name="connsiteX0" fmla="*/ 22860 w 899160"/>
              <a:gd name="connsiteY0" fmla="*/ 640080 h 1790700"/>
              <a:gd name="connsiteX1" fmla="*/ 22860 w 899160"/>
              <a:gd name="connsiteY1" fmla="*/ 640080 h 1790700"/>
              <a:gd name="connsiteX2" fmla="*/ 7620 w 899160"/>
              <a:gd name="connsiteY2" fmla="*/ 510540 h 1790700"/>
              <a:gd name="connsiteX3" fmla="*/ 0 w 899160"/>
              <a:gd name="connsiteY3" fmla="*/ 487680 h 1790700"/>
              <a:gd name="connsiteX4" fmla="*/ 22860 w 899160"/>
              <a:gd name="connsiteY4" fmla="*/ 373380 h 1790700"/>
              <a:gd name="connsiteX5" fmla="*/ 38100 w 899160"/>
              <a:gd name="connsiteY5" fmla="*/ 350520 h 1790700"/>
              <a:gd name="connsiteX6" fmla="*/ 60960 w 899160"/>
              <a:gd name="connsiteY6" fmla="*/ 335280 h 1790700"/>
              <a:gd name="connsiteX7" fmla="*/ 114300 w 899160"/>
              <a:gd name="connsiteY7" fmla="*/ 274320 h 1790700"/>
              <a:gd name="connsiteX8" fmla="*/ 129540 w 899160"/>
              <a:gd name="connsiteY8" fmla="*/ 251460 h 1790700"/>
              <a:gd name="connsiteX9" fmla="*/ 175260 w 899160"/>
              <a:gd name="connsiteY9" fmla="*/ 220980 h 1790700"/>
              <a:gd name="connsiteX10" fmla="*/ 190500 w 899160"/>
              <a:gd name="connsiteY10" fmla="*/ 198120 h 1790700"/>
              <a:gd name="connsiteX11" fmla="*/ 236220 w 899160"/>
              <a:gd name="connsiteY11" fmla="*/ 160020 h 1790700"/>
              <a:gd name="connsiteX12" fmla="*/ 251460 w 899160"/>
              <a:gd name="connsiteY12" fmla="*/ 137160 h 1790700"/>
              <a:gd name="connsiteX13" fmla="*/ 281940 w 899160"/>
              <a:gd name="connsiteY13" fmla="*/ 114300 h 1790700"/>
              <a:gd name="connsiteX14" fmla="*/ 304800 w 899160"/>
              <a:gd name="connsiteY14" fmla="*/ 91440 h 1790700"/>
              <a:gd name="connsiteX15" fmla="*/ 350520 w 899160"/>
              <a:gd name="connsiteY15" fmla="*/ 68580 h 1790700"/>
              <a:gd name="connsiteX16" fmla="*/ 365760 w 899160"/>
              <a:gd name="connsiteY16" fmla="*/ 45720 h 1790700"/>
              <a:gd name="connsiteX17" fmla="*/ 411480 w 899160"/>
              <a:gd name="connsiteY17" fmla="*/ 30480 h 1790700"/>
              <a:gd name="connsiteX18" fmla="*/ 434340 w 899160"/>
              <a:gd name="connsiteY18" fmla="*/ 15240 h 1790700"/>
              <a:gd name="connsiteX19" fmla="*/ 464820 w 899160"/>
              <a:gd name="connsiteY19" fmla="*/ 7620 h 1790700"/>
              <a:gd name="connsiteX20" fmla="*/ 487680 w 899160"/>
              <a:gd name="connsiteY20" fmla="*/ 0 h 1790700"/>
              <a:gd name="connsiteX21" fmla="*/ 548640 w 899160"/>
              <a:gd name="connsiteY21" fmla="*/ 22860 h 1790700"/>
              <a:gd name="connsiteX22" fmla="*/ 563880 w 899160"/>
              <a:gd name="connsiteY22" fmla="*/ 45720 h 1790700"/>
              <a:gd name="connsiteX23" fmla="*/ 586740 w 899160"/>
              <a:gd name="connsiteY23" fmla="*/ 53340 h 1790700"/>
              <a:gd name="connsiteX24" fmla="*/ 609600 w 899160"/>
              <a:gd name="connsiteY24" fmla="*/ 68580 h 1790700"/>
              <a:gd name="connsiteX25" fmla="*/ 624840 w 899160"/>
              <a:gd name="connsiteY25" fmla="*/ 91440 h 1790700"/>
              <a:gd name="connsiteX26" fmla="*/ 647700 w 899160"/>
              <a:gd name="connsiteY26" fmla="*/ 106680 h 1790700"/>
              <a:gd name="connsiteX27" fmla="*/ 678180 w 899160"/>
              <a:gd name="connsiteY27" fmla="*/ 137160 h 1790700"/>
              <a:gd name="connsiteX28" fmla="*/ 739140 w 899160"/>
              <a:gd name="connsiteY28" fmla="*/ 190500 h 1790700"/>
              <a:gd name="connsiteX29" fmla="*/ 800100 w 899160"/>
              <a:gd name="connsiteY29" fmla="*/ 259080 h 1790700"/>
              <a:gd name="connsiteX30" fmla="*/ 762000 w 899160"/>
              <a:gd name="connsiteY30" fmla="*/ 342900 h 1790700"/>
              <a:gd name="connsiteX31" fmla="*/ 769620 w 899160"/>
              <a:gd name="connsiteY31" fmla="*/ 381000 h 1790700"/>
              <a:gd name="connsiteX32" fmla="*/ 777240 w 899160"/>
              <a:gd name="connsiteY32" fmla="*/ 403860 h 1790700"/>
              <a:gd name="connsiteX33" fmla="*/ 822960 w 899160"/>
              <a:gd name="connsiteY33" fmla="*/ 419100 h 1790700"/>
              <a:gd name="connsiteX34" fmla="*/ 861060 w 899160"/>
              <a:gd name="connsiteY34" fmla="*/ 464820 h 1790700"/>
              <a:gd name="connsiteX35" fmla="*/ 899160 w 899160"/>
              <a:gd name="connsiteY35" fmla="*/ 510540 h 1790700"/>
              <a:gd name="connsiteX36" fmla="*/ 883920 w 899160"/>
              <a:gd name="connsiteY36" fmla="*/ 701040 h 1790700"/>
              <a:gd name="connsiteX37" fmla="*/ 861060 w 899160"/>
              <a:gd name="connsiteY37" fmla="*/ 777240 h 1790700"/>
              <a:gd name="connsiteX38" fmla="*/ 838200 w 899160"/>
              <a:gd name="connsiteY38" fmla="*/ 1150620 h 1790700"/>
              <a:gd name="connsiteX39" fmla="*/ 769620 w 899160"/>
              <a:gd name="connsiteY39" fmla="*/ 1386840 h 1790700"/>
              <a:gd name="connsiteX40" fmla="*/ 754380 w 899160"/>
              <a:gd name="connsiteY40" fmla="*/ 1409700 h 1790700"/>
              <a:gd name="connsiteX41" fmla="*/ 746760 w 899160"/>
              <a:gd name="connsiteY41" fmla="*/ 1432560 h 1790700"/>
              <a:gd name="connsiteX42" fmla="*/ 685800 w 899160"/>
              <a:gd name="connsiteY42" fmla="*/ 1569720 h 1790700"/>
              <a:gd name="connsiteX43" fmla="*/ 678180 w 899160"/>
              <a:gd name="connsiteY43" fmla="*/ 1592580 h 1790700"/>
              <a:gd name="connsiteX44" fmla="*/ 632460 w 899160"/>
              <a:gd name="connsiteY44" fmla="*/ 1729740 h 1790700"/>
              <a:gd name="connsiteX45" fmla="*/ 609600 w 899160"/>
              <a:gd name="connsiteY45" fmla="*/ 1760220 h 1790700"/>
              <a:gd name="connsiteX46" fmla="*/ 563880 w 899160"/>
              <a:gd name="connsiteY46" fmla="*/ 1775460 h 1790700"/>
              <a:gd name="connsiteX47" fmla="*/ 495300 w 899160"/>
              <a:gd name="connsiteY47" fmla="*/ 1790700 h 1790700"/>
              <a:gd name="connsiteX48" fmla="*/ 388620 w 899160"/>
              <a:gd name="connsiteY48" fmla="*/ 1783080 h 1790700"/>
              <a:gd name="connsiteX49" fmla="*/ 342900 w 899160"/>
              <a:gd name="connsiteY49" fmla="*/ 1752600 h 1790700"/>
              <a:gd name="connsiteX50" fmla="*/ 320040 w 899160"/>
              <a:gd name="connsiteY50" fmla="*/ 1737360 h 1790700"/>
              <a:gd name="connsiteX51" fmla="*/ 274320 w 899160"/>
              <a:gd name="connsiteY51" fmla="*/ 1699260 h 1790700"/>
              <a:gd name="connsiteX52" fmla="*/ 251460 w 899160"/>
              <a:gd name="connsiteY52" fmla="*/ 1546860 h 1790700"/>
              <a:gd name="connsiteX53" fmla="*/ 228600 w 899160"/>
              <a:gd name="connsiteY53" fmla="*/ 1524000 h 1790700"/>
              <a:gd name="connsiteX54" fmla="*/ 213360 w 899160"/>
              <a:gd name="connsiteY54" fmla="*/ 1501140 h 1790700"/>
              <a:gd name="connsiteX55" fmla="*/ 198120 w 899160"/>
              <a:gd name="connsiteY55" fmla="*/ 1348740 h 1790700"/>
              <a:gd name="connsiteX56" fmla="*/ 190500 w 899160"/>
              <a:gd name="connsiteY56" fmla="*/ 1325880 h 1790700"/>
              <a:gd name="connsiteX57" fmla="*/ 182880 w 899160"/>
              <a:gd name="connsiteY57" fmla="*/ 1181100 h 1790700"/>
              <a:gd name="connsiteX58" fmla="*/ 175260 w 899160"/>
              <a:gd name="connsiteY58" fmla="*/ 1143000 h 1790700"/>
              <a:gd name="connsiteX59" fmla="*/ 190500 w 899160"/>
              <a:gd name="connsiteY59" fmla="*/ 1043940 h 1790700"/>
              <a:gd name="connsiteX60" fmla="*/ 182880 w 899160"/>
              <a:gd name="connsiteY60" fmla="*/ 929640 h 1790700"/>
              <a:gd name="connsiteX61" fmla="*/ 160020 w 899160"/>
              <a:gd name="connsiteY61" fmla="*/ 914400 h 1790700"/>
              <a:gd name="connsiteX62" fmla="*/ 121920 w 899160"/>
              <a:gd name="connsiteY62" fmla="*/ 906780 h 1790700"/>
              <a:gd name="connsiteX63" fmla="*/ 53340 w 899160"/>
              <a:gd name="connsiteY63" fmla="*/ 876300 h 1790700"/>
              <a:gd name="connsiteX64" fmla="*/ 60960 w 899160"/>
              <a:gd name="connsiteY64" fmla="*/ 784860 h 1790700"/>
              <a:gd name="connsiteX65" fmla="*/ 76200 w 899160"/>
              <a:gd name="connsiteY65" fmla="*/ 731520 h 1790700"/>
              <a:gd name="connsiteX66" fmla="*/ 53340 w 899160"/>
              <a:gd name="connsiteY66" fmla="*/ 662940 h 1790700"/>
              <a:gd name="connsiteX67" fmla="*/ 45720 w 899160"/>
              <a:gd name="connsiteY67" fmla="*/ 640080 h 1790700"/>
              <a:gd name="connsiteX68" fmla="*/ 22860 w 899160"/>
              <a:gd name="connsiteY68" fmla="*/ 640080 h 1790700"/>
              <a:gd name="connsiteX0" fmla="*/ 22860 w 899160"/>
              <a:gd name="connsiteY0" fmla="*/ 640080 h 1790700"/>
              <a:gd name="connsiteX1" fmla="*/ 22860 w 899160"/>
              <a:gd name="connsiteY1" fmla="*/ 640080 h 1790700"/>
              <a:gd name="connsiteX2" fmla="*/ 7620 w 899160"/>
              <a:gd name="connsiteY2" fmla="*/ 510540 h 1790700"/>
              <a:gd name="connsiteX3" fmla="*/ 0 w 899160"/>
              <a:gd name="connsiteY3" fmla="*/ 487680 h 1790700"/>
              <a:gd name="connsiteX4" fmla="*/ 22860 w 899160"/>
              <a:gd name="connsiteY4" fmla="*/ 373380 h 1790700"/>
              <a:gd name="connsiteX5" fmla="*/ 38100 w 899160"/>
              <a:gd name="connsiteY5" fmla="*/ 350520 h 1790700"/>
              <a:gd name="connsiteX6" fmla="*/ 60960 w 899160"/>
              <a:gd name="connsiteY6" fmla="*/ 335280 h 1790700"/>
              <a:gd name="connsiteX7" fmla="*/ 114300 w 899160"/>
              <a:gd name="connsiteY7" fmla="*/ 274320 h 1790700"/>
              <a:gd name="connsiteX8" fmla="*/ 129540 w 899160"/>
              <a:gd name="connsiteY8" fmla="*/ 251460 h 1790700"/>
              <a:gd name="connsiteX9" fmla="*/ 175260 w 899160"/>
              <a:gd name="connsiteY9" fmla="*/ 220980 h 1790700"/>
              <a:gd name="connsiteX10" fmla="*/ 190500 w 899160"/>
              <a:gd name="connsiteY10" fmla="*/ 198120 h 1790700"/>
              <a:gd name="connsiteX11" fmla="*/ 236220 w 899160"/>
              <a:gd name="connsiteY11" fmla="*/ 160020 h 1790700"/>
              <a:gd name="connsiteX12" fmla="*/ 251460 w 899160"/>
              <a:gd name="connsiteY12" fmla="*/ 137160 h 1790700"/>
              <a:gd name="connsiteX13" fmla="*/ 281940 w 899160"/>
              <a:gd name="connsiteY13" fmla="*/ 114300 h 1790700"/>
              <a:gd name="connsiteX14" fmla="*/ 304800 w 899160"/>
              <a:gd name="connsiteY14" fmla="*/ 91440 h 1790700"/>
              <a:gd name="connsiteX15" fmla="*/ 350520 w 899160"/>
              <a:gd name="connsiteY15" fmla="*/ 68580 h 1790700"/>
              <a:gd name="connsiteX16" fmla="*/ 365760 w 899160"/>
              <a:gd name="connsiteY16" fmla="*/ 45720 h 1790700"/>
              <a:gd name="connsiteX17" fmla="*/ 411480 w 899160"/>
              <a:gd name="connsiteY17" fmla="*/ 30480 h 1790700"/>
              <a:gd name="connsiteX18" fmla="*/ 434340 w 899160"/>
              <a:gd name="connsiteY18" fmla="*/ 15240 h 1790700"/>
              <a:gd name="connsiteX19" fmla="*/ 464820 w 899160"/>
              <a:gd name="connsiteY19" fmla="*/ 7620 h 1790700"/>
              <a:gd name="connsiteX20" fmla="*/ 487680 w 899160"/>
              <a:gd name="connsiteY20" fmla="*/ 0 h 1790700"/>
              <a:gd name="connsiteX21" fmla="*/ 548640 w 899160"/>
              <a:gd name="connsiteY21" fmla="*/ 22860 h 1790700"/>
              <a:gd name="connsiteX22" fmla="*/ 563880 w 899160"/>
              <a:gd name="connsiteY22" fmla="*/ 45720 h 1790700"/>
              <a:gd name="connsiteX23" fmla="*/ 586740 w 899160"/>
              <a:gd name="connsiteY23" fmla="*/ 53340 h 1790700"/>
              <a:gd name="connsiteX24" fmla="*/ 609600 w 899160"/>
              <a:gd name="connsiteY24" fmla="*/ 68580 h 1790700"/>
              <a:gd name="connsiteX25" fmla="*/ 624840 w 899160"/>
              <a:gd name="connsiteY25" fmla="*/ 91440 h 1790700"/>
              <a:gd name="connsiteX26" fmla="*/ 647700 w 899160"/>
              <a:gd name="connsiteY26" fmla="*/ 106680 h 1790700"/>
              <a:gd name="connsiteX27" fmla="*/ 678180 w 899160"/>
              <a:gd name="connsiteY27" fmla="*/ 137160 h 1790700"/>
              <a:gd name="connsiteX28" fmla="*/ 739140 w 899160"/>
              <a:gd name="connsiteY28" fmla="*/ 190500 h 1790700"/>
              <a:gd name="connsiteX29" fmla="*/ 800100 w 899160"/>
              <a:gd name="connsiteY29" fmla="*/ 259080 h 1790700"/>
              <a:gd name="connsiteX30" fmla="*/ 762000 w 899160"/>
              <a:gd name="connsiteY30" fmla="*/ 342900 h 1790700"/>
              <a:gd name="connsiteX31" fmla="*/ 769620 w 899160"/>
              <a:gd name="connsiteY31" fmla="*/ 381000 h 1790700"/>
              <a:gd name="connsiteX32" fmla="*/ 777240 w 899160"/>
              <a:gd name="connsiteY32" fmla="*/ 403860 h 1790700"/>
              <a:gd name="connsiteX33" fmla="*/ 822960 w 899160"/>
              <a:gd name="connsiteY33" fmla="*/ 419100 h 1790700"/>
              <a:gd name="connsiteX34" fmla="*/ 861060 w 899160"/>
              <a:gd name="connsiteY34" fmla="*/ 464820 h 1790700"/>
              <a:gd name="connsiteX35" fmla="*/ 899160 w 899160"/>
              <a:gd name="connsiteY35" fmla="*/ 510540 h 1790700"/>
              <a:gd name="connsiteX36" fmla="*/ 883920 w 899160"/>
              <a:gd name="connsiteY36" fmla="*/ 701040 h 1790700"/>
              <a:gd name="connsiteX37" fmla="*/ 861060 w 899160"/>
              <a:gd name="connsiteY37" fmla="*/ 777240 h 1790700"/>
              <a:gd name="connsiteX38" fmla="*/ 838200 w 899160"/>
              <a:gd name="connsiteY38" fmla="*/ 1150620 h 1790700"/>
              <a:gd name="connsiteX39" fmla="*/ 769620 w 899160"/>
              <a:gd name="connsiteY39" fmla="*/ 1386840 h 1790700"/>
              <a:gd name="connsiteX40" fmla="*/ 754380 w 899160"/>
              <a:gd name="connsiteY40" fmla="*/ 1409700 h 1790700"/>
              <a:gd name="connsiteX41" fmla="*/ 685800 w 899160"/>
              <a:gd name="connsiteY41" fmla="*/ 1569720 h 1790700"/>
              <a:gd name="connsiteX42" fmla="*/ 678180 w 899160"/>
              <a:gd name="connsiteY42" fmla="*/ 1592580 h 1790700"/>
              <a:gd name="connsiteX43" fmla="*/ 632460 w 899160"/>
              <a:gd name="connsiteY43" fmla="*/ 1729740 h 1790700"/>
              <a:gd name="connsiteX44" fmla="*/ 609600 w 899160"/>
              <a:gd name="connsiteY44" fmla="*/ 1760220 h 1790700"/>
              <a:gd name="connsiteX45" fmla="*/ 563880 w 899160"/>
              <a:gd name="connsiteY45" fmla="*/ 1775460 h 1790700"/>
              <a:gd name="connsiteX46" fmla="*/ 495300 w 899160"/>
              <a:gd name="connsiteY46" fmla="*/ 1790700 h 1790700"/>
              <a:gd name="connsiteX47" fmla="*/ 388620 w 899160"/>
              <a:gd name="connsiteY47" fmla="*/ 1783080 h 1790700"/>
              <a:gd name="connsiteX48" fmla="*/ 342900 w 899160"/>
              <a:gd name="connsiteY48" fmla="*/ 1752600 h 1790700"/>
              <a:gd name="connsiteX49" fmla="*/ 320040 w 899160"/>
              <a:gd name="connsiteY49" fmla="*/ 1737360 h 1790700"/>
              <a:gd name="connsiteX50" fmla="*/ 274320 w 899160"/>
              <a:gd name="connsiteY50" fmla="*/ 1699260 h 1790700"/>
              <a:gd name="connsiteX51" fmla="*/ 251460 w 899160"/>
              <a:gd name="connsiteY51" fmla="*/ 1546860 h 1790700"/>
              <a:gd name="connsiteX52" fmla="*/ 228600 w 899160"/>
              <a:gd name="connsiteY52" fmla="*/ 1524000 h 1790700"/>
              <a:gd name="connsiteX53" fmla="*/ 213360 w 899160"/>
              <a:gd name="connsiteY53" fmla="*/ 1501140 h 1790700"/>
              <a:gd name="connsiteX54" fmla="*/ 198120 w 899160"/>
              <a:gd name="connsiteY54" fmla="*/ 1348740 h 1790700"/>
              <a:gd name="connsiteX55" fmla="*/ 190500 w 899160"/>
              <a:gd name="connsiteY55" fmla="*/ 1325880 h 1790700"/>
              <a:gd name="connsiteX56" fmla="*/ 182880 w 899160"/>
              <a:gd name="connsiteY56" fmla="*/ 1181100 h 1790700"/>
              <a:gd name="connsiteX57" fmla="*/ 175260 w 899160"/>
              <a:gd name="connsiteY57" fmla="*/ 1143000 h 1790700"/>
              <a:gd name="connsiteX58" fmla="*/ 190500 w 899160"/>
              <a:gd name="connsiteY58" fmla="*/ 1043940 h 1790700"/>
              <a:gd name="connsiteX59" fmla="*/ 182880 w 899160"/>
              <a:gd name="connsiteY59" fmla="*/ 929640 h 1790700"/>
              <a:gd name="connsiteX60" fmla="*/ 160020 w 899160"/>
              <a:gd name="connsiteY60" fmla="*/ 914400 h 1790700"/>
              <a:gd name="connsiteX61" fmla="*/ 121920 w 899160"/>
              <a:gd name="connsiteY61" fmla="*/ 906780 h 1790700"/>
              <a:gd name="connsiteX62" fmla="*/ 53340 w 899160"/>
              <a:gd name="connsiteY62" fmla="*/ 876300 h 1790700"/>
              <a:gd name="connsiteX63" fmla="*/ 60960 w 899160"/>
              <a:gd name="connsiteY63" fmla="*/ 784860 h 1790700"/>
              <a:gd name="connsiteX64" fmla="*/ 76200 w 899160"/>
              <a:gd name="connsiteY64" fmla="*/ 731520 h 1790700"/>
              <a:gd name="connsiteX65" fmla="*/ 53340 w 899160"/>
              <a:gd name="connsiteY65" fmla="*/ 662940 h 1790700"/>
              <a:gd name="connsiteX66" fmla="*/ 45720 w 899160"/>
              <a:gd name="connsiteY66" fmla="*/ 640080 h 1790700"/>
              <a:gd name="connsiteX67" fmla="*/ 22860 w 899160"/>
              <a:gd name="connsiteY67" fmla="*/ 640080 h 1790700"/>
              <a:gd name="connsiteX0" fmla="*/ 22860 w 899160"/>
              <a:gd name="connsiteY0" fmla="*/ 640080 h 1790700"/>
              <a:gd name="connsiteX1" fmla="*/ 22860 w 899160"/>
              <a:gd name="connsiteY1" fmla="*/ 640080 h 1790700"/>
              <a:gd name="connsiteX2" fmla="*/ 7620 w 899160"/>
              <a:gd name="connsiteY2" fmla="*/ 510540 h 1790700"/>
              <a:gd name="connsiteX3" fmla="*/ 0 w 899160"/>
              <a:gd name="connsiteY3" fmla="*/ 487680 h 1790700"/>
              <a:gd name="connsiteX4" fmla="*/ 22860 w 899160"/>
              <a:gd name="connsiteY4" fmla="*/ 373380 h 1790700"/>
              <a:gd name="connsiteX5" fmla="*/ 38100 w 899160"/>
              <a:gd name="connsiteY5" fmla="*/ 350520 h 1790700"/>
              <a:gd name="connsiteX6" fmla="*/ 60960 w 899160"/>
              <a:gd name="connsiteY6" fmla="*/ 335280 h 1790700"/>
              <a:gd name="connsiteX7" fmla="*/ 114300 w 899160"/>
              <a:gd name="connsiteY7" fmla="*/ 274320 h 1790700"/>
              <a:gd name="connsiteX8" fmla="*/ 129540 w 899160"/>
              <a:gd name="connsiteY8" fmla="*/ 251460 h 1790700"/>
              <a:gd name="connsiteX9" fmla="*/ 175260 w 899160"/>
              <a:gd name="connsiteY9" fmla="*/ 220980 h 1790700"/>
              <a:gd name="connsiteX10" fmla="*/ 190500 w 899160"/>
              <a:gd name="connsiteY10" fmla="*/ 198120 h 1790700"/>
              <a:gd name="connsiteX11" fmla="*/ 236220 w 899160"/>
              <a:gd name="connsiteY11" fmla="*/ 160020 h 1790700"/>
              <a:gd name="connsiteX12" fmla="*/ 251460 w 899160"/>
              <a:gd name="connsiteY12" fmla="*/ 137160 h 1790700"/>
              <a:gd name="connsiteX13" fmla="*/ 281940 w 899160"/>
              <a:gd name="connsiteY13" fmla="*/ 114300 h 1790700"/>
              <a:gd name="connsiteX14" fmla="*/ 304800 w 899160"/>
              <a:gd name="connsiteY14" fmla="*/ 91440 h 1790700"/>
              <a:gd name="connsiteX15" fmla="*/ 350520 w 899160"/>
              <a:gd name="connsiteY15" fmla="*/ 68580 h 1790700"/>
              <a:gd name="connsiteX16" fmla="*/ 365760 w 899160"/>
              <a:gd name="connsiteY16" fmla="*/ 45720 h 1790700"/>
              <a:gd name="connsiteX17" fmla="*/ 411480 w 899160"/>
              <a:gd name="connsiteY17" fmla="*/ 30480 h 1790700"/>
              <a:gd name="connsiteX18" fmla="*/ 434340 w 899160"/>
              <a:gd name="connsiteY18" fmla="*/ 15240 h 1790700"/>
              <a:gd name="connsiteX19" fmla="*/ 464820 w 899160"/>
              <a:gd name="connsiteY19" fmla="*/ 7620 h 1790700"/>
              <a:gd name="connsiteX20" fmla="*/ 487680 w 899160"/>
              <a:gd name="connsiteY20" fmla="*/ 0 h 1790700"/>
              <a:gd name="connsiteX21" fmla="*/ 548640 w 899160"/>
              <a:gd name="connsiteY21" fmla="*/ 22860 h 1790700"/>
              <a:gd name="connsiteX22" fmla="*/ 563880 w 899160"/>
              <a:gd name="connsiteY22" fmla="*/ 45720 h 1790700"/>
              <a:gd name="connsiteX23" fmla="*/ 586740 w 899160"/>
              <a:gd name="connsiteY23" fmla="*/ 53340 h 1790700"/>
              <a:gd name="connsiteX24" fmla="*/ 609600 w 899160"/>
              <a:gd name="connsiteY24" fmla="*/ 68580 h 1790700"/>
              <a:gd name="connsiteX25" fmla="*/ 624840 w 899160"/>
              <a:gd name="connsiteY25" fmla="*/ 91440 h 1790700"/>
              <a:gd name="connsiteX26" fmla="*/ 647700 w 899160"/>
              <a:gd name="connsiteY26" fmla="*/ 106680 h 1790700"/>
              <a:gd name="connsiteX27" fmla="*/ 678180 w 899160"/>
              <a:gd name="connsiteY27" fmla="*/ 137160 h 1790700"/>
              <a:gd name="connsiteX28" fmla="*/ 739140 w 899160"/>
              <a:gd name="connsiteY28" fmla="*/ 190500 h 1790700"/>
              <a:gd name="connsiteX29" fmla="*/ 800100 w 899160"/>
              <a:gd name="connsiteY29" fmla="*/ 259080 h 1790700"/>
              <a:gd name="connsiteX30" fmla="*/ 762000 w 899160"/>
              <a:gd name="connsiteY30" fmla="*/ 342900 h 1790700"/>
              <a:gd name="connsiteX31" fmla="*/ 769620 w 899160"/>
              <a:gd name="connsiteY31" fmla="*/ 381000 h 1790700"/>
              <a:gd name="connsiteX32" fmla="*/ 777240 w 899160"/>
              <a:gd name="connsiteY32" fmla="*/ 403860 h 1790700"/>
              <a:gd name="connsiteX33" fmla="*/ 822960 w 899160"/>
              <a:gd name="connsiteY33" fmla="*/ 419100 h 1790700"/>
              <a:gd name="connsiteX34" fmla="*/ 861060 w 899160"/>
              <a:gd name="connsiteY34" fmla="*/ 464820 h 1790700"/>
              <a:gd name="connsiteX35" fmla="*/ 899160 w 899160"/>
              <a:gd name="connsiteY35" fmla="*/ 510540 h 1790700"/>
              <a:gd name="connsiteX36" fmla="*/ 883920 w 899160"/>
              <a:gd name="connsiteY36" fmla="*/ 701040 h 1790700"/>
              <a:gd name="connsiteX37" fmla="*/ 861060 w 899160"/>
              <a:gd name="connsiteY37" fmla="*/ 777240 h 1790700"/>
              <a:gd name="connsiteX38" fmla="*/ 769620 w 899160"/>
              <a:gd name="connsiteY38" fmla="*/ 1386840 h 1790700"/>
              <a:gd name="connsiteX39" fmla="*/ 754380 w 899160"/>
              <a:gd name="connsiteY39" fmla="*/ 1409700 h 1790700"/>
              <a:gd name="connsiteX40" fmla="*/ 685800 w 899160"/>
              <a:gd name="connsiteY40" fmla="*/ 1569720 h 1790700"/>
              <a:gd name="connsiteX41" fmla="*/ 678180 w 899160"/>
              <a:gd name="connsiteY41" fmla="*/ 1592580 h 1790700"/>
              <a:gd name="connsiteX42" fmla="*/ 632460 w 899160"/>
              <a:gd name="connsiteY42" fmla="*/ 1729740 h 1790700"/>
              <a:gd name="connsiteX43" fmla="*/ 609600 w 899160"/>
              <a:gd name="connsiteY43" fmla="*/ 1760220 h 1790700"/>
              <a:gd name="connsiteX44" fmla="*/ 563880 w 899160"/>
              <a:gd name="connsiteY44" fmla="*/ 1775460 h 1790700"/>
              <a:gd name="connsiteX45" fmla="*/ 495300 w 899160"/>
              <a:gd name="connsiteY45" fmla="*/ 1790700 h 1790700"/>
              <a:gd name="connsiteX46" fmla="*/ 388620 w 899160"/>
              <a:gd name="connsiteY46" fmla="*/ 1783080 h 1790700"/>
              <a:gd name="connsiteX47" fmla="*/ 342900 w 899160"/>
              <a:gd name="connsiteY47" fmla="*/ 1752600 h 1790700"/>
              <a:gd name="connsiteX48" fmla="*/ 320040 w 899160"/>
              <a:gd name="connsiteY48" fmla="*/ 1737360 h 1790700"/>
              <a:gd name="connsiteX49" fmla="*/ 274320 w 899160"/>
              <a:gd name="connsiteY49" fmla="*/ 1699260 h 1790700"/>
              <a:gd name="connsiteX50" fmla="*/ 251460 w 899160"/>
              <a:gd name="connsiteY50" fmla="*/ 1546860 h 1790700"/>
              <a:gd name="connsiteX51" fmla="*/ 228600 w 899160"/>
              <a:gd name="connsiteY51" fmla="*/ 1524000 h 1790700"/>
              <a:gd name="connsiteX52" fmla="*/ 213360 w 899160"/>
              <a:gd name="connsiteY52" fmla="*/ 1501140 h 1790700"/>
              <a:gd name="connsiteX53" fmla="*/ 198120 w 899160"/>
              <a:gd name="connsiteY53" fmla="*/ 1348740 h 1790700"/>
              <a:gd name="connsiteX54" fmla="*/ 190500 w 899160"/>
              <a:gd name="connsiteY54" fmla="*/ 1325880 h 1790700"/>
              <a:gd name="connsiteX55" fmla="*/ 182880 w 899160"/>
              <a:gd name="connsiteY55" fmla="*/ 1181100 h 1790700"/>
              <a:gd name="connsiteX56" fmla="*/ 175260 w 899160"/>
              <a:gd name="connsiteY56" fmla="*/ 1143000 h 1790700"/>
              <a:gd name="connsiteX57" fmla="*/ 190500 w 899160"/>
              <a:gd name="connsiteY57" fmla="*/ 1043940 h 1790700"/>
              <a:gd name="connsiteX58" fmla="*/ 182880 w 899160"/>
              <a:gd name="connsiteY58" fmla="*/ 929640 h 1790700"/>
              <a:gd name="connsiteX59" fmla="*/ 160020 w 899160"/>
              <a:gd name="connsiteY59" fmla="*/ 914400 h 1790700"/>
              <a:gd name="connsiteX60" fmla="*/ 121920 w 899160"/>
              <a:gd name="connsiteY60" fmla="*/ 906780 h 1790700"/>
              <a:gd name="connsiteX61" fmla="*/ 53340 w 899160"/>
              <a:gd name="connsiteY61" fmla="*/ 876300 h 1790700"/>
              <a:gd name="connsiteX62" fmla="*/ 60960 w 899160"/>
              <a:gd name="connsiteY62" fmla="*/ 784860 h 1790700"/>
              <a:gd name="connsiteX63" fmla="*/ 76200 w 899160"/>
              <a:gd name="connsiteY63" fmla="*/ 731520 h 1790700"/>
              <a:gd name="connsiteX64" fmla="*/ 53340 w 899160"/>
              <a:gd name="connsiteY64" fmla="*/ 662940 h 1790700"/>
              <a:gd name="connsiteX65" fmla="*/ 45720 w 899160"/>
              <a:gd name="connsiteY65" fmla="*/ 640080 h 1790700"/>
              <a:gd name="connsiteX66" fmla="*/ 22860 w 899160"/>
              <a:gd name="connsiteY66" fmla="*/ 640080 h 1790700"/>
              <a:gd name="connsiteX0" fmla="*/ 22860 w 899160"/>
              <a:gd name="connsiteY0" fmla="*/ 640080 h 1790700"/>
              <a:gd name="connsiteX1" fmla="*/ 22860 w 899160"/>
              <a:gd name="connsiteY1" fmla="*/ 640080 h 1790700"/>
              <a:gd name="connsiteX2" fmla="*/ 7620 w 899160"/>
              <a:gd name="connsiteY2" fmla="*/ 510540 h 1790700"/>
              <a:gd name="connsiteX3" fmla="*/ 0 w 899160"/>
              <a:gd name="connsiteY3" fmla="*/ 487680 h 1790700"/>
              <a:gd name="connsiteX4" fmla="*/ 22860 w 899160"/>
              <a:gd name="connsiteY4" fmla="*/ 373380 h 1790700"/>
              <a:gd name="connsiteX5" fmla="*/ 38100 w 899160"/>
              <a:gd name="connsiteY5" fmla="*/ 350520 h 1790700"/>
              <a:gd name="connsiteX6" fmla="*/ 60960 w 899160"/>
              <a:gd name="connsiteY6" fmla="*/ 335280 h 1790700"/>
              <a:gd name="connsiteX7" fmla="*/ 114300 w 899160"/>
              <a:gd name="connsiteY7" fmla="*/ 274320 h 1790700"/>
              <a:gd name="connsiteX8" fmla="*/ 129540 w 899160"/>
              <a:gd name="connsiteY8" fmla="*/ 251460 h 1790700"/>
              <a:gd name="connsiteX9" fmla="*/ 175260 w 899160"/>
              <a:gd name="connsiteY9" fmla="*/ 220980 h 1790700"/>
              <a:gd name="connsiteX10" fmla="*/ 190500 w 899160"/>
              <a:gd name="connsiteY10" fmla="*/ 198120 h 1790700"/>
              <a:gd name="connsiteX11" fmla="*/ 236220 w 899160"/>
              <a:gd name="connsiteY11" fmla="*/ 160020 h 1790700"/>
              <a:gd name="connsiteX12" fmla="*/ 251460 w 899160"/>
              <a:gd name="connsiteY12" fmla="*/ 137160 h 1790700"/>
              <a:gd name="connsiteX13" fmla="*/ 281940 w 899160"/>
              <a:gd name="connsiteY13" fmla="*/ 114300 h 1790700"/>
              <a:gd name="connsiteX14" fmla="*/ 304800 w 899160"/>
              <a:gd name="connsiteY14" fmla="*/ 91440 h 1790700"/>
              <a:gd name="connsiteX15" fmla="*/ 350520 w 899160"/>
              <a:gd name="connsiteY15" fmla="*/ 68580 h 1790700"/>
              <a:gd name="connsiteX16" fmla="*/ 365760 w 899160"/>
              <a:gd name="connsiteY16" fmla="*/ 45720 h 1790700"/>
              <a:gd name="connsiteX17" fmla="*/ 411480 w 899160"/>
              <a:gd name="connsiteY17" fmla="*/ 30480 h 1790700"/>
              <a:gd name="connsiteX18" fmla="*/ 434340 w 899160"/>
              <a:gd name="connsiteY18" fmla="*/ 15240 h 1790700"/>
              <a:gd name="connsiteX19" fmla="*/ 464820 w 899160"/>
              <a:gd name="connsiteY19" fmla="*/ 7620 h 1790700"/>
              <a:gd name="connsiteX20" fmla="*/ 487680 w 899160"/>
              <a:gd name="connsiteY20" fmla="*/ 0 h 1790700"/>
              <a:gd name="connsiteX21" fmla="*/ 548640 w 899160"/>
              <a:gd name="connsiteY21" fmla="*/ 22860 h 1790700"/>
              <a:gd name="connsiteX22" fmla="*/ 563880 w 899160"/>
              <a:gd name="connsiteY22" fmla="*/ 45720 h 1790700"/>
              <a:gd name="connsiteX23" fmla="*/ 586740 w 899160"/>
              <a:gd name="connsiteY23" fmla="*/ 53340 h 1790700"/>
              <a:gd name="connsiteX24" fmla="*/ 609600 w 899160"/>
              <a:gd name="connsiteY24" fmla="*/ 68580 h 1790700"/>
              <a:gd name="connsiteX25" fmla="*/ 624840 w 899160"/>
              <a:gd name="connsiteY25" fmla="*/ 91440 h 1790700"/>
              <a:gd name="connsiteX26" fmla="*/ 647700 w 899160"/>
              <a:gd name="connsiteY26" fmla="*/ 106680 h 1790700"/>
              <a:gd name="connsiteX27" fmla="*/ 678180 w 899160"/>
              <a:gd name="connsiteY27" fmla="*/ 137160 h 1790700"/>
              <a:gd name="connsiteX28" fmla="*/ 739140 w 899160"/>
              <a:gd name="connsiteY28" fmla="*/ 190500 h 1790700"/>
              <a:gd name="connsiteX29" fmla="*/ 800100 w 899160"/>
              <a:gd name="connsiteY29" fmla="*/ 259080 h 1790700"/>
              <a:gd name="connsiteX30" fmla="*/ 762000 w 899160"/>
              <a:gd name="connsiteY30" fmla="*/ 342900 h 1790700"/>
              <a:gd name="connsiteX31" fmla="*/ 769620 w 899160"/>
              <a:gd name="connsiteY31" fmla="*/ 381000 h 1790700"/>
              <a:gd name="connsiteX32" fmla="*/ 777240 w 899160"/>
              <a:gd name="connsiteY32" fmla="*/ 403860 h 1790700"/>
              <a:gd name="connsiteX33" fmla="*/ 822960 w 899160"/>
              <a:gd name="connsiteY33" fmla="*/ 419100 h 1790700"/>
              <a:gd name="connsiteX34" fmla="*/ 861060 w 899160"/>
              <a:gd name="connsiteY34" fmla="*/ 464820 h 1790700"/>
              <a:gd name="connsiteX35" fmla="*/ 899160 w 899160"/>
              <a:gd name="connsiteY35" fmla="*/ 510540 h 1790700"/>
              <a:gd name="connsiteX36" fmla="*/ 883920 w 899160"/>
              <a:gd name="connsiteY36" fmla="*/ 701040 h 1790700"/>
              <a:gd name="connsiteX37" fmla="*/ 769620 w 899160"/>
              <a:gd name="connsiteY37" fmla="*/ 1386840 h 1790700"/>
              <a:gd name="connsiteX38" fmla="*/ 754380 w 899160"/>
              <a:gd name="connsiteY38" fmla="*/ 1409700 h 1790700"/>
              <a:gd name="connsiteX39" fmla="*/ 685800 w 899160"/>
              <a:gd name="connsiteY39" fmla="*/ 1569720 h 1790700"/>
              <a:gd name="connsiteX40" fmla="*/ 678180 w 899160"/>
              <a:gd name="connsiteY40" fmla="*/ 1592580 h 1790700"/>
              <a:gd name="connsiteX41" fmla="*/ 632460 w 899160"/>
              <a:gd name="connsiteY41" fmla="*/ 1729740 h 1790700"/>
              <a:gd name="connsiteX42" fmla="*/ 609600 w 899160"/>
              <a:gd name="connsiteY42" fmla="*/ 1760220 h 1790700"/>
              <a:gd name="connsiteX43" fmla="*/ 563880 w 899160"/>
              <a:gd name="connsiteY43" fmla="*/ 1775460 h 1790700"/>
              <a:gd name="connsiteX44" fmla="*/ 495300 w 899160"/>
              <a:gd name="connsiteY44" fmla="*/ 1790700 h 1790700"/>
              <a:gd name="connsiteX45" fmla="*/ 388620 w 899160"/>
              <a:gd name="connsiteY45" fmla="*/ 1783080 h 1790700"/>
              <a:gd name="connsiteX46" fmla="*/ 342900 w 899160"/>
              <a:gd name="connsiteY46" fmla="*/ 1752600 h 1790700"/>
              <a:gd name="connsiteX47" fmla="*/ 320040 w 899160"/>
              <a:gd name="connsiteY47" fmla="*/ 1737360 h 1790700"/>
              <a:gd name="connsiteX48" fmla="*/ 274320 w 899160"/>
              <a:gd name="connsiteY48" fmla="*/ 1699260 h 1790700"/>
              <a:gd name="connsiteX49" fmla="*/ 251460 w 899160"/>
              <a:gd name="connsiteY49" fmla="*/ 1546860 h 1790700"/>
              <a:gd name="connsiteX50" fmla="*/ 228600 w 899160"/>
              <a:gd name="connsiteY50" fmla="*/ 1524000 h 1790700"/>
              <a:gd name="connsiteX51" fmla="*/ 213360 w 899160"/>
              <a:gd name="connsiteY51" fmla="*/ 1501140 h 1790700"/>
              <a:gd name="connsiteX52" fmla="*/ 198120 w 899160"/>
              <a:gd name="connsiteY52" fmla="*/ 1348740 h 1790700"/>
              <a:gd name="connsiteX53" fmla="*/ 190500 w 899160"/>
              <a:gd name="connsiteY53" fmla="*/ 1325880 h 1790700"/>
              <a:gd name="connsiteX54" fmla="*/ 182880 w 899160"/>
              <a:gd name="connsiteY54" fmla="*/ 1181100 h 1790700"/>
              <a:gd name="connsiteX55" fmla="*/ 175260 w 899160"/>
              <a:gd name="connsiteY55" fmla="*/ 1143000 h 1790700"/>
              <a:gd name="connsiteX56" fmla="*/ 190500 w 899160"/>
              <a:gd name="connsiteY56" fmla="*/ 1043940 h 1790700"/>
              <a:gd name="connsiteX57" fmla="*/ 182880 w 899160"/>
              <a:gd name="connsiteY57" fmla="*/ 929640 h 1790700"/>
              <a:gd name="connsiteX58" fmla="*/ 160020 w 899160"/>
              <a:gd name="connsiteY58" fmla="*/ 914400 h 1790700"/>
              <a:gd name="connsiteX59" fmla="*/ 121920 w 899160"/>
              <a:gd name="connsiteY59" fmla="*/ 906780 h 1790700"/>
              <a:gd name="connsiteX60" fmla="*/ 53340 w 899160"/>
              <a:gd name="connsiteY60" fmla="*/ 876300 h 1790700"/>
              <a:gd name="connsiteX61" fmla="*/ 60960 w 899160"/>
              <a:gd name="connsiteY61" fmla="*/ 784860 h 1790700"/>
              <a:gd name="connsiteX62" fmla="*/ 76200 w 899160"/>
              <a:gd name="connsiteY62" fmla="*/ 731520 h 1790700"/>
              <a:gd name="connsiteX63" fmla="*/ 53340 w 899160"/>
              <a:gd name="connsiteY63" fmla="*/ 662940 h 1790700"/>
              <a:gd name="connsiteX64" fmla="*/ 45720 w 899160"/>
              <a:gd name="connsiteY64" fmla="*/ 640080 h 1790700"/>
              <a:gd name="connsiteX65" fmla="*/ 22860 w 899160"/>
              <a:gd name="connsiteY65" fmla="*/ 640080 h 1790700"/>
              <a:gd name="connsiteX0" fmla="*/ 22860 w 899160"/>
              <a:gd name="connsiteY0" fmla="*/ 640080 h 1790700"/>
              <a:gd name="connsiteX1" fmla="*/ 22860 w 899160"/>
              <a:gd name="connsiteY1" fmla="*/ 640080 h 1790700"/>
              <a:gd name="connsiteX2" fmla="*/ 7620 w 899160"/>
              <a:gd name="connsiteY2" fmla="*/ 510540 h 1790700"/>
              <a:gd name="connsiteX3" fmla="*/ 0 w 899160"/>
              <a:gd name="connsiteY3" fmla="*/ 487680 h 1790700"/>
              <a:gd name="connsiteX4" fmla="*/ 22860 w 899160"/>
              <a:gd name="connsiteY4" fmla="*/ 373380 h 1790700"/>
              <a:gd name="connsiteX5" fmla="*/ 38100 w 899160"/>
              <a:gd name="connsiteY5" fmla="*/ 350520 h 1790700"/>
              <a:gd name="connsiteX6" fmla="*/ 60960 w 899160"/>
              <a:gd name="connsiteY6" fmla="*/ 335280 h 1790700"/>
              <a:gd name="connsiteX7" fmla="*/ 114300 w 899160"/>
              <a:gd name="connsiteY7" fmla="*/ 274320 h 1790700"/>
              <a:gd name="connsiteX8" fmla="*/ 129540 w 899160"/>
              <a:gd name="connsiteY8" fmla="*/ 251460 h 1790700"/>
              <a:gd name="connsiteX9" fmla="*/ 175260 w 899160"/>
              <a:gd name="connsiteY9" fmla="*/ 220980 h 1790700"/>
              <a:gd name="connsiteX10" fmla="*/ 190500 w 899160"/>
              <a:gd name="connsiteY10" fmla="*/ 198120 h 1790700"/>
              <a:gd name="connsiteX11" fmla="*/ 236220 w 899160"/>
              <a:gd name="connsiteY11" fmla="*/ 160020 h 1790700"/>
              <a:gd name="connsiteX12" fmla="*/ 251460 w 899160"/>
              <a:gd name="connsiteY12" fmla="*/ 137160 h 1790700"/>
              <a:gd name="connsiteX13" fmla="*/ 281940 w 899160"/>
              <a:gd name="connsiteY13" fmla="*/ 114300 h 1790700"/>
              <a:gd name="connsiteX14" fmla="*/ 304800 w 899160"/>
              <a:gd name="connsiteY14" fmla="*/ 91440 h 1790700"/>
              <a:gd name="connsiteX15" fmla="*/ 350520 w 899160"/>
              <a:gd name="connsiteY15" fmla="*/ 68580 h 1790700"/>
              <a:gd name="connsiteX16" fmla="*/ 365760 w 899160"/>
              <a:gd name="connsiteY16" fmla="*/ 45720 h 1790700"/>
              <a:gd name="connsiteX17" fmla="*/ 411480 w 899160"/>
              <a:gd name="connsiteY17" fmla="*/ 30480 h 1790700"/>
              <a:gd name="connsiteX18" fmla="*/ 434340 w 899160"/>
              <a:gd name="connsiteY18" fmla="*/ 15240 h 1790700"/>
              <a:gd name="connsiteX19" fmla="*/ 464820 w 899160"/>
              <a:gd name="connsiteY19" fmla="*/ 7620 h 1790700"/>
              <a:gd name="connsiteX20" fmla="*/ 487680 w 899160"/>
              <a:gd name="connsiteY20" fmla="*/ 0 h 1790700"/>
              <a:gd name="connsiteX21" fmla="*/ 548640 w 899160"/>
              <a:gd name="connsiteY21" fmla="*/ 22860 h 1790700"/>
              <a:gd name="connsiteX22" fmla="*/ 563880 w 899160"/>
              <a:gd name="connsiteY22" fmla="*/ 45720 h 1790700"/>
              <a:gd name="connsiteX23" fmla="*/ 586740 w 899160"/>
              <a:gd name="connsiteY23" fmla="*/ 53340 h 1790700"/>
              <a:gd name="connsiteX24" fmla="*/ 609600 w 899160"/>
              <a:gd name="connsiteY24" fmla="*/ 68580 h 1790700"/>
              <a:gd name="connsiteX25" fmla="*/ 624840 w 899160"/>
              <a:gd name="connsiteY25" fmla="*/ 91440 h 1790700"/>
              <a:gd name="connsiteX26" fmla="*/ 647700 w 899160"/>
              <a:gd name="connsiteY26" fmla="*/ 106680 h 1790700"/>
              <a:gd name="connsiteX27" fmla="*/ 678180 w 899160"/>
              <a:gd name="connsiteY27" fmla="*/ 137160 h 1790700"/>
              <a:gd name="connsiteX28" fmla="*/ 739140 w 899160"/>
              <a:gd name="connsiteY28" fmla="*/ 190500 h 1790700"/>
              <a:gd name="connsiteX29" fmla="*/ 800100 w 899160"/>
              <a:gd name="connsiteY29" fmla="*/ 259080 h 1790700"/>
              <a:gd name="connsiteX30" fmla="*/ 762000 w 899160"/>
              <a:gd name="connsiteY30" fmla="*/ 342900 h 1790700"/>
              <a:gd name="connsiteX31" fmla="*/ 769620 w 899160"/>
              <a:gd name="connsiteY31" fmla="*/ 381000 h 1790700"/>
              <a:gd name="connsiteX32" fmla="*/ 777240 w 899160"/>
              <a:gd name="connsiteY32" fmla="*/ 403860 h 1790700"/>
              <a:gd name="connsiteX33" fmla="*/ 822960 w 899160"/>
              <a:gd name="connsiteY33" fmla="*/ 419100 h 1790700"/>
              <a:gd name="connsiteX34" fmla="*/ 861060 w 899160"/>
              <a:gd name="connsiteY34" fmla="*/ 464820 h 1790700"/>
              <a:gd name="connsiteX35" fmla="*/ 899160 w 899160"/>
              <a:gd name="connsiteY35" fmla="*/ 510540 h 1790700"/>
              <a:gd name="connsiteX36" fmla="*/ 769620 w 899160"/>
              <a:gd name="connsiteY36" fmla="*/ 1386840 h 1790700"/>
              <a:gd name="connsiteX37" fmla="*/ 754380 w 899160"/>
              <a:gd name="connsiteY37" fmla="*/ 1409700 h 1790700"/>
              <a:gd name="connsiteX38" fmla="*/ 685800 w 899160"/>
              <a:gd name="connsiteY38" fmla="*/ 1569720 h 1790700"/>
              <a:gd name="connsiteX39" fmla="*/ 678180 w 899160"/>
              <a:gd name="connsiteY39" fmla="*/ 1592580 h 1790700"/>
              <a:gd name="connsiteX40" fmla="*/ 632460 w 899160"/>
              <a:gd name="connsiteY40" fmla="*/ 1729740 h 1790700"/>
              <a:gd name="connsiteX41" fmla="*/ 609600 w 899160"/>
              <a:gd name="connsiteY41" fmla="*/ 1760220 h 1790700"/>
              <a:gd name="connsiteX42" fmla="*/ 563880 w 899160"/>
              <a:gd name="connsiteY42" fmla="*/ 1775460 h 1790700"/>
              <a:gd name="connsiteX43" fmla="*/ 495300 w 899160"/>
              <a:gd name="connsiteY43" fmla="*/ 1790700 h 1790700"/>
              <a:gd name="connsiteX44" fmla="*/ 388620 w 899160"/>
              <a:gd name="connsiteY44" fmla="*/ 1783080 h 1790700"/>
              <a:gd name="connsiteX45" fmla="*/ 342900 w 899160"/>
              <a:gd name="connsiteY45" fmla="*/ 1752600 h 1790700"/>
              <a:gd name="connsiteX46" fmla="*/ 320040 w 899160"/>
              <a:gd name="connsiteY46" fmla="*/ 1737360 h 1790700"/>
              <a:gd name="connsiteX47" fmla="*/ 274320 w 899160"/>
              <a:gd name="connsiteY47" fmla="*/ 1699260 h 1790700"/>
              <a:gd name="connsiteX48" fmla="*/ 251460 w 899160"/>
              <a:gd name="connsiteY48" fmla="*/ 1546860 h 1790700"/>
              <a:gd name="connsiteX49" fmla="*/ 228600 w 899160"/>
              <a:gd name="connsiteY49" fmla="*/ 1524000 h 1790700"/>
              <a:gd name="connsiteX50" fmla="*/ 213360 w 899160"/>
              <a:gd name="connsiteY50" fmla="*/ 1501140 h 1790700"/>
              <a:gd name="connsiteX51" fmla="*/ 198120 w 899160"/>
              <a:gd name="connsiteY51" fmla="*/ 1348740 h 1790700"/>
              <a:gd name="connsiteX52" fmla="*/ 190500 w 899160"/>
              <a:gd name="connsiteY52" fmla="*/ 1325880 h 1790700"/>
              <a:gd name="connsiteX53" fmla="*/ 182880 w 899160"/>
              <a:gd name="connsiteY53" fmla="*/ 1181100 h 1790700"/>
              <a:gd name="connsiteX54" fmla="*/ 175260 w 899160"/>
              <a:gd name="connsiteY54" fmla="*/ 1143000 h 1790700"/>
              <a:gd name="connsiteX55" fmla="*/ 190500 w 899160"/>
              <a:gd name="connsiteY55" fmla="*/ 1043940 h 1790700"/>
              <a:gd name="connsiteX56" fmla="*/ 182880 w 899160"/>
              <a:gd name="connsiteY56" fmla="*/ 929640 h 1790700"/>
              <a:gd name="connsiteX57" fmla="*/ 160020 w 899160"/>
              <a:gd name="connsiteY57" fmla="*/ 914400 h 1790700"/>
              <a:gd name="connsiteX58" fmla="*/ 121920 w 899160"/>
              <a:gd name="connsiteY58" fmla="*/ 906780 h 1790700"/>
              <a:gd name="connsiteX59" fmla="*/ 53340 w 899160"/>
              <a:gd name="connsiteY59" fmla="*/ 876300 h 1790700"/>
              <a:gd name="connsiteX60" fmla="*/ 60960 w 899160"/>
              <a:gd name="connsiteY60" fmla="*/ 784860 h 1790700"/>
              <a:gd name="connsiteX61" fmla="*/ 76200 w 899160"/>
              <a:gd name="connsiteY61" fmla="*/ 731520 h 1790700"/>
              <a:gd name="connsiteX62" fmla="*/ 53340 w 899160"/>
              <a:gd name="connsiteY62" fmla="*/ 662940 h 1790700"/>
              <a:gd name="connsiteX63" fmla="*/ 45720 w 899160"/>
              <a:gd name="connsiteY63" fmla="*/ 640080 h 1790700"/>
              <a:gd name="connsiteX64" fmla="*/ 22860 w 899160"/>
              <a:gd name="connsiteY64" fmla="*/ 640080 h 1790700"/>
              <a:gd name="connsiteX0" fmla="*/ 22860 w 899160"/>
              <a:gd name="connsiteY0" fmla="*/ 640080 h 1790700"/>
              <a:gd name="connsiteX1" fmla="*/ 22860 w 899160"/>
              <a:gd name="connsiteY1" fmla="*/ 640080 h 1790700"/>
              <a:gd name="connsiteX2" fmla="*/ 7620 w 899160"/>
              <a:gd name="connsiteY2" fmla="*/ 510540 h 1790700"/>
              <a:gd name="connsiteX3" fmla="*/ 0 w 899160"/>
              <a:gd name="connsiteY3" fmla="*/ 487680 h 1790700"/>
              <a:gd name="connsiteX4" fmla="*/ 22860 w 899160"/>
              <a:gd name="connsiteY4" fmla="*/ 373380 h 1790700"/>
              <a:gd name="connsiteX5" fmla="*/ 38100 w 899160"/>
              <a:gd name="connsiteY5" fmla="*/ 350520 h 1790700"/>
              <a:gd name="connsiteX6" fmla="*/ 60960 w 899160"/>
              <a:gd name="connsiteY6" fmla="*/ 335280 h 1790700"/>
              <a:gd name="connsiteX7" fmla="*/ 114300 w 899160"/>
              <a:gd name="connsiteY7" fmla="*/ 274320 h 1790700"/>
              <a:gd name="connsiteX8" fmla="*/ 129540 w 899160"/>
              <a:gd name="connsiteY8" fmla="*/ 251460 h 1790700"/>
              <a:gd name="connsiteX9" fmla="*/ 175260 w 899160"/>
              <a:gd name="connsiteY9" fmla="*/ 220980 h 1790700"/>
              <a:gd name="connsiteX10" fmla="*/ 190500 w 899160"/>
              <a:gd name="connsiteY10" fmla="*/ 198120 h 1790700"/>
              <a:gd name="connsiteX11" fmla="*/ 236220 w 899160"/>
              <a:gd name="connsiteY11" fmla="*/ 160020 h 1790700"/>
              <a:gd name="connsiteX12" fmla="*/ 251460 w 899160"/>
              <a:gd name="connsiteY12" fmla="*/ 137160 h 1790700"/>
              <a:gd name="connsiteX13" fmla="*/ 281940 w 899160"/>
              <a:gd name="connsiteY13" fmla="*/ 114300 h 1790700"/>
              <a:gd name="connsiteX14" fmla="*/ 304800 w 899160"/>
              <a:gd name="connsiteY14" fmla="*/ 91440 h 1790700"/>
              <a:gd name="connsiteX15" fmla="*/ 350520 w 899160"/>
              <a:gd name="connsiteY15" fmla="*/ 68580 h 1790700"/>
              <a:gd name="connsiteX16" fmla="*/ 365760 w 899160"/>
              <a:gd name="connsiteY16" fmla="*/ 45720 h 1790700"/>
              <a:gd name="connsiteX17" fmla="*/ 411480 w 899160"/>
              <a:gd name="connsiteY17" fmla="*/ 30480 h 1790700"/>
              <a:gd name="connsiteX18" fmla="*/ 434340 w 899160"/>
              <a:gd name="connsiteY18" fmla="*/ 15240 h 1790700"/>
              <a:gd name="connsiteX19" fmla="*/ 464820 w 899160"/>
              <a:gd name="connsiteY19" fmla="*/ 7620 h 1790700"/>
              <a:gd name="connsiteX20" fmla="*/ 487680 w 899160"/>
              <a:gd name="connsiteY20" fmla="*/ 0 h 1790700"/>
              <a:gd name="connsiteX21" fmla="*/ 548640 w 899160"/>
              <a:gd name="connsiteY21" fmla="*/ 22860 h 1790700"/>
              <a:gd name="connsiteX22" fmla="*/ 563880 w 899160"/>
              <a:gd name="connsiteY22" fmla="*/ 45720 h 1790700"/>
              <a:gd name="connsiteX23" fmla="*/ 586740 w 899160"/>
              <a:gd name="connsiteY23" fmla="*/ 53340 h 1790700"/>
              <a:gd name="connsiteX24" fmla="*/ 609600 w 899160"/>
              <a:gd name="connsiteY24" fmla="*/ 68580 h 1790700"/>
              <a:gd name="connsiteX25" fmla="*/ 624840 w 899160"/>
              <a:gd name="connsiteY25" fmla="*/ 91440 h 1790700"/>
              <a:gd name="connsiteX26" fmla="*/ 647700 w 899160"/>
              <a:gd name="connsiteY26" fmla="*/ 106680 h 1790700"/>
              <a:gd name="connsiteX27" fmla="*/ 678180 w 899160"/>
              <a:gd name="connsiteY27" fmla="*/ 137160 h 1790700"/>
              <a:gd name="connsiteX28" fmla="*/ 739140 w 899160"/>
              <a:gd name="connsiteY28" fmla="*/ 190500 h 1790700"/>
              <a:gd name="connsiteX29" fmla="*/ 800100 w 899160"/>
              <a:gd name="connsiteY29" fmla="*/ 259080 h 1790700"/>
              <a:gd name="connsiteX30" fmla="*/ 762000 w 899160"/>
              <a:gd name="connsiteY30" fmla="*/ 342900 h 1790700"/>
              <a:gd name="connsiteX31" fmla="*/ 769620 w 899160"/>
              <a:gd name="connsiteY31" fmla="*/ 381000 h 1790700"/>
              <a:gd name="connsiteX32" fmla="*/ 777240 w 899160"/>
              <a:gd name="connsiteY32" fmla="*/ 403860 h 1790700"/>
              <a:gd name="connsiteX33" fmla="*/ 822960 w 899160"/>
              <a:gd name="connsiteY33" fmla="*/ 419100 h 1790700"/>
              <a:gd name="connsiteX34" fmla="*/ 861060 w 899160"/>
              <a:gd name="connsiteY34" fmla="*/ 464820 h 1790700"/>
              <a:gd name="connsiteX35" fmla="*/ 899160 w 899160"/>
              <a:gd name="connsiteY35" fmla="*/ 510540 h 1790700"/>
              <a:gd name="connsiteX36" fmla="*/ 769620 w 899160"/>
              <a:gd name="connsiteY36" fmla="*/ 1386840 h 1790700"/>
              <a:gd name="connsiteX37" fmla="*/ 685800 w 899160"/>
              <a:gd name="connsiteY37" fmla="*/ 1569720 h 1790700"/>
              <a:gd name="connsiteX38" fmla="*/ 678180 w 899160"/>
              <a:gd name="connsiteY38" fmla="*/ 1592580 h 1790700"/>
              <a:gd name="connsiteX39" fmla="*/ 632460 w 899160"/>
              <a:gd name="connsiteY39" fmla="*/ 1729740 h 1790700"/>
              <a:gd name="connsiteX40" fmla="*/ 609600 w 899160"/>
              <a:gd name="connsiteY40" fmla="*/ 1760220 h 1790700"/>
              <a:gd name="connsiteX41" fmla="*/ 563880 w 899160"/>
              <a:gd name="connsiteY41" fmla="*/ 1775460 h 1790700"/>
              <a:gd name="connsiteX42" fmla="*/ 495300 w 899160"/>
              <a:gd name="connsiteY42" fmla="*/ 1790700 h 1790700"/>
              <a:gd name="connsiteX43" fmla="*/ 388620 w 899160"/>
              <a:gd name="connsiteY43" fmla="*/ 1783080 h 1790700"/>
              <a:gd name="connsiteX44" fmla="*/ 342900 w 899160"/>
              <a:gd name="connsiteY44" fmla="*/ 1752600 h 1790700"/>
              <a:gd name="connsiteX45" fmla="*/ 320040 w 899160"/>
              <a:gd name="connsiteY45" fmla="*/ 1737360 h 1790700"/>
              <a:gd name="connsiteX46" fmla="*/ 274320 w 899160"/>
              <a:gd name="connsiteY46" fmla="*/ 1699260 h 1790700"/>
              <a:gd name="connsiteX47" fmla="*/ 251460 w 899160"/>
              <a:gd name="connsiteY47" fmla="*/ 1546860 h 1790700"/>
              <a:gd name="connsiteX48" fmla="*/ 228600 w 899160"/>
              <a:gd name="connsiteY48" fmla="*/ 1524000 h 1790700"/>
              <a:gd name="connsiteX49" fmla="*/ 213360 w 899160"/>
              <a:gd name="connsiteY49" fmla="*/ 1501140 h 1790700"/>
              <a:gd name="connsiteX50" fmla="*/ 198120 w 899160"/>
              <a:gd name="connsiteY50" fmla="*/ 1348740 h 1790700"/>
              <a:gd name="connsiteX51" fmla="*/ 190500 w 899160"/>
              <a:gd name="connsiteY51" fmla="*/ 1325880 h 1790700"/>
              <a:gd name="connsiteX52" fmla="*/ 182880 w 899160"/>
              <a:gd name="connsiteY52" fmla="*/ 1181100 h 1790700"/>
              <a:gd name="connsiteX53" fmla="*/ 175260 w 899160"/>
              <a:gd name="connsiteY53" fmla="*/ 1143000 h 1790700"/>
              <a:gd name="connsiteX54" fmla="*/ 190500 w 899160"/>
              <a:gd name="connsiteY54" fmla="*/ 1043940 h 1790700"/>
              <a:gd name="connsiteX55" fmla="*/ 182880 w 899160"/>
              <a:gd name="connsiteY55" fmla="*/ 929640 h 1790700"/>
              <a:gd name="connsiteX56" fmla="*/ 160020 w 899160"/>
              <a:gd name="connsiteY56" fmla="*/ 914400 h 1790700"/>
              <a:gd name="connsiteX57" fmla="*/ 121920 w 899160"/>
              <a:gd name="connsiteY57" fmla="*/ 906780 h 1790700"/>
              <a:gd name="connsiteX58" fmla="*/ 53340 w 899160"/>
              <a:gd name="connsiteY58" fmla="*/ 876300 h 1790700"/>
              <a:gd name="connsiteX59" fmla="*/ 60960 w 899160"/>
              <a:gd name="connsiteY59" fmla="*/ 784860 h 1790700"/>
              <a:gd name="connsiteX60" fmla="*/ 76200 w 899160"/>
              <a:gd name="connsiteY60" fmla="*/ 731520 h 1790700"/>
              <a:gd name="connsiteX61" fmla="*/ 53340 w 899160"/>
              <a:gd name="connsiteY61" fmla="*/ 662940 h 1790700"/>
              <a:gd name="connsiteX62" fmla="*/ 45720 w 899160"/>
              <a:gd name="connsiteY62" fmla="*/ 640080 h 1790700"/>
              <a:gd name="connsiteX63" fmla="*/ 22860 w 899160"/>
              <a:gd name="connsiteY63" fmla="*/ 640080 h 1790700"/>
              <a:gd name="connsiteX0" fmla="*/ 22860 w 899160"/>
              <a:gd name="connsiteY0" fmla="*/ 640080 h 1790700"/>
              <a:gd name="connsiteX1" fmla="*/ 22860 w 899160"/>
              <a:gd name="connsiteY1" fmla="*/ 640080 h 1790700"/>
              <a:gd name="connsiteX2" fmla="*/ 7620 w 899160"/>
              <a:gd name="connsiteY2" fmla="*/ 510540 h 1790700"/>
              <a:gd name="connsiteX3" fmla="*/ 0 w 899160"/>
              <a:gd name="connsiteY3" fmla="*/ 487680 h 1790700"/>
              <a:gd name="connsiteX4" fmla="*/ 22860 w 899160"/>
              <a:gd name="connsiteY4" fmla="*/ 373380 h 1790700"/>
              <a:gd name="connsiteX5" fmla="*/ 38100 w 899160"/>
              <a:gd name="connsiteY5" fmla="*/ 350520 h 1790700"/>
              <a:gd name="connsiteX6" fmla="*/ 60960 w 899160"/>
              <a:gd name="connsiteY6" fmla="*/ 335280 h 1790700"/>
              <a:gd name="connsiteX7" fmla="*/ 114300 w 899160"/>
              <a:gd name="connsiteY7" fmla="*/ 274320 h 1790700"/>
              <a:gd name="connsiteX8" fmla="*/ 129540 w 899160"/>
              <a:gd name="connsiteY8" fmla="*/ 251460 h 1790700"/>
              <a:gd name="connsiteX9" fmla="*/ 175260 w 899160"/>
              <a:gd name="connsiteY9" fmla="*/ 220980 h 1790700"/>
              <a:gd name="connsiteX10" fmla="*/ 190500 w 899160"/>
              <a:gd name="connsiteY10" fmla="*/ 198120 h 1790700"/>
              <a:gd name="connsiteX11" fmla="*/ 236220 w 899160"/>
              <a:gd name="connsiteY11" fmla="*/ 160020 h 1790700"/>
              <a:gd name="connsiteX12" fmla="*/ 251460 w 899160"/>
              <a:gd name="connsiteY12" fmla="*/ 137160 h 1790700"/>
              <a:gd name="connsiteX13" fmla="*/ 281940 w 899160"/>
              <a:gd name="connsiteY13" fmla="*/ 114300 h 1790700"/>
              <a:gd name="connsiteX14" fmla="*/ 304800 w 899160"/>
              <a:gd name="connsiteY14" fmla="*/ 91440 h 1790700"/>
              <a:gd name="connsiteX15" fmla="*/ 350520 w 899160"/>
              <a:gd name="connsiteY15" fmla="*/ 68580 h 1790700"/>
              <a:gd name="connsiteX16" fmla="*/ 365760 w 899160"/>
              <a:gd name="connsiteY16" fmla="*/ 45720 h 1790700"/>
              <a:gd name="connsiteX17" fmla="*/ 411480 w 899160"/>
              <a:gd name="connsiteY17" fmla="*/ 30480 h 1790700"/>
              <a:gd name="connsiteX18" fmla="*/ 434340 w 899160"/>
              <a:gd name="connsiteY18" fmla="*/ 15240 h 1790700"/>
              <a:gd name="connsiteX19" fmla="*/ 464820 w 899160"/>
              <a:gd name="connsiteY19" fmla="*/ 7620 h 1790700"/>
              <a:gd name="connsiteX20" fmla="*/ 487680 w 899160"/>
              <a:gd name="connsiteY20" fmla="*/ 0 h 1790700"/>
              <a:gd name="connsiteX21" fmla="*/ 548640 w 899160"/>
              <a:gd name="connsiteY21" fmla="*/ 22860 h 1790700"/>
              <a:gd name="connsiteX22" fmla="*/ 563880 w 899160"/>
              <a:gd name="connsiteY22" fmla="*/ 45720 h 1790700"/>
              <a:gd name="connsiteX23" fmla="*/ 586740 w 899160"/>
              <a:gd name="connsiteY23" fmla="*/ 53340 h 1790700"/>
              <a:gd name="connsiteX24" fmla="*/ 609600 w 899160"/>
              <a:gd name="connsiteY24" fmla="*/ 68580 h 1790700"/>
              <a:gd name="connsiteX25" fmla="*/ 624840 w 899160"/>
              <a:gd name="connsiteY25" fmla="*/ 91440 h 1790700"/>
              <a:gd name="connsiteX26" fmla="*/ 647700 w 899160"/>
              <a:gd name="connsiteY26" fmla="*/ 106680 h 1790700"/>
              <a:gd name="connsiteX27" fmla="*/ 678180 w 899160"/>
              <a:gd name="connsiteY27" fmla="*/ 137160 h 1790700"/>
              <a:gd name="connsiteX28" fmla="*/ 739140 w 899160"/>
              <a:gd name="connsiteY28" fmla="*/ 190500 h 1790700"/>
              <a:gd name="connsiteX29" fmla="*/ 800100 w 899160"/>
              <a:gd name="connsiteY29" fmla="*/ 259080 h 1790700"/>
              <a:gd name="connsiteX30" fmla="*/ 762000 w 899160"/>
              <a:gd name="connsiteY30" fmla="*/ 342900 h 1790700"/>
              <a:gd name="connsiteX31" fmla="*/ 769620 w 899160"/>
              <a:gd name="connsiteY31" fmla="*/ 381000 h 1790700"/>
              <a:gd name="connsiteX32" fmla="*/ 777240 w 899160"/>
              <a:gd name="connsiteY32" fmla="*/ 403860 h 1790700"/>
              <a:gd name="connsiteX33" fmla="*/ 822960 w 899160"/>
              <a:gd name="connsiteY33" fmla="*/ 419100 h 1790700"/>
              <a:gd name="connsiteX34" fmla="*/ 861060 w 899160"/>
              <a:gd name="connsiteY34" fmla="*/ 464820 h 1790700"/>
              <a:gd name="connsiteX35" fmla="*/ 899160 w 899160"/>
              <a:gd name="connsiteY35" fmla="*/ 510540 h 1790700"/>
              <a:gd name="connsiteX36" fmla="*/ 685800 w 899160"/>
              <a:gd name="connsiteY36" fmla="*/ 1569720 h 1790700"/>
              <a:gd name="connsiteX37" fmla="*/ 678180 w 899160"/>
              <a:gd name="connsiteY37" fmla="*/ 1592580 h 1790700"/>
              <a:gd name="connsiteX38" fmla="*/ 632460 w 899160"/>
              <a:gd name="connsiteY38" fmla="*/ 1729740 h 1790700"/>
              <a:gd name="connsiteX39" fmla="*/ 609600 w 899160"/>
              <a:gd name="connsiteY39" fmla="*/ 1760220 h 1790700"/>
              <a:gd name="connsiteX40" fmla="*/ 563880 w 899160"/>
              <a:gd name="connsiteY40" fmla="*/ 1775460 h 1790700"/>
              <a:gd name="connsiteX41" fmla="*/ 495300 w 899160"/>
              <a:gd name="connsiteY41" fmla="*/ 1790700 h 1790700"/>
              <a:gd name="connsiteX42" fmla="*/ 388620 w 899160"/>
              <a:gd name="connsiteY42" fmla="*/ 1783080 h 1790700"/>
              <a:gd name="connsiteX43" fmla="*/ 342900 w 899160"/>
              <a:gd name="connsiteY43" fmla="*/ 1752600 h 1790700"/>
              <a:gd name="connsiteX44" fmla="*/ 320040 w 899160"/>
              <a:gd name="connsiteY44" fmla="*/ 1737360 h 1790700"/>
              <a:gd name="connsiteX45" fmla="*/ 274320 w 899160"/>
              <a:gd name="connsiteY45" fmla="*/ 1699260 h 1790700"/>
              <a:gd name="connsiteX46" fmla="*/ 251460 w 899160"/>
              <a:gd name="connsiteY46" fmla="*/ 1546860 h 1790700"/>
              <a:gd name="connsiteX47" fmla="*/ 228600 w 899160"/>
              <a:gd name="connsiteY47" fmla="*/ 1524000 h 1790700"/>
              <a:gd name="connsiteX48" fmla="*/ 213360 w 899160"/>
              <a:gd name="connsiteY48" fmla="*/ 1501140 h 1790700"/>
              <a:gd name="connsiteX49" fmla="*/ 198120 w 899160"/>
              <a:gd name="connsiteY49" fmla="*/ 1348740 h 1790700"/>
              <a:gd name="connsiteX50" fmla="*/ 190500 w 899160"/>
              <a:gd name="connsiteY50" fmla="*/ 1325880 h 1790700"/>
              <a:gd name="connsiteX51" fmla="*/ 182880 w 899160"/>
              <a:gd name="connsiteY51" fmla="*/ 1181100 h 1790700"/>
              <a:gd name="connsiteX52" fmla="*/ 175260 w 899160"/>
              <a:gd name="connsiteY52" fmla="*/ 1143000 h 1790700"/>
              <a:gd name="connsiteX53" fmla="*/ 190500 w 899160"/>
              <a:gd name="connsiteY53" fmla="*/ 1043940 h 1790700"/>
              <a:gd name="connsiteX54" fmla="*/ 182880 w 899160"/>
              <a:gd name="connsiteY54" fmla="*/ 929640 h 1790700"/>
              <a:gd name="connsiteX55" fmla="*/ 160020 w 899160"/>
              <a:gd name="connsiteY55" fmla="*/ 914400 h 1790700"/>
              <a:gd name="connsiteX56" fmla="*/ 121920 w 899160"/>
              <a:gd name="connsiteY56" fmla="*/ 906780 h 1790700"/>
              <a:gd name="connsiteX57" fmla="*/ 53340 w 899160"/>
              <a:gd name="connsiteY57" fmla="*/ 876300 h 1790700"/>
              <a:gd name="connsiteX58" fmla="*/ 60960 w 899160"/>
              <a:gd name="connsiteY58" fmla="*/ 784860 h 1790700"/>
              <a:gd name="connsiteX59" fmla="*/ 76200 w 899160"/>
              <a:gd name="connsiteY59" fmla="*/ 731520 h 1790700"/>
              <a:gd name="connsiteX60" fmla="*/ 53340 w 899160"/>
              <a:gd name="connsiteY60" fmla="*/ 662940 h 1790700"/>
              <a:gd name="connsiteX61" fmla="*/ 45720 w 899160"/>
              <a:gd name="connsiteY61" fmla="*/ 640080 h 1790700"/>
              <a:gd name="connsiteX62" fmla="*/ 22860 w 899160"/>
              <a:gd name="connsiteY62" fmla="*/ 640080 h 1790700"/>
              <a:gd name="connsiteX0" fmla="*/ 22860 w 899160"/>
              <a:gd name="connsiteY0" fmla="*/ 640080 h 1790700"/>
              <a:gd name="connsiteX1" fmla="*/ 22860 w 899160"/>
              <a:gd name="connsiteY1" fmla="*/ 640080 h 1790700"/>
              <a:gd name="connsiteX2" fmla="*/ 7620 w 899160"/>
              <a:gd name="connsiteY2" fmla="*/ 510540 h 1790700"/>
              <a:gd name="connsiteX3" fmla="*/ 0 w 899160"/>
              <a:gd name="connsiteY3" fmla="*/ 487680 h 1790700"/>
              <a:gd name="connsiteX4" fmla="*/ 22860 w 899160"/>
              <a:gd name="connsiteY4" fmla="*/ 373380 h 1790700"/>
              <a:gd name="connsiteX5" fmla="*/ 38100 w 899160"/>
              <a:gd name="connsiteY5" fmla="*/ 350520 h 1790700"/>
              <a:gd name="connsiteX6" fmla="*/ 60960 w 899160"/>
              <a:gd name="connsiteY6" fmla="*/ 335280 h 1790700"/>
              <a:gd name="connsiteX7" fmla="*/ 114300 w 899160"/>
              <a:gd name="connsiteY7" fmla="*/ 274320 h 1790700"/>
              <a:gd name="connsiteX8" fmla="*/ 129540 w 899160"/>
              <a:gd name="connsiteY8" fmla="*/ 251460 h 1790700"/>
              <a:gd name="connsiteX9" fmla="*/ 175260 w 899160"/>
              <a:gd name="connsiteY9" fmla="*/ 220980 h 1790700"/>
              <a:gd name="connsiteX10" fmla="*/ 190500 w 899160"/>
              <a:gd name="connsiteY10" fmla="*/ 198120 h 1790700"/>
              <a:gd name="connsiteX11" fmla="*/ 236220 w 899160"/>
              <a:gd name="connsiteY11" fmla="*/ 160020 h 1790700"/>
              <a:gd name="connsiteX12" fmla="*/ 251460 w 899160"/>
              <a:gd name="connsiteY12" fmla="*/ 137160 h 1790700"/>
              <a:gd name="connsiteX13" fmla="*/ 281940 w 899160"/>
              <a:gd name="connsiteY13" fmla="*/ 114300 h 1790700"/>
              <a:gd name="connsiteX14" fmla="*/ 304800 w 899160"/>
              <a:gd name="connsiteY14" fmla="*/ 91440 h 1790700"/>
              <a:gd name="connsiteX15" fmla="*/ 350520 w 899160"/>
              <a:gd name="connsiteY15" fmla="*/ 68580 h 1790700"/>
              <a:gd name="connsiteX16" fmla="*/ 365760 w 899160"/>
              <a:gd name="connsiteY16" fmla="*/ 45720 h 1790700"/>
              <a:gd name="connsiteX17" fmla="*/ 411480 w 899160"/>
              <a:gd name="connsiteY17" fmla="*/ 30480 h 1790700"/>
              <a:gd name="connsiteX18" fmla="*/ 434340 w 899160"/>
              <a:gd name="connsiteY18" fmla="*/ 15240 h 1790700"/>
              <a:gd name="connsiteX19" fmla="*/ 464820 w 899160"/>
              <a:gd name="connsiteY19" fmla="*/ 7620 h 1790700"/>
              <a:gd name="connsiteX20" fmla="*/ 487680 w 899160"/>
              <a:gd name="connsiteY20" fmla="*/ 0 h 1790700"/>
              <a:gd name="connsiteX21" fmla="*/ 548640 w 899160"/>
              <a:gd name="connsiteY21" fmla="*/ 22860 h 1790700"/>
              <a:gd name="connsiteX22" fmla="*/ 563880 w 899160"/>
              <a:gd name="connsiteY22" fmla="*/ 45720 h 1790700"/>
              <a:gd name="connsiteX23" fmla="*/ 586740 w 899160"/>
              <a:gd name="connsiteY23" fmla="*/ 53340 h 1790700"/>
              <a:gd name="connsiteX24" fmla="*/ 609600 w 899160"/>
              <a:gd name="connsiteY24" fmla="*/ 68580 h 1790700"/>
              <a:gd name="connsiteX25" fmla="*/ 624840 w 899160"/>
              <a:gd name="connsiteY25" fmla="*/ 91440 h 1790700"/>
              <a:gd name="connsiteX26" fmla="*/ 647700 w 899160"/>
              <a:gd name="connsiteY26" fmla="*/ 106680 h 1790700"/>
              <a:gd name="connsiteX27" fmla="*/ 678180 w 899160"/>
              <a:gd name="connsiteY27" fmla="*/ 137160 h 1790700"/>
              <a:gd name="connsiteX28" fmla="*/ 739140 w 899160"/>
              <a:gd name="connsiteY28" fmla="*/ 190500 h 1790700"/>
              <a:gd name="connsiteX29" fmla="*/ 800100 w 899160"/>
              <a:gd name="connsiteY29" fmla="*/ 259080 h 1790700"/>
              <a:gd name="connsiteX30" fmla="*/ 762000 w 899160"/>
              <a:gd name="connsiteY30" fmla="*/ 342900 h 1790700"/>
              <a:gd name="connsiteX31" fmla="*/ 769620 w 899160"/>
              <a:gd name="connsiteY31" fmla="*/ 381000 h 1790700"/>
              <a:gd name="connsiteX32" fmla="*/ 777240 w 899160"/>
              <a:gd name="connsiteY32" fmla="*/ 403860 h 1790700"/>
              <a:gd name="connsiteX33" fmla="*/ 822960 w 899160"/>
              <a:gd name="connsiteY33" fmla="*/ 419100 h 1790700"/>
              <a:gd name="connsiteX34" fmla="*/ 861060 w 899160"/>
              <a:gd name="connsiteY34" fmla="*/ 464820 h 1790700"/>
              <a:gd name="connsiteX35" fmla="*/ 899160 w 899160"/>
              <a:gd name="connsiteY35" fmla="*/ 510540 h 1790700"/>
              <a:gd name="connsiteX36" fmla="*/ 685800 w 899160"/>
              <a:gd name="connsiteY36" fmla="*/ 1569720 h 1790700"/>
              <a:gd name="connsiteX37" fmla="*/ 632460 w 899160"/>
              <a:gd name="connsiteY37" fmla="*/ 1729740 h 1790700"/>
              <a:gd name="connsiteX38" fmla="*/ 609600 w 899160"/>
              <a:gd name="connsiteY38" fmla="*/ 1760220 h 1790700"/>
              <a:gd name="connsiteX39" fmla="*/ 563880 w 899160"/>
              <a:gd name="connsiteY39" fmla="*/ 1775460 h 1790700"/>
              <a:gd name="connsiteX40" fmla="*/ 495300 w 899160"/>
              <a:gd name="connsiteY40" fmla="*/ 1790700 h 1790700"/>
              <a:gd name="connsiteX41" fmla="*/ 388620 w 899160"/>
              <a:gd name="connsiteY41" fmla="*/ 1783080 h 1790700"/>
              <a:gd name="connsiteX42" fmla="*/ 342900 w 899160"/>
              <a:gd name="connsiteY42" fmla="*/ 1752600 h 1790700"/>
              <a:gd name="connsiteX43" fmla="*/ 320040 w 899160"/>
              <a:gd name="connsiteY43" fmla="*/ 1737360 h 1790700"/>
              <a:gd name="connsiteX44" fmla="*/ 274320 w 899160"/>
              <a:gd name="connsiteY44" fmla="*/ 1699260 h 1790700"/>
              <a:gd name="connsiteX45" fmla="*/ 251460 w 899160"/>
              <a:gd name="connsiteY45" fmla="*/ 1546860 h 1790700"/>
              <a:gd name="connsiteX46" fmla="*/ 228600 w 899160"/>
              <a:gd name="connsiteY46" fmla="*/ 1524000 h 1790700"/>
              <a:gd name="connsiteX47" fmla="*/ 213360 w 899160"/>
              <a:gd name="connsiteY47" fmla="*/ 1501140 h 1790700"/>
              <a:gd name="connsiteX48" fmla="*/ 198120 w 899160"/>
              <a:gd name="connsiteY48" fmla="*/ 1348740 h 1790700"/>
              <a:gd name="connsiteX49" fmla="*/ 190500 w 899160"/>
              <a:gd name="connsiteY49" fmla="*/ 1325880 h 1790700"/>
              <a:gd name="connsiteX50" fmla="*/ 182880 w 899160"/>
              <a:gd name="connsiteY50" fmla="*/ 1181100 h 1790700"/>
              <a:gd name="connsiteX51" fmla="*/ 175260 w 899160"/>
              <a:gd name="connsiteY51" fmla="*/ 1143000 h 1790700"/>
              <a:gd name="connsiteX52" fmla="*/ 190500 w 899160"/>
              <a:gd name="connsiteY52" fmla="*/ 1043940 h 1790700"/>
              <a:gd name="connsiteX53" fmla="*/ 182880 w 899160"/>
              <a:gd name="connsiteY53" fmla="*/ 929640 h 1790700"/>
              <a:gd name="connsiteX54" fmla="*/ 160020 w 899160"/>
              <a:gd name="connsiteY54" fmla="*/ 914400 h 1790700"/>
              <a:gd name="connsiteX55" fmla="*/ 121920 w 899160"/>
              <a:gd name="connsiteY55" fmla="*/ 906780 h 1790700"/>
              <a:gd name="connsiteX56" fmla="*/ 53340 w 899160"/>
              <a:gd name="connsiteY56" fmla="*/ 876300 h 1790700"/>
              <a:gd name="connsiteX57" fmla="*/ 60960 w 899160"/>
              <a:gd name="connsiteY57" fmla="*/ 784860 h 1790700"/>
              <a:gd name="connsiteX58" fmla="*/ 76200 w 899160"/>
              <a:gd name="connsiteY58" fmla="*/ 731520 h 1790700"/>
              <a:gd name="connsiteX59" fmla="*/ 53340 w 899160"/>
              <a:gd name="connsiteY59" fmla="*/ 662940 h 1790700"/>
              <a:gd name="connsiteX60" fmla="*/ 45720 w 899160"/>
              <a:gd name="connsiteY60" fmla="*/ 640080 h 1790700"/>
              <a:gd name="connsiteX61" fmla="*/ 22860 w 899160"/>
              <a:gd name="connsiteY61" fmla="*/ 640080 h 1790700"/>
              <a:gd name="connsiteX0" fmla="*/ 22860 w 899160"/>
              <a:gd name="connsiteY0" fmla="*/ 640080 h 1790700"/>
              <a:gd name="connsiteX1" fmla="*/ 22860 w 899160"/>
              <a:gd name="connsiteY1" fmla="*/ 640080 h 1790700"/>
              <a:gd name="connsiteX2" fmla="*/ 7620 w 899160"/>
              <a:gd name="connsiteY2" fmla="*/ 510540 h 1790700"/>
              <a:gd name="connsiteX3" fmla="*/ 0 w 899160"/>
              <a:gd name="connsiteY3" fmla="*/ 487680 h 1790700"/>
              <a:gd name="connsiteX4" fmla="*/ 22860 w 899160"/>
              <a:gd name="connsiteY4" fmla="*/ 373380 h 1790700"/>
              <a:gd name="connsiteX5" fmla="*/ 38100 w 899160"/>
              <a:gd name="connsiteY5" fmla="*/ 350520 h 1790700"/>
              <a:gd name="connsiteX6" fmla="*/ 60960 w 899160"/>
              <a:gd name="connsiteY6" fmla="*/ 335280 h 1790700"/>
              <a:gd name="connsiteX7" fmla="*/ 114300 w 899160"/>
              <a:gd name="connsiteY7" fmla="*/ 274320 h 1790700"/>
              <a:gd name="connsiteX8" fmla="*/ 129540 w 899160"/>
              <a:gd name="connsiteY8" fmla="*/ 251460 h 1790700"/>
              <a:gd name="connsiteX9" fmla="*/ 175260 w 899160"/>
              <a:gd name="connsiteY9" fmla="*/ 220980 h 1790700"/>
              <a:gd name="connsiteX10" fmla="*/ 190500 w 899160"/>
              <a:gd name="connsiteY10" fmla="*/ 198120 h 1790700"/>
              <a:gd name="connsiteX11" fmla="*/ 236220 w 899160"/>
              <a:gd name="connsiteY11" fmla="*/ 160020 h 1790700"/>
              <a:gd name="connsiteX12" fmla="*/ 251460 w 899160"/>
              <a:gd name="connsiteY12" fmla="*/ 137160 h 1790700"/>
              <a:gd name="connsiteX13" fmla="*/ 281940 w 899160"/>
              <a:gd name="connsiteY13" fmla="*/ 114300 h 1790700"/>
              <a:gd name="connsiteX14" fmla="*/ 304800 w 899160"/>
              <a:gd name="connsiteY14" fmla="*/ 91440 h 1790700"/>
              <a:gd name="connsiteX15" fmla="*/ 350520 w 899160"/>
              <a:gd name="connsiteY15" fmla="*/ 68580 h 1790700"/>
              <a:gd name="connsiteX16" fmla="*/ 365760 w 899160"/>
              <a:gd name="connsiteY16" fmla="*/ 45720 h 1790700"/>
              <a:gd name="connsiteX17" fmla="*/ 411480 w 899160"/>
              <a:gd name="connsiteY17" fmla="*/ 30480 h 1790700"/>
              <a:gd name="connsiteX18" fmla="*/ 434340 w 899160"/>
              <a:gd name="connsiteY18" fmla="*/ 15240 h 1790700"/>
              <a:gd name="connsiteX19" fmla="*/ 464820 w 899160"/>
              <a:gd name="connsiteY19" fmla="*/ 7620 h 1790700"/>
              <a:gd name="connsiteX20" fmla="*/ 487680 w 899160"/>
              <a:gd name="connsiteY20" fmla="*/ 0 h 1790700"/>
              <a:gd name="connsiteX21" fmla="*/ 548640 w 899160"/>
              <a:gd name="connsiteY21" fmla="*/ 22860 h 1790700"/>
              <a:gd name="connsiteX22" fmla="*/ 563880 w 899160"/>
              <a:gd name="connsiteY22" fmla="*/ 45720 h 1790700"/>
              <a:gd name="connsiteX23" fmla="*/ 586740 w 899160"/>
              <a:gd name="connsiteY23" fmla="*/ 53340 h 1790700"/>
              <a:gd name="connsiteX24" fmla="*/ 609600 w 899160"/>
              <a:gd name="connsiteY24" fmla="*/ 68580 h 1790700"/>
              <a:gd name="connsiteX25" fmla="*/ 624840 w 899160"/>
              <a:gd name="connsiteY25" fmla="*/ 91440 h 1790700"/>
              <a:gd name="connsiteX26" fmla="*/ 647700 w 899160"/>
              <a:gd name="connsiteY26" fmla="*/ 106680 h 1790700"/>
              <a:gd name="connsiteX27" fmla="*/ 678180 w 899160"/>
              <a:gd name="connsiteY27" fmla="*/ 137160 h 1790700"/>
              <a:gd name="connsiteX28" fmla="*/ 739140 w 899160"/>
              <a:gd name="connsiteY28" fmla="*/ 190500 h 1790700"/>
              <a:gd name="connsiteX29" fmla="*/ 800100 w 899160"/>
              <a:gd name="connsiteY29" fmla="*/ 259080 h 1790700"/>
              <a:gd name="connsiteX30" fmla="*/ 762000 w 899160"/>
              <a:gd name="connsiteY30" fmla="*/ 342900 h 1790700"/>
              <a:gd name="connsiteX31" fmla="*/ 769620 w 899160"/>
              <a:gd name="connsiteY31" fmla="*/ 381000 h 1790700"/>
              <a:gd name="connsiteX32" fmla="*/ 777240 w 899160"/>
              <a:gd name="connsiteY32" fmla="*/ 403860 h 1790700"/>
              <a:gd name="connsiteX33" fmla="*/ 822960 w 899160"/>
              <a:gd name="connsiteY33" fmla="*/ 419100 h 1790700"/>
              <a:gd name="connsiteX34" fmla="*/ 861060 w 899160"/>
              <a:gd name="connsiteY34" fmla="*/ 464820 h 1790700"/>
              <a:gd name="connsiteX35" fmla="*/ 899160 w 899160"/>
              <a:gd name="connsiteY35" fmla="*/ 510540 h 1790700"/>
              <a:gd name="connsiteX36" fmla="*/ 685800 w 899160"/>
              <a:gd name="connsiteY36" fmla="*/ 1569720 h 1790700"/>
              <a:gd name="connsiteX37" fmla="*/ 632460 w 899160"/>
              <a:gd name="connsiteY37" fmla="*/ 1729740 h 1790700"/>
              <a:gd name="connsiteX38" fmla="*/ 609600 w 899160"/>
              <a:gd name="connsiteY38" fmla="*/ 1760220 h 1790700"/>
              <a:gd name="connsiteX39" fmla="*/ 495300 w 899160"/>
              <a:gd name="connsiteY39" fmla="*/ 1790700 h 1790700"/>
              <a:gd name="connsiteX40" fmla="*/ 388620 w 899160"/>
              <a:gd name="connsiteY40" fmla="*/ 1783080 h 1790700"/>
              <a:gd name="connsiteX41" fmla="*/ 342900 w 899160"/>
              <a:gd name="connsiteY41" fmla="*/ 1752600 h 1790700"/>
              <a:gd name="connsiteX42" fmla="*/ 320040 w 899160"/>
              <a:gd name="connsiteY42" fmla="*/ 1737360 h 1790700"/>
              <a:gd name="connsiteX43" fmla="*/ 274320 w 899160"/>
              <a:gd name="connsiteY43" fmla="*/ 1699260 h 1790700"/>
              <a:gd name="connsiteX44" fmla="*/ 251460 w 899160"/>
              <a:gd name="connsiteY44" fmla="*/ 1546860 h 1790700"/>
              <a:gd name="connsiteX45" fmla="*/ 228600 w 899160"/>
              <a:gd name="connsiteY45" fmla="*/ 1524000 h 1790700"/>
              <a:gd name="connsiteX46" fmla="*/ 213360 w 899160"/>
              <a:gd name="connsiteY46" fmla="*/ 1501140 h 1790700"/>
              <a:gd name="connsiteX47" fmla="*/ 198120 w 899160"/>
              <a:gd name="connsiteY47" fmla="*/ 1348740 h 1790700"/>
              <a:gd name="connsiteX48" fmla="*/ 190500 w 899160"/>
              <a:gd name="connsiteY48" fmla="*/ 1325880 h 1790700"/>
              <a:gd name="connsiteX49" fmla="*/ 182880 w 899160"/>
              <a:gd name="connsiteY49" fmla="*/ 1181100 h 1790700"/>
              <a:gd name="connsiteX50" fmla="*/ 175260 w 899160"/>
              <a:gd name="connsiteY50" fmla="*/ 1143000 h 1790700"/>
              <a:gd name="connsiteX51" fmla="*/ 190500 w 899160"/>
              <a:gd name="connsiteY51" fmla="*/ 1043940 h 1790700"/>
              <a:gd name="connsiteX52" fmla="*/ 182880 w 899160"/>
              <a:gd name="connsiteY52" fmla="*/ 929640 h 1790700"/>
              <a:gd name="connsiteX53" fmla="*/ 160020 w 899160"/>
              <a:gd name="connsiteY53" fmla="*/ 914400 h 1790700"/>
              <a:gd name="connsiteX54" fmla="*/ 121920 w 899160"/>
              <a:gd name="connsiteY54" fmla="*/ 906780 h 1790700"/>
              <a:gd name="connsiteX55" fmla="*/ 53340 w 899160"/>
              <a:gd name="connsiteY55" fmla="*/ 876300 h 1790700"/>
              <a:gd name="connsiteX56" fmla="*/ 60960 w 899160"/>
              <a:gd name="connsiteY56" fmla="*/ 784860 h 1790700"/>
              <a:gd name="connsiteX57" fmla="*/ 76200 w 899160"/>
              <a:gd name="connsiteY57" fmla="*/ 731520 h 1790700"/>
              <a:gd name="connsiteX58" fmla="*/ 53340 w 899160"/>
              <a:gd name="connsiteY58" fmla="*/ 662940 h 1790700"/>
              <a:gd name="connsiteX59" fmla="*/ 45720 w 899160"/>
              <a:gd name="connsiteY59" fmla="*/ 640080 h 1790700"/>
              <a:gd name="connsiteX60" fmla="*/ 22860 w 899160"/>
              <a:gd name="connsiteY60" fmla="*/ 640080 h 1790700"/>
              <a:gd name="connsiteX0" fmla="*/ 22860 w 899160"/>
              <a:gd name="connsiteY0" fmla="*/ 640080 h 1790700"/>
              <a:gd name="connsiteX1" fmla="*/ 22860 w 899160"/>
              <a:gd name="connsiteY1" fmla="*/ 640080 h 1790700"/>
              <a:gd name="connsiteX2" fmla="*/ 7620 w 899160"/>
              <a:gd name="connsiteY2" fmla="*/ 510540 h 1790700"/>
              <a:gd name="connsiteX3" fmla="*/ 0 w 899160"/>
              <a:gd name="connsiteY3" fmla="*/ 487680 h 1790700"/>
              <a:gd name="connsiteX4" fmla="*/ 22860 w 899160"/>
              <a:gd name="connsiteY4" fmla="*/ 373380 h 1790700"/>
              <a:gd name="connsiteX5" fmla="*/ 38100 w 899160"/>
              <a:gd name="connsiteY5" fmla="*/ 350520 h 1790700"/>
              <a:gd name="connsiteX6" fmla="*/ 60960 w 899160"/>
              <a:gd name="connsiteY6" fmla="*/ 335280 h 1790700"/>
              <a:gd name="connsiteX7" fmla="*/ 114300 w 899160"/>
              <a:gd name="connsiteY7" fmla="*/ 274320 h 1790700"/>
              <a:gd name="connsiteX8" fmla="*/ 129540 w 899160"/>
              <a:gd name="connsiteY8" fmla="*/ 251460 h 1790700"/>
              <a:gd name="connsiteX9" fmla="*/ 175260 w 899160"/>
              <a:gd name="connsiteY9" fmla="*/ 220980 h 1790700"/>
              <a:gd name="connsiteX10" fmla="*/ 190500 w 899160"/>
              <a:gd name="connsiteY10" fmla="*/ 198120 h 1790700"/>
              <a:gd name="connsiteX11" fmla="*/ 236220 w 899160"/>
              <a:gd name="connsiteY11" fmla="*/ 160020 h 1790700"/>
              <a:gd name="connsiteX12" fmla="*/ 251460 w 899160"/>
              <a:gd name="connsiteY12" fmla="*/ 137160 h 1790700"/>
              <a:gd name="connsiteX13" fmla="*/ 281940 w 899160"/>
              <a:gd name="connsiteY13" fmla="*/ 114300 h 1790700"/>
              <a:gd name="connsiteX14" fmla="*/ 304800 w 899160"/>
              <a:gd name="connsiteY14" fmla="*/ 91440 h 1790700"/>
              <a:gd name="connsiteX15" fmla="*/ 350520 w 899160"/>
              <a:gd name="connsiteY15" fmla="*/ 68580 h 1790700"/>
              <a:gd name="connsiteX16" fmla="*/ 365760 w 899160"/>
              <a:gd name="connsiteY16" fmla="*/ 45720 h 1790700"/>
              <a:gd name="connsiteX17" fmla="*/ 411480 w 899160"/>
              <a:gd name="connsiteY17" fmla="*/ 30480 h 1790700"/>
              <a:gd name="connsiteX18" fmla="*/ 434340 w 899160"/>
              <a:gd name="connsiteY18" fmla="*/ 15240 h 1790700"/>
              <a:gd name="connsiteX19" fmla="*/ 464820 w 899160"/>
              <a:gd name="connsiteY19" fmla="*/ 7620 h 1790700"/>
              <a:gd name="connsiteX20" fmla="*/ 487680 w 899160"/>
              <a:gd name="connsiteY20" fmla="*/ 0 h 1790700"/>
              <a:gd name="connsiteX21" fmla="*/ 548640 w 899160"/>
              <a:gd name="connsiteY21" fmla="*/ 22860 h 1790700"/>
              <a:gd name="connsiteX22" fmla="*/ 563880 w 899160"/>
              <a:gd name="connsiteY22" fmla="*/ 45720 h 1790700"/>
              <a:gd name="connsiteX23" fmla="*/ 586740 w 899160"/>
              <a:gd name="connsiteY23" fmla="*/ 53340 h 1790700"/>
              <a:gd name="connsiteX24" fmla="*/ 609600 w 899160"/>
              <a:gd name="connsiteY24" fmla="*/ 68580 h 1790700"/>
              <a:gd name="connsiteX25" fmla="*/ 624840 w 899160"/>
              <a:gd name="connsiteY25" fmla="*/ 91440 h 1790700"/>
              <a:gd name="connsiteX26" fmla="*/ 647700 w 899160"/>
              <a:gd name="connsiteY26" fmla="*/ 106680 h 1790700"/>
              <a:gd name="connsiteX27" fmla="*/ 678180 w 899160"/>
              <a:gd name="connsiteY27" fmla="*/ 137160 h 1790700"/>
              <a:gd name="connsiteX28" fmla="*/ 739140 w 899160"/>
              <a:gd name="connsiteY28" fmla="*/ 190500 h 1790700"/>
              <a:gd name="connsiteX29" fmla="*/ 800100 w 899160"/>
              <a:gd name="connsiteY29" fmla="*/ 259080 h 1790700"/>
              <a:gd name="connsiteX30" fmla="*/ 762000 w 899160"/>
              <a:gd name="connsiteY30" fmla="*/ 342900 h 1790700"/>
              <a:gd name="connsiteX31" fmla="*/ 769620 w 899160"/>
              <a:gd name="connsiteY31" fmla="*/ 381000 h 1790700"/>
              <a:gd name="connsiteX32" fmla="*/ 777240 w 899160"/>
              <a:gd name="connsiteY32" fmla="*/ 403860 h 1790700"/>
              <a:gd name="connsiteX33" fmla="*/ 822960 w 899160"/>
              <a:gd name="connsiteY33" fmla="*/ 419100 h 1790700"/>
              <a:gd name="connsiteX34" fmla="*/ 861060 w 899160"/>
              <a:gd name="connsiteY34" fmla="*/ 464820 h 1790700"/>
              <a:gd name="connsiteX35" fmla="*/ 899160 w 899160"/>
              <a:gd name="connsiteY35" fmla="*/ 510540 h 1790700"/>
              <a:gd name="connsiteX36" fmla="*/ 685800 w 899160"/>
              <a:gd name="connsiteY36" fmla="*/ 1569720 h 1790700"/>
              <a:gd name="connsiteX37" fmla="*/ 632460 w 899160"/>
              <a:gd name="connsiteY37" fmla="*/ 1729740 h 1790700"/>
              <a:gd name="connsiteX38" fmla="*/ 609600 w 899160"/>
              <a:gd name="connsiteY38" fmla="*/ 1760220 h 1790700"/>
              <a:gd name="connsiteX39" fmla="*/ 495300 w 899160"/>
              <a:gd name="connsiteY39" fmla="*/ 1790700 h 1790700"/>
              <a:gd name="connsiteX40" fmla="*/ 342900 w 899160"/>
              <a:gd name="connsiteY40" fmla="*/ 1752600 h 1790700"/>
              <a:gd name="connsiteX41" fmla="*/ 320040 w 899160"/>
              <a:gd name="connsiteY41" fmla="*/ 1737360 h 1790700"/>
              <a:gd name="connsiteX42" fmla="*/ 274320 w 899160"/>
              <a:gd name="connsiteY42" fmla="*/ 1699260 h 1790700"/>
              <a:gd name="connsiteX43" fmla="*/ 251460 w 899160"/>
              <a:gd name="connsiteY43" fmla="*/ 1546860 h 1790700"/>
              <a:gd name="connsiteX44" fmla="*/ 228600 w 899160"/>
              <a:gd name="connsiteY44" fmla="*/ 1524000 h 1790700"/>
              <a:gd name="connsiteX45" fmla="*/ 213360 w 899160"/>
              <a:gd name="connsiteY45" fmla="*/ 1501140 h 1790700"/>
              <a:gd name="connsiteX46" fmla="*/ 198120 w 899160"/>
              <a:gd name="connsiteY46" fmla="*/ 1348740 h 1790700"/>
              <a:gd name="connsiteX47" fmla="*/ 190500 w 899160"/>
              <a:gd name="connsiteY47" fmla="*/ 1325880 h 1790700"/>
              <a:gd name="connsiteX48" fmla="*/ 182880 w 899160"/>
              <a:gd name="connsiteY48" fmla="*/ 1181100 h 1790700"/>
              <a:gd name="connsiteX49" fmla="*/ 175260 w 899160"/>
              <a:gd name="connsiteY49" fmla="*/ 1143000 h 1790700"/>
              <a:gd name="connsiteX50" fmla="*/ 190500 w 899160"/>
              <a:gd name="connsiteY50" fmla="*/ 1043940 h 1790700"/>
              <a:gd name="connsiteX51" fmla="*/ 182880 w 899160"/>
              <a:gd name="connsiteY51" fmla="*/ 929640 h 1790700"/>
              <a:gd name="connsiteX52" fmla="*/ 160020 w 899160"/>
              <a:gd name="connsiteY52" fmla="*/ 914400 h 1790700"/>
              <a:gd name="connsiteX53" fmla="*/ 121920 w 899160"/>
              <a:gd name="connsiteY53" fmla="*/ 906780 h 1790700"/>
              <a:gd name="connsiteX54" fmla="*/ 53340 w 899160"/>
              <a:gd name="connsiteY54" fmla="*/ 876300 h 1790700"/>
              <a:gd name="connsiteX55" fmla="*/ 60960 w 899160"/>
              <a:gd name="connsiteY55" fmla="*/ 784860 h 1790700"/>
              <a:gd name="connsiteX56" fmla="*/ 76200 w 899160"/>
              <a:gd name="connsiteY56" fmla="*/ 731520 h 1790700"/>
              <a:gd name="connsiteX57" fmla="*/ 53340 w 899160"/>
              <a:gd name="connsiteY57" fmla="*/ 662940 h 1790700"/>
              <a:gd name="connsiteX58" fmla="*/ 45720 w 899160"/>
              <a:gd name="connsiteY58" fmla="*/ 640080 h 1790700"/>
              <a:gd name="connsiteX59" fmla="*/ 22860 w 899160"/>
              <a:gd name="connsiteY59" fmla="*/ 640080 h 1790700"/>
              <a:gd name="connsiteX0" fmla="*/ 22860 w 899160"/>
              <a:gd name="connsiteY0" fmla="*/ 640080 h 1790700"/>
              <a:gd name="connsiteX1" fmla="*/ 22860 w 899160"/>
              <a:gd name="connsiteY1" fmla="*/ 640080 h 1790700"/>
              <a:gd name="connsiteX2" fmla="*/ 7620 w 899160"/>
              <a:gd name="connsiteY2" fmla="*/ 510540 h 1790700"/>
              <a:gd name="connsiteX3" fmla="*/ 0 w 899160"/>
              <a:gd name="connsiteY3" fmla="*/ 487680 h 1790700"/>
              <a:gd name="connsiteX4" fmla="*/ 22860 w 899160"/>
              <a:gd name="connsiteY4" fmla="*/ 373380 h 1790700"/>
              <a:gd name="connsiteX5" fmla="*/ 38100 w 899160"/>
              <a:gd name="connsiteY5" fmla="*/ 350520 h 1790700"/>
              <a:gd name="connsiteX6" fmla="*/ 60960 w 899160"/>
              <a:gd name="connsiteY6" fmla="*/ 335280 h 1790700"/>
              <a:gd name="connsiteX7" fmla="*/ 114300 w 899160"/>
              <a:gd name="connsiteY7" fmla="*/ 274320 h 1790700"/>
              <a:gd name="connsiteX8" fmla="*/ 129540 w 899160"/>
              <a:gd name="connsiteY8" fmla="*/ 251460 h 1790700"/>
              <a:gd name="connsiteX9" fmla="*/ 175260 w 899160"/>
              <a:gd name="connsiteY9" fmla="*/ 220980 h 1790700"/>
              <a:gd name="connsiteX10" fmla="*/ 190500 w 899160"/>
              <a:gd name="connsiteY10" fmla="*/ 198120 h 1790700"/>
              <a:gd name="connsiteX11" fmla="*/ 236220 w 899160"/>
              <a:gd name="connsiteY11" fmla="*/ 160020 h 1790700"/>
              <a:gd name="connsiteX12" fmla="*/ 251460 w 899160"/>
              <a:gd name="connsiteY12" fmla="*/ 137160 h 1790700"/>
              <a:gd name="connsiteX13" fmla="*/ 281940 w 899160"/>
              <a:gd name="connsiteY13" fmla="*/ 114300 h 1790700"/>
              <a:gd name="connsiteX14" fmla="*/ 304800 w 899160"/>
              <a:gd name="connsiteY14" fmla="*/ 91440 h 1790700"/>
              <a:gd name="connsiteX15" fmla="*/ 350520 w 899160"/>
              <a:gd name="connsiteY15" fmla="*/ 68580 h 1790700"/>
              <a:gd name="connsiteX16" fmla="*/ 365760 w 899160"/>
              <a:gd name="connsiteY16" fmla="*/ 45720 h 1790700"/>
              <a:gd name="connsiteX17" fmla="*/ 411480 w 899160"/>
              <a:gd name="connsiteY17" fmla="*/ 30480 h 1790700"/>
              <a:gd name="connsiteX18" fmla="*/ 434340 w 899160"/>
              <a:gd name="connsiteY18" fmla="*/ 15240 h 1790700"/>
              <a:gd name="connsiteX19" fmla="*/ 464820 w 899160"/>
              <a:gd name="connsiteY19" fmla="*/ 7620 h 1790700"/>
              <a:gd name="connsiteX20" fmla="*/ 487680 w 899160"/>
              <a:gd name="connsiteY20" fmla="*/ 0 h 1790700"/>
              <a:gd name="connsiteX21" fmla="*/ 548640 w 899160"/>
              <a:gd name="connsiteY21" fmla="*/ 22860 h 1790700"/>
              <a:gd name="connsiteX22" fmla="*/ 563880 w 899160"/>
              <a:gd name="connsiteY22" fmla="*/ 45720 h 1790700"/>
              <a:gd name="connsiteX23" fmla="*/ 586740 w 899160"/>
              <a:gd name="connsiteY23" fmla="*/ 53340 h 1790700"/>
              <a:gd name="connsiteX24" fmla="*/ 609600 w 899160"/>
              <a:gd name="connsiteY24" fmla="*/ 68580 h 1790700"/>
              <a:gd name="connsiteX25" fmla="*/ 624840 w 899160"/>
              <a:gd name="connsiteY25" fmla="*/ 91440 h 1790700"/>
              <a:gd name="connsiteX26" fmla="*/ 647700 w 899160"/>
              <a:gd name="connsiteY26" fmla="*/ 106680 h 1790700"/>
              <a:gd name="connsiteX27" fmla="*/ 678180 w 899160"/>
              <a:gd name="connsiteY27" fmla="*/ 137160 h 1790700"/>
              <a:gd name="connsiteX28" fmla="*/ 739140 w 899160"/>
              <a:gd name="connsiteY28" fmla="*/ 190500 h 1790700"/>
              <a:gd name="connsiteX29" fmla="*/ 800100 w 899160"/>
              <a:gd name="connsiteY29" fmla="*/ 259080 h 1790700"/>
              <a:gd name="connsiteX30" fmla="*/ 762000 w 899160"/>
              <a:gd name="connsiteY30" fmla="*/ 342900 h 1790700"/>
              <a:gd name="connsiteX31" fmla="*/ 769620 w 899160"/>
              <a:gd name="connsiteY31" fmla="*/ 381000 h 1790700"/>
              <a:gd name="connsiteX32" fmla="*/ 777240 w 899160"/>
              <a:gd name="connsiteY32" fmla="*/ 403860 h 1790700"/>
              <a:gd name="connsiteX33" fmla="*/ 822960 w 899160"/>
              <a:gd name="connsiteY33" fmla="*/ 419100 h 1790700"/>
              <a:gd name="connsiteX34" fmla="*/ 861060 w 899160"/>
              <a:gd name="connsiteY34" fmla="*/ 464820 h 1790700"/>
              <a:gd name="connsiteX35" fmla="*/ 899160 w 899160"/>
              <a:gd name="connsiteY35" fmla="*/ 510540 h 1790700"/>
              <a:gd name="connsiteX36" fmla="*/ 685800 w 899160"/>
              <a:gd name="connsiteY36" fmla="*/ 1569720 h 1790700"/>
              <a:gd name="connsiteX37" fmla="*/ 632460 w 899160"/>
              <a:gd name="connsiteY37" fmla="*/ 1729740 h 1790700"/>
              <a:gd name="connsiteX38" fmla="*/ 609600 w 899160"/>
              <a:gd name="connsiteY38" fmla="*/ 1760220 h 1790700"/>
              <a:gd name="connsiteX39" fmla="*/ 495300 w 899160"/>
              <a:gd name="connsiteY39" fmla="*/ 1790700 h 1790700"/>
              <a:gd name="connsiteX40" fmla="*/ 342900 w 899160"/>
              <a:gd name="connsiteY40" fmla="*/ 1752600 h 1790700"/>
              <a:gd name="connsiteX41" fmla="*/ 320040 w 899160"/>
              <a:gd name="connsiteY41" fmla="*/ 1737360 h 1790700"/>
              <a:gd name="connsiteX42" fmla="*/ 251460 w 899160"/>
              <a:gd name="connsiteY42" fmla="*/ 1546860 h 1790700"/>
              <a:gd name="connsiteX43" fmla="*/ 228600 w 899160"/>
              <a:gd name="connsiteY43" fmla="*/ 1524000 h 1790700"/>
              <a:gd name="connsiteX44" fmla="*/ 213360 w 899160"/>
              <a:gd name="connsiteY44" fmla="*/ 1501140 h 1790700"/>
              <a:gd name="connsiteX45" fmla="*/ 198120 w 899160"/>
              <a:gd name="connsiteY45" fmla="*/ 1348740 h 1790700"/>
              <a:gd name="connsiteX46" fmla="*/ 190500 w 899160"/>
              <a:gd name="connsiteY46" fmla="*/ 1325880 h 1790700"/>
              <a:gd name="connsiteX47" fmla="*/ 182880 w 899160"/>
              <a:gd name="connsiteY47" fmla="*/ 1181100 h 1790700"/>
              <a:gd name="connsiteX48" fmla="*/ 175260 w 899160"/>
              <a:gd name="connsiteY48" fmla="*/ 1143000 h 1790700"/>
              <a:gd name="connsiteX49" fmla="*/ 190500 w 899160"/>
              <a:gd name="connsiteY49" fmla="*/ 1043940 h 1790700"/>
              <a:gd name="connsiteX50" fmla="*/ 182880 w 899160"/>
              <a:gd name="connsiteY50" fmla="*/ 929640 h 1790700"/>
              <a:gd name="connsiteX51" fmla="*/ 160020 w 899160"/>
              <a:gd name="connsiteY51" fmla="*/ 914400 h 1790700"/>
              <a:gd name="connsiteX52" fmla="*/ 121920 w 899160"/>
              <a:gd name="connsiteY52" fmla="*/ 906780 h 1790700"/>
              <a:gd name="connsiteX53" fmla="*/ 53340 w 899160"/>
              <a:gd name="connsiteY53" fmla="*/ 876300 h 1790700"/>
              <a:gd name="connsiteX54" fmla="*/ 60960 w 899160"/>
              <a:gd name="connsiteY54" fmla="*/ 784860 h 1790700"/>
              <a:gd name="connsiteX55" fmla="*/ 76200 w 899160"/>
              <a:gd name="connsiteY55" fmla="*/ 731520 h 1790700"/>
              <a:gd name="connsiteX56" fmla="*/ 53340 w 899160"/>
              <a:gd name="connsiteY56" fmla="*/ 662940 h 1790700"/>
              <a:gd name="connsiteX57" fmla="*/ 45720 w 899160"/>
              <a:gd name="connsiteY57" fmla="*/ 640080 h 1790700"/>
              <a:gd name="connsiteX58" fmla="*/ 22860 w 899160"/>
              <a:gd name="connsiteY58" fmla="*/ 640080 h 1790700"/>
              <a:gd name="connsiteX0" fmla="*/ 22860 w 899160"/>
              <a:gd name="connsiteY0" fmla="*/ 640080 h 1790700"/>
              <a:gd name="connsiteX1" fmla="*/ 22860 w 899160"/>
              <a:gd name="connsiteY1" fmla="*/ 640080 h 1790700"/>
              <a:gd name="connsiteX2" fmla="*/ 7620 w 899160"/>
              <a:gd name="connsiteY2" fmla="*/ 510540 h 1790700"/>
              <a:gd name="connsiteX3" fmla="*/ 0 w 899160"/>
              <a:gd name="connsiteY3" fmla="*/ 487680 h 1790700"/>
              <a:gd name="connsiteX4" fmla="*/ 22860 w 899160"/>
              <a:gd name="connsiteY4" fmla="*/ 373380 h 1790700"/>
              <a:gd name="connsiteX5" fmla="*/ 38100 w 899160"/>
              <a:gd name="connsiteY5" fmla="*/ 350520 h 1790700"/>
              <a:gd name="connsiteX6" fmla="*/ 60960 w 899160"/>
              <a:gd name="connsiteY6" fmla="*/ 335280 h 1790700"/>
              <a:gd name="connsiteX7" fmla="*/ 114300 w 899160"/>
              <a:gd name="connsiteY7" fmla="*/ 274320 h 1790700"/>
              <a:gd name="connsiteX8" fmla="*/ 129540 w 899160"/>
              <a:gd name="connsiteY8" fmla="*/ 251460 h 1790700"/>
              <a:gd name="connsiteX9" fmla="*/ 175260 w 899160"/>
              <a:gd name="connsiteY9" fmla="*/ 220980 h 1790700"/>
              <a:gd name="connsiteX10" fmla="*/ 190500 w 899160"/>
              <a:gd name="connsiteY10" fmla="*/ 198120 h 1790700"/>
              <a:gd name="connsiteX11" fmla="*/ 236220 w 899160"/>
              <a:gd name="connsiteY11" fmla="*/ 160020 h 1790700"/>
              <a:gd name="connsiteX12" fmla="*/ 251460 w 899160"/>
              <a:gd name="connsiteY12" fmla="*/ 137160 h 1790700"/>
              <a:gd name="connsiteX13" fmla="*/ 281940 w 899160"/>
              <a:gd name="connsiteY13" fmla="*/ 114300 h 1790700"/>
              <a:gd name="connsiteX14" fmla="*/ 304800 w 899160"/>
              <a:gd name="connsiteY14" fmla="*/ 91440 h 1790700"/>
              <a:gd name="connsiteX15" fmla="*/ 350520 w 899160"/>
              <a:gd name="connsiteY15" fmla="*/ 68580 h 1790700"/>
              <a:gd name="connsiteX16" fmla="*/ 365760 w 899160"/>
              <a:gd name="connsiteY16" fmla="*/ 45720 h 1790700"/>
              <a:gd name="connsiteX17" fmla="*/ 411480 w 899160"/>
              <a:gd name="connsiteY17" fmla="*/ 30480 h 1790700"/>
              <a:gd name="connsiteX18" fmla="*/ 434340 w 899160"/>
              <a:gd name="connsiteY18" fmla="*/ 15240 h 1790700"/>
              <a:gd name="connsiteX19" fmla="*/ 464820 w 899160"/>
              <a:gd name="connsiteY19" fmla="*/ 7620 h 1790700"/>
              <a:gd name="connsiteX20" fmla="*/ 487680 w 899160"/>
              <a:gd name="connsiteY20" fmla="*/ 0 h 1790700"/>
              <a:gd name="connsiteX21" fmla="*/ 548640 w 899160"/>
              <a:gd name="connsiteY21" fmla="*/ 22860 h 1790700"/>
              <a:gd name="connsiteX22" fmla="*/ 563880 w 899160"/>
              <a:gd name="connsiteY22" fmla="*/ 45720 h 1790700"/>
              <a:gd name="connsiteX23" fmla="*/ 586740 w 899160"/>
              <a:gd name="connsiteY23" fmla="*/ 53340 h 1790700"/>
              <a:gd name="connsiteX24" fmla="*/ 609600 w 899160"/>
              <a:gd name="connsiteY24" fmla="*/ 68580 h 1790700"/>
              <a:gd name="connsiteX25" fmla="*/ 624840 w 899160"/>
              <a:gd name="connsiteY25" fmla="*/ 91440 h 1790700"/>
              <a:gd name="connsiteX26" fmla="*/ 647700 w 899160"/>
              <a:gd name="connsiteY26" fmla="*/ 106680 h 1790700"/>
              <a:gd name="connsiteX27" fmla="*/ 678180 w 899160"/>
              <a:gd name="connsiteY27" fmla="*/ 137160 h 1790700"/>
              <a:gd name="connsiteX28" fmla="*/ 739140 w 899160"/>
              <a:gd name="connsiteY28" fmla="*/ 190500 h 1790700"/>
              <a:gd name="connsiteX29" fmla="*/ 800100 w 899160"/>
              <a:gd name="connsiteY29" fmla="*/ 259080 h 1790700"/>
              <a:gd name="connsiteX30" fmla="*/ 762000 w 899160"/>
              <a:gd name="connsiteY30" fmla="*/ 342900 h 1790700"/>
              <a:gd name="connsiteX31" fmla="*/ 769620 w 899160"/>
              <a:gd name="connsiteY31" fmla="*/ 381000 h 1790700"/>
              <a:gd name="connsiteX32" fmla="*/ 777240 w 899160"/>
              <a:gd name="connsiteY32" fmla="*/ 403860 h 1790700"/>
              <a:gd name="connsiteX33" fmla="*/ 822960 w 899160"/>
              <a:gd name="connsiteY33" fmla="*/ 419100 h 1790700"/>
              <a:gd name="connsiteX34" fmla="*/ 861060 w 899160"/>
              <a:gd name="connsiteY34" fmla="*/ 464820 h 1790700"/>
              <a:gd name="connsiteX35" fmla="*/ 899160 w 899160"/>
              <a:gd name="connsiteY35" fmla="*/ 510540 h 1790700"/>
              <a:gd name="connsiteX36" fmla="*/ 685800 w 899160"/>
              <a:gd name="connsiteY36" fmla="*/ 1569720 h 1790700"/>
              <a:gd name="connsiteX37" fmla="*/ 632460 w 899160"/>
              <a:gd name="connsiteY37" fmla="*/ 1729740 h 1790700"/>
              <a:gd name="connsiteX38" fmla="*/ 609600 w 899160"/>
              <a:gd name="connsiteY38" fmla="*/ 1760220 h 1790700"/>
              <a:gd name="connsiteX39" fmla="*/ 495300 w 899160"/>
              <a:gd name="connsiteY39" fmla="*/ 1790700 h 1790700"/>
              <a:gd name="connsiteX40" fmla="*/ 342900 w 899160"/>
              <a:gd name="connsiteY40" fmla="*/ 1752600 h 1790700"/>
              <a:gd name="connsiteX41" fmla="*/ 320040 w 899160"/>
              <a:gd name="connsiteY41" fmla="*/ 1737360 h 1790700"/>
              <a:gd name="connsiteX42" fmla="*/ 251460 w 899160"/>
              <a:gd name="connsiteY42" fmla="*/ 1546860 h 1790700"/>
              <a:gd name="connsiteX43" fmla="*/ 228600 w 899160"/>
              <a:gd name="connsiteY43" fmla="*/ 1524000 h 1790700"/>
              <a:gd name="connsiteX44" fmla="*/ 198120 w 899160"/>
              <a:gd name="connsiteY44" fmla="*/ 1348740 h 1790700"/>
              <a:gd name="connsiteX45" fmla="*/ 190500 w 899160"/>
              <a:gd name="connsiteY45" fmla="*/ 1325880 h 1790700"/>
              <a:gd name="connsiteX46" fmla="*/ 182880 w 899160"/>
              <a:gd name="connsiteY46" fmla="*/ 1181100 h 1790700"/>
              <a:gd name="connsiteX47" fmla="*/ 175260 w 899160"/>
              <a:gd name="connsiteY47" fmla="*/ 1143000 h 1790700"/>
              <a:gd name="connsiteX48" fmla="*/ 190500 w 899160"/>
              <a:gd name="connsiteY48" fmla="*/ 1043940 h 1790700"/>
              <a:gd name="connsiteX49" fmla="*/ 182880 w 899160"/>
              <a:gd name="connsiteY49" fmla="*/ 929640 h 1790700"/>
              <a:gd name="connsiteX50" fmla="*/ 160020 w 899160"/>
              <a:gd name="connsiteY50" fmla="*/ 914400 h 1790700"/>
              <a:gd name="connsiteX51" fmla="*/ 121920 w 899160"/>
              <a:gd name="connsiteY51" fmla="*/ 906780 h 1790700"/>
              <a:gd name="connsiteX52" fmla="*/ 53340 w 899160"/>
              <a:gd name="connsiteY52" fmla="*/ 876300 h 1790700"/>
              <a:gd name="connsiteX53" fmla="*/ 60960 w 899160"/>
              <a:gd name="connsiteY53" fmla="*/ 784860 h 1790700"/>
              <a:gd name="connsiteX54" fmla="*/ 76200 w 899160"/>
              <a:gd name="connsiteY54" fmla="*/ 731520 h 1790700"/>
              <a:gd name="connsiteX55" fmla="*/ 53340 w 899160"/>
              <a:gd name="connsiteY55" fmla="*/ 662940 h 1790700"/>
              <a:gd name="connsiteX56" fmla="*/ 45720 w 899160"/>
              <a:gd name="connsiteY56" fmla="*/ 640080 h 1790700"/>
              <a:gd name="connsiteX57" fmla="*/ 22860 w 899160"/>
              <a:gd name="connsiteY57" fmla="*/ 640080 h 1790700"/>
              <a:gd name="connsiteX0" fmla="*/ 22860 w 899160"/>
              <a:gd name="connsiteY0" fmla="*/ 640080 h 1790700"/>
              <a:gd name="connsiteX1" fmla="*/ 22860 w 899160"/>
              <a:gd name="connsiteY1" fmla="*/ 640080 h 1790700"/>
              <a:gd name="connsiteX2" fmla="*/ 7620 w 899160"/>
              <a:gd name="connsiteY2" fmla="*/ 510540 h 1790700"/>
              <a:gd name="connsiteX3" fmla="*/ 0 w 899160"/>
              <a:gd name="connsiteY3" fmla="*/ 487680 h 1790700"/>
              <a:gd name="connsiteX4" fmla="*/ 22860 w 899160"/>
              <a:gd name="connsiteY4" fmla="*/ 373380 h 1790700"/>
              <a:gd name="connsiteX5" fmla="*/ 38100 w 899160"/>
              <a:gd name="connsiteY5" fmla="*/ 350520 h 1790700"/>
              <a:gd name="connsiteX6" fmla="*/ 60960 w 899160"/>
              <a:gd name="connsiteY6" fmla="*/ 335280 h 1790700"/>
              <a:gd name="connsiteX7" fmla="*/ 114300 w 899160"/>
              <a:gd name="connsiteY7" fmla="*/ 274320 h 1790700"/>
              <a:gd name="connsiteX8" fmla="*/ 129540 w 899160"/>
              <a:gd name="connsiteY8" fmla="*/ 251460 h 1790700"/>
              <a:gd name="connsiteX9" fmla="*/ 175260 w 899160"/>
              <a:gd name="connsiteY9" fmla="*/ 220980 h 1790700"/>
              <a:gd name="connsiteX10" fmla="*/ 190500 w 899160"/>
              <a:gd name="connsiteY10" fmla="*/ 198120 h 1790700"/>
              <a:gd name="connsiteX11" fmla="*/ 236220 w 899160"/>
              <a:gd name="connsiteY11" fmla="*/ 160020 h 1790700"/>
              <a:gd name="connsiteX12" fmla="*/ 251460 w 899160"/>
              <a:gd name="connsiteY12" fmla="*/ 137160 h 1790700"/>
              <a:gd name="connsiteX13" fmla="*/ 281940 w 899160"/>
              <a:gd name="connsiteY13" fmla="*/ 114300 h 1790700"/>
              <a:gd name="connsiteX14" fmla="*/ 304800 w 899160"/>
              <a:gd name="connsiteY14" fmla="*/ 91440 h 1790700"/>
              <a:gd name="connsiteX15" fmla="*/ 350520 w 899160"/>
              <a:gd name="connsiteY15" fmla="*/ 68580 h 1790700"/>
              <a:gd name="connsiteX16" fmla="*/ 365760 w 899160"/>
              <a:gd name="connsiteY16" fmla="*/ 45720 h 1790700"/>
              <a:gd name="connsiteX17" fmla="*/ 411480 w 899160"/>
              <a:gd name="connsiteY17" fmla="*/ 30480 h 1790700"/>
              <a:gd name="connsiteX18" fmla="*/ 434340 w 899160"/>
              <a:gd name="connsiteY18" fmla="*/ 15240 h 1790700"/>
              <a:gd name="connsiteX19" fmla="*/ 464820 w 899160"/>
              <a:gd name="connsiteY19" fmla="*/ 7620 h 1790700"/>
              <a:gd name="connsiteX20" fmla="*/ 487680 w 899160"/>
              <a:gd name="connsiteY20" fmla="*/ 0 h 1790700"/>
              <a:gd name="connsiteX21" fmla="*/ 548640 w 899160"/>
              <a:gd name="connsiteY21" fmla="*/ 22860 h 1790700"/>
              <a:gd name="connsiteX22" fmla="*/ 563880 w 899160"/>
              <a:gd name="connsiteY22" fmla="*/ 45720 h 1790700"/>
              <a:gd name="connsiteX23" fmla="*/ 586740 w 899160"/>
              <a:gd name="connsiteY23" fmla="*/ 53340 h 1790700"/>
              <a:gd name="connsiteX24" fmla="*/ 609600 w 899160"/>
              <a:gd name="connsiteY24" fmla="*/ 68580 h 1790700"/>
              <a:gd name="connsiteX25" fmla="*/ 624840 w 899160"/>
              <a:gd name="connsiteY25" fmla="*/ 91440 h 1790700"/>
              <a:gd name="connsiteX26" fmla="*/ 647700 w 899160"/>
              <a:gd name="connsiteY26" fmla="*/ 106680 h 1790700"/>
              <a:gd name="connsiteX27" fmla="*/ 678180 w 899160"/>
              <a:gd name="connsiteY27" fmla="*/ 137160 h 1790700"/>
              <a:gd name="connsiteX28" fmla="*/ 739140 w 899160"/>
              <a:gd name="connsiteY28" fmla="*/ 190500 h 1790700"/>
              <a:gd name="connsiteX29" fmla="*/ 800100 w 899160"/>
              <a:gd name="connsiteY29" fmla="*/ 259080 h 1790700"/>
              <a:gd name="connsiteX30" fmla="*/ 762000 w 899160"/>
              <a:gd name="connsiteY30" fmla="*/ 342900 h 1790700"/>
              <a:gd name="connsiteX31" fmla="*/ 769620 w 899160"/>
              <a:gd name="connsiteY31" fmla="*/ 381000 h 1790700"/>
              <a:gd name="connsiteX32" fmla="*/ 777240 w 899160"/>
              <a:gd name="connsiteY32" fmla="*/ 403860 h 1790700"/>
              <a:gd name="connsiteX33" fmla="*/ 822960 w 899160"/>
              <a:gd name="connsiteY33" fmla="*/ 419100 h 1790700"/>
              <a:gd name="connsiteX34" fmla="*/ 861060 w 899160"/>
              <a:gd name="connsiteY34" fmla="*/ 464820 h 1790700"/>
              <a:gd name="connsiteX35" fmla="*/ 899160 w 899160"/>
              <a:gd name="connsiteY35" fmla="*/ 510540 h 1790700"/>
              <a:gd name="connsiteX36" fmla="*/ 685800 w 899160"/>
              <a:gd name="connsiteY36" fmla="*/ 1569720 h 1790700"/>
              <a:gd name="connsiteX37" fmla="*/ 632460 w 899160"/>
              <a:gd name="connsiteY37" fmla="*/ 1729740 h 1790700"/>
              <a:gd name="connsiteX38" fmla="*/ 609600 w 899160"/>
              <a:gd name="connsiteY38" fmla="*/ 1760220 h 1790700"/>
              <a:gd name="connsiteX39" fmla="*/ 495300 w 899160"/>
              <a:gd name="connsiteY39" fmla="*/ 1790700 h 1790700"/>
              <a:gd name="connsiteX40" fmla="*/ 342900 w 899160"/>
              <a:gd name="connsiteY40" fmla="*/ 1752600 h 1790700"/>
              <a:gd name="connsiteX41" fmla="*/ 320040 w 899160"/>
              <a:gd name="connsiteY41" fmla="*/ 1737360 h 1790700"/>
              <a:gd name="connsiteX42" fmla="*/ 251460 w 899160"/>
              <a:gd name="connsiteY42" fmla="*/ 1546860 h 1790700"/>
              <a:gd name="connsiteX43" fmla="*/ 198120 w 899160"/>
              <a:gd name="connsiteY43" fmla="*/ 1348740 h 1790700"/>
              <a:gd name="connsiteX44" fmla="*/ 190500 w 899160"/>
              <a:gd name="connsiteY44" fmla="*/ 1325880 h 1790700"/>
              <a:gd name="connsiteX45" fmla="*/ 182880 w 899160"/>
              <a:gd name="connsiteY45" fmla="*/ 1181100 h 1790700"/>
              <a:gd name="connsiteX46" fmla="*/ 175260 w 899160"/>
              <a:gd name="connsiteY46" fmla="*/ 1143000 h 1790700"/>
              <a:gd name="connsiteX47" fmla="*/ 190500 w 899160"/>
              <a:gd name="connsiteY47" fmla="*/ 1043940 h 1790700"/>
              <a:gd name="connsiteX48" fmla="*/ 182880 w 899160"/>
              <a:gd name="connsiteY48" fmla="*/ 929640 h 1790700"/>
              <a:gd name="connsiteX49" fmla="*/ 160020 w 899160"/>
              <a:gd name="connsiteY49" fmla="*/ 914400 h 1790700"/>
              <a:gd name="connsiteX50" fmla="*/ 121920 w 899160"/>
              <a:gd name="connsiteY50" fmla="*/ 906780 h 1790700"/>
              <a:gd name="connsiteX51" fmla="*/ 53340 w 899160"/>
              <a:gd name="connsiteY51" fmla="*/ 876300 h 1790700"/>
              <a:gd name="connsiteX52" fmla="*/ 60960 w 899160"/>
              <a:gd name="connsiteY52" fmla="*/ 784860 h 1790700"/>
              <a:gd name="connsiteX53" fmla="*/ 76200 w 899160"/>
              <a:gd name="connsiteY53" fmla="*/ 731520 h 1790700"/>
              <a:gd name="connsiteX54" fmla="*/ 53340 w 899160"/>
              <a:gd name="connsiteY54" fmla="*/ 662940 h 1790700"/>
              <a:gd name="connsiteX55" fmla="*/ 45720 w 899160"/>
              <a:gd name="connsiteY55" fmla="*/ 640080 h 1790700"/>
              <a:gd name="connsiteX56" fmla="*/ 22860 w 899160"/>
              <a:gd name="connsiteY56" fmla="*/ 640080 h 1790700"/>
              <a:gd name="connsiteX0" fmla="*/ 22860 w 899160"/>
              <a:gd name="connsiteY0" fmla="*/ 640080 h 1790700"/>
              <a:gd name="connsiteX1" fmla="*/ 22860 w 899160"/>
              <a:gd name="connsiteY1" fmla="*/ 640080 h 1790700"/>
              <a:gd name="connsiteX2" fmla="*/ 7620 w 899160"/>
              <a:gd name="connsiteY2" fmla="*/ 510540 h 1790700"/>
              <a:gd name="connsiteX3" fmla="*/ 0 w 899160"/>
              <a:gd name="connsiteY3" fmla="*/ 487680 h 1790700"/>
              <a:gd name="connsiteX4" fmla="*/ 22860 w 899160"/>
              <a:gd name="connsiteY4" fmla="*/ 373380 h 1790700"/>
              <a:gd name="connsiteX5" fmla="*/ 38100 w 899160"/>
              <a:gd name="connsiteY5" fmla="*/ 350520 h 1790700"/>
              <a:gd name="connsiteX6" fmla="*/ 60960 w 899160"/>
              <a:gd name="connsiteY6" fmla="*/ 335280 h 1790700"/>
              <a:gd name="connsiteX7" fmla="*/ 114300 w 899160"/>
              <a:gd name="connsiteY7" fmla="*/ 274320 h 1790700"/>
              <a:gd name="connsiteX8" fmla="*/ 129540 w 899160"/>
              <a:gd name="connsiteY8" fmla="*/ 251460 h 1790700"/>
              <a:gd name="connsiteX9" fmla="*/ 175260 w 899160"/>
              <a:gd name="connsiteY9" fmla="*/ 220980 h 1790700"/>
              <a:gd name="connsiteX10" fmla="*/ 190500 w 899160"/>
              <a:gd name="connsiteY10" fmla="*/ 198120 h 1790700"/>
              <a:gd name="connsiteX11" fmla="*/ 236220 w 899160"/>
              <a:gd name="connsiteY11" fmla="*/ 160020 h 1790700"/>
              <a:gd name="connsiteX12" fmla="*/ 251460 w 899160"/>
              <a:gd name="connsiteY12" fmla="*/ 137160 h 1790700"/>
              <a:gd name="connsiteX13" fmla="*/ 281940 w 899160"/>
              <a:gd name="connsiteY13" fmla="*/ 114300 h 1790700"/>
              <a:gd name="connsiteX14" fmla="*/ 304800 w 899160"/>
              <a:gd name="connsiteY14" fmla="*/ 91440 h 1790700"/>
              <a:gd name="connsiteX15" fmla="*/ 350520 w 899160"/>
              <a:gd name="connsiteY15" fmla="*/ 68580 h 1790700"/>
              <a:gd name="connsiteX16" fmla="*/ 365760 w 899160"/>
              <a:gd name="connsiteY16" fmla="*/ 45720 h 1790700"/>
              <a:gd name="connsiteX17" fmla="*/ 411480 w 899160"/>
              <a:gd name="connsiteY17" fmla="*/ 30480 h 1790700"/>
              <a:gd name="connsiteX18" fmla="*/ 434340 w 899160"/>
              <a:gd name="connsiteY18" fmla="*/ 15240 h 1790700"/>
              <a:gd name="connsiteX19" fmla="*/ 464820 w 899160"/>
              <a:gd name="connsiteY19" fmla="*/ 7620 h 1790700"/>
              <a:gd name="connsiteX20" fmla="*/ 487680 w 899160"/>
              <a:gd name="connsiteY20" fmla="*/ 0 h 1790700"/>
              <a:gd name="connsiteX21" fmla="*/ 548640 w 899160"/>
              <a:gd name="connsiteY21" fmla="*/ 22860 h 1790700"/>
              <a:gd name="connsiteX22" fmla="*/ 563880 w 899160"/>
              <a:gd name="connsiteY22" fmla="*/ 45720 h 1790700"/>
              <a:gd name="connsiteX23" fmla="*/ 586740 w 899160"/>
              <a:gd name="connsiteY23" fmla="*/ 53340 h 1790700"/>
              <a:gd name="connsiteX24" fmla="*/ 609600 w 899160"/>
              <a:gd name="connsiteY24" fmla="*/ 68580 h 1790700"/>
              <a:gd name="connsiteX25" fmla="*/ 624840 w 899160"/>
              <a:gd name="connsiteY25" fmla="*/ 91440 h 1790700"/>
              <a:gd name="connsiteX26" fmla="*/ 647700 w 899160"/>
              <a:gd name="connsiteY26" fmla="*/ 106680 h 1790700"/>
              <a:gd name="connsiteX27" fmla="*/ 678180 w 899160"/>
              <a:gd name="connsiteY27" fmla="*/ 137160 h 1790700"/>
              <a:gd name="connsiteX28" fmla="*/ 739140 w 899160"/>
              <a:gd name="connsiteY28" fmla="*/ 190500 h 1790700"/>
              <a:gd name="connsiteX29" fmla="*/ 800100 w 899160"/>
              <a:gd name="connsiteY29" fmla="*/ 259080 h 1790700"/>
              <a:gd name="connsiteX30" fmla="*/ 762000 w 899160"/>
              <a:gd name="connsiteY30" fmla="*/ 342900 h 1790700"/>
              <a:gd name="connsiteX31" fmla="*/ 769620 w 899160"/>
              <a:gd name="connsiteY31" fmla="*/ 381000 h 1790700"/>
              <a:gd name="connsiteX32" fmla="*/ 777240 w 899160"/>
              <a:gd name="connsiteY32" fmla="*/ 403860 h 1790700"/>
              <a:gd name="connsiteX33" fmla="*/ 822960 w 899160"/>
              <a:gd name="connsiteY33" fmla="*/ 419100 h 1790700"/>
              <a:gd name="connsiteX34" fmla="*/ 861060 w 899160"/>
              <a:gd name="connsiteY34" fmla="*/ 464820 h 1790700"/>
              <a:gd name="connsiteX35" fmla="*/ 899160 w 899160"/>
              <a:gd name="connsiteY35" fmla="*/ 510540 h 1790700"/>
              <a:gd name="connsiteX36" fmla="*/ 685800 w 899160"/>
              <a:gd name="connsiteY36" fmla="*/ 1569720 h 1790700"/>
              <a:gd name="connsiteX37" fmla="*/ 632460 w 899160"/>
              <a:gd name="connsiteY37" fmla="*/ 1729740 h 1790700"/>
              <a:gd name="connsiteX38" fmla="*/ 609600 w 899160"/>
              <a:gd name="connsiteY38" fmla="*/ 1760220 h 1790700"/>
              <a:gd name="connsiteX39" fmla="*/ 495300 w 899160"/>
              <a:gd name="connsiteY39" fmla="*/ 1790700 h 1790700"/>
              <a:gd name="connsiteX40" fmla="*/ 342900 w 899160"/>
              <a:gd name="connsiteY40" fmla="*/ 1752600 h 1790700"/>
              <a:gd name="connsiteX41" fmla="*/ 320040 w 899160"/>
              <a:gd name="connsiteY41" fmla="*/ 1737360 h 1790700"/>
              <a:gd name="connsiteX42" fmla="*/ 198120 w 899160"/>
              <a:gd name="connsiteY42" fmla="*/ 1348740 h 1790700"/>
              <a:gd name="connsiteX43" fmla="*/ 190500 w 899160"/>
              <a:gd name="connsiteY43" fmla="*/ 1325880 h 1790700"/>
              <a:gd name="connsiteX44" fmla="*/ 182880 w 899160"/>
              <a:gd name="connsiteY44" fmla="*/ 1181100 h 1790700"/>
              <a:gd name="connsiteX45" fmla="*/ 175260 w 899160"/>
              <a:gd name="connsiteY45" fmla="*/ 1143000 h 1790700"/>
              <a:gd name="connsiteX46" fmla="*/ 190500 w 899160"/>
              <a:gd name="connsiteY46" fmla="*/ 1043940 h 1790700"/>
              <a:gd name="connsiteX47" fmla="*/ 182880 w 899160"/>
              <a:gd name="connsiteY47" fmla="*/ 929640 h 1790700"/>
              <a:gd name="connsiteX48" fmla="*/ 160020 w 899160"/>
              <a:gd name="connsiteY48" fmla="*/ 914400 h 1790700"/>
              <a:gd name="connsiteX49" fmla="*/ 121920 w 899160"/>
              <a:gd name="connsiteY49" fmla="*/ 906780 h 1790700"/>
              <a:gd name="connsiteX50" fmla="*/ 53340 w 899160"/>
              <a:gd name="connsiteY50" fmla="*/ 876300 h 1790700"/>
              <a:gd name="connsiteX51" fmla="*/ 60960 w 899160"/>
              <a:gd name="connsiteY51" fmla="*/ 784860 h 1790700"/>
              <a:gd name="connsiteX52" fmla="*/ 76200 w 899160"/>
              <a:gd name="connsiteY52" fmla="*/ 731520 h 1790700"/>
              <a:gd name="connsiteX53" fmla="*/ 53340 w 899160"/>
              <a:gd name="connsiteY53" fmla="*/ 662940 h 1790700"/>
              <a:gd name="connsiteX54" fmla="*/ 45720 w 899160"/>
              <a:gd name="connsiteY54" fmla="*/ 640080 h 1790700"/>
              <a:gd name="connsiteX55" fmla="*/ 22860 w 899160"/>
              <a:gd name="connsiteY55" fmla="*/ 640080 h 1790700"/>
              <a:gd name="connsiteX0" fmla="*/ 22860 w 899160"/>
              <a:gd name="connsiteY0" fmla="*/ 640080 h 1798798"/>
              <a:gd name="connsiteX1" fmla="*/ 22860 w 899160"/>
              <a:gd name="connsiteY1" fmla="*/ 640080 h 1798798"/>
              <a:gd name="connsiteX2" fmla="*/ 7620 w 899160"/>
              <a:gd name="connsiteY2" fmla="*/ 510540 h 1798798"/>
              <a:gd name="connsiteX3" fmla="*/ 0 w 899160"/>
              <a:gd name="connsiteY3" fmla="*/ 487680 h 1798798"/>
              <a:gd name="connsiteX4" fmla="*/ 22860 w 899160"/>
              <a:gd name="connsiteY4" fmla="*/ 373380 h 1798798"/>
              <a:gd name="connsiteX5" fmla="*/ 38100 w 899160"/>
              <a:gd name="connsiteY5" fmla="*/ 350520 h 1798798"/>
              <a:gd name="connsiteX6" fmla="*/ 60960 w 899160"/>
              <a:gd name="connsiteY6" fmla="*/ 335280 h 1798798"/>
              <a:gd name="connsiteX7" fmla="*/ 114300 w 899160"/>
              <a:gd name="connsiteY7" fmla="*/ 274320 h 1798798"/>
              <a:gd name="connsiteX8" fmla="*/ 129540 w 899160"/>
              <a:gd name="connsiteY8" fmla="*/ 251460 h 1798798"/>
              <a:gd name="connsiteX9" fmla="*/ 175260 w 899160"/>
              <a:gd name="connsiteY9" fmla="*/ 220980 h 1798798"/>
              <a:gd name="connsiteX10" fmla="*/ 190500 w 899160"/>
              <a:gd name="connsiteY10" fmla="*/ 198120 h 1798798"/>
              <a:gd name="connsiteX11" fmla="*/ 236220 w 899160"/>
              <a:gd name="connsiteY11" fmla="*/ 160020 h 1798798"/>
              <a:gd name="connsiteX12" fmla="*/ 251460 w 899160"/>
              <a:gd name="connsiteY12" fmla="*/ 137160 h 1798798"/>
              <a:gd name="connsiteX13" fmla="*/ 281940 w 899160"/>
              <a:gd name="connsiteY13" fmla="*/ 114300 h 1798798"/>
              <a:gd name="connsiteX14" fmla="*/ 304800 w 899160"/>
              <a:gd name="connsiteY14" fmla="*/ 91440 h 1798798"/>
              <a:gd name="connsiteX15" fmla="*/ 350520 w 899160"/>
              <a:gd name="connsiteY15" fmla="*/ 68580 h 1798798"/>
              <a:gd name="connsiteX16" fmla="*/ 365760 w 899160"/>
              <a:gd name="connsiteY16" fmla="*/ 45720 h 1798798"/>
              <a:gd name="connsiteX17" fmla="*/ 411480 w 899160"/>
              <a:gd name="connsiteY17" fmla="*/ 30480 h 1798798"/>
              <a:gd name="connsiteX18" fmla="*/ 434340 w 899160"/>
              <a:gd name="connsiteY18" fmla="*/ 15240 h 1798798"/>
              <a:gd name="connsiteX19" fmla="*/ 464820 w 899160"/>
              <a:gd name="connsiteY19" fmla="*/ 7620 h 1798798"/>
              <a:gd name="connsiteX20" fmla="*/ 487680 w 899160"/>
              <a:gd name="connsiteY20" fmla="*/ 0 h 1798798"/>
              <a:gd name="connsiteX21" fmla="*/ 548640 w 899160"/>
              <a:gd name="connsiteY21" fmla="*/ 22860 h 1798798"/>
              <a:gd name="connsiteX22" fmla="*/ 563880 w 899160"/>
              <a:gd name="connsiteY22" fmla="*/ 45720 h 1798798"/>
              <a:gd name="connsiteX23" fmla="*/ 586740 w 899160"/>
              <a:gd name="connsiteY23" fmla="*/ 53340 h 1798798"/>
              <a:gd name="connsiteX24" fmla="*/ 609600 w 899160"/>
              <a:gd name="connsiteY24" fmla="*/ 68580 h 1798798"/>
              <a:gd name="connsiteX25" fmla="*/ 624840 w 899160"/>
              <a:gd name="connsiteY25" fmla="*/ 91440 h 1798798"/>
              <a:gd name="connsiteX26" fmla="*/ 647700 w 899160"/>
              <a:gd name="connsiteY26" fmla="*/ 106680 h 1798798"/>
              <a:gd name="connsiteX27" fmla="*/ 678180 w 899160"/>
              <a:gd name="connsiteY27" fmla="*/ 137160 h 1798798"/>
              <a:gd name="connsiteX28" fmla="*/ 739140 w 899160"/>
              <a:gd name="connsiteY28" fmla="*/ 190500 h 1798798"/>
              <a:gd name="connsiteX29" fmla="*/ 800100 w 899160"/>
              <a:gd name="connsiteY29" fmla="*/ 259080 h 1798798"/>
              <a:gd name="connsiteX30" fmla="*/ 762000 w 899160"/>
              <a:gd name="connsiteY30" fmla="*/ 342900 h 1798798"/>
              <a:gd name="connsiteX31" fmla="*/ 769620 w 899160"/>
              <a:gd name="connsiteY31" fmla="*/ 381000 h 1798798"/>
              <a:gd name="connsiteX32" fmla="*/ 777240 w 899160"/>
              <a:gd name="connsiteY32" fmla="*/ 403860 h 1798798"/>
              <a:gd name="connsiteX33" fmla="*/ 822960 w 899160"/>
              <a:gd name="connsiteY33" fmla="*/ 419100 h 1798798"/>
              <a:gd name="connsiteX34" fmla="*/ 861060 w 899160"/>
              <a:gd name="connsiteY34" fmla="*/ 464820 h 1798798"/>
              <a:gd name="connsiteX35" fmla="*/ 899160 w 899160"/>
              <a:gd name="connsiteY35" fmla="*/ 510540 h 1798798"/>
              <a:gd name="connsiteX36" fmla="*/ 685800 w 899160"/>
              <a:gd name="connsiteY36" fmla="*/ 1569720 h 1798798"/>
              <a:gd name="connsiteX37" fmla="*/ 632460 w 899160"/>
              <a:gd name="connsiteY37" fmla="*/ 1729740 h 1798798"/>
              <a:gd name="connsiteX38" fmla="*/ 609600 w 899160"/>
              <a:gd name="connsiteY38" fmla="*/ 1760220 h 1798798"/>
              <a:gd name="connsiteX39" fmla="*/ 495300 w 899160"/>
              <a:gd name="connsiteY39" fmla="*/ 1790700 h 1798798"/>
              <a:gd name="connsiteX40" fmla="*/ 342900 w 899160"/>
              <a:gd name="connsiteY40" fmla="*/ 1752600 h 1798798"/>
              <a:gd name="connsiteX41" fmla="*/ 198120 w 899160"/>
              <a:gd name="connsiteY41" fmla="*/ 1348740 h 1798798"/>
              <a:gd name="connsiteX42" fmla="*/ 190500 w 899160"/>
              <a:gd name="connsiteY42" fmla="*/ 1325880 h 1798798"/>
              <a:gd name="connsiteX43" fmla="*/ 182880 w 899160"/>
              <a:gd name="connsiteY43" fmla="*/ 1181100 h 1798798"/>
              <a:gd name="connsiteX44" fmla="*/ 175260 w 899160"/>
              <a:gd name="connsiteY44" fmla="*/ 1143000 h 1798798"/>
              <a:gd name="connsiteX45" fmla="*/ 190500 w 899160"/>
              <a:gd name="connsiteY45" fmla="*/ 1043940 h 1798798"/>
              <a:gd name="connsiteX46" fmla="*/ 182880 w 899160"/>
              <a:gd name="connsiteY46" fmla="*/ 929640 h 1798798"/>
              <a:gd name="connsiteX47" fmla="*/ 160020 w 899160"/>
              <a:gd name="connsiteY47" fmla="*/ 914400 h 1798798"/>
              <a:gd name="connsiteX48" fmla="*/ 121920 w 899160"/>
              <a:gd name="connsiteY48" fmla="*/ 906780 h 1798798"/>
              <a:gd name="connsiteX49" fmla="*/ 53340 w 899160"/>
              <a:gd name="connsiteY49" fmla="*/ 876300 h 1798798"/>
              <a:gd name="connsiteX50" fmla="*/ 60960 w 899160"/>
              <a:gd name="connsiteY50" fmla="*/ 784860 h 1798798"/>
              <a:gd name="connsiteX51" fmla="*/ 76200 w 899160"/>
              <a:gd name="connsiteY51" fmla="*/ 731520 h 1798798"/>
              <a:gd name="connsiteX52" fmla="*/ 53340 w 899160"/>
              <a:gd name="connsiteY52" fmla="*/ 662940 h 1798798"/>
              <a:gd name="connsiteX53" fmla="*/ 45720 w 899160"/>
              <a:gd name="connsiteY53" fmla="*/ 640080 h 1798798"/>
              <a:gd name="connsiteX54" fmla="*/ 22860 w 899160"/>
              <a:gd name="connsiteY54" fmla="*/ 640080 h 1798798"/>
              <a:gd name="connsiteX0" fmla="*/ 22860 w 899160"/>
              <a:gd name="connsiteY0" fmla="*/ 640080 h 1786156"/>
              <a:gd name="connsiteX1" fmla="*/ 22860 w 899160"/>
              <a:gd name="connsiteY1" fmla="*/ 640080 h 1786156"/>
              <a:gd name="connsiteX2" fmla="*/ 7620 w 899160"/>
              <a:gd name="connsiteY2" fmla="*/ 510540 h 1786156"/>
              <a:gd name="connsiteX3" fmla="*/ 0 w 899160"/>
              <a:gd name="connsiteY3" fmla="*/ 487680 h 1786156"/>
              <a:gd name="connsiteX4" fmla="*/ 22860 w 899160"/>
              <a:gd name="connsiteY4" fmla="*/ 373380 h 1786156"/>
              <a:gd name="connsiteX5" fmla="*/ 38100 w 899160"/>
              <a:gd name="connsiteY5" fmla="*/ 350520 h 1786156"/>
              <a:gd name="connsiteX6" fmla="*/ 60960 w 899160"/>
              <a:gd name="connsiteY6" fmla="*/ 335280 h 1786156"/>
              <a:gd name="connsiteX7" fmla="*/ 114300 w 899160"/>
              <a:gd name="connsiteY7" fmla="*/ 274320 h 1786156"/>
              <a:gd name="connsiteX8" fmla="*/ 129540 w 899160"/>
              <a:gd name="connsiteY8" fmla="*/ 251460 h 1786156"/>
              <a:gd name="connsiteX9" fmla="*/ 175260 w 899160"/>
              <a:gd name="connsiteY9" fmla="*/ 220980 h 1786156"/>
              <a:gd name="connsiteX10" fmla="*/ 190500 w 899160"/>
              <a:gd name="connsiteY10" fmla="*/ 198120 h 1786156"/>
              <a:gd name="connsiteX11" fmla="*/ 236220 w 899160"/>
              <a:gd name="connsiteY11" fmla="*/ 160020 h 1786156"/>
              <a:gd name="connsiteX12" fmla="*/ 251460 w 899160"/>
              <a:gd name="connsiteY12" fmla="*/ 137160 h 1786156"/>
              <a:gd name="connsiteX13" fmla="*/ 281940 w 899160"/>
              <a:gd name="connsiteY13" fmla="*/ 114300 h 1786156"/>
              <a:gd name="connsiteX14" fmla="*/ 304800 w 899160"/>
              <a:gd name="connsiteY14" fmla="*/ 91440 h 1786156"/>
              <a:gd name="connsiteX15" fmla="*/ 350520 w 899160"/>
              <a:gd name="connsiteY15" fmla="*/ 68580 h 1786156"/>
              <a:gd name="connsiteX16" fmla="*/ 365760 w 899160"/>
              <a:gd name="connsiteY16" fmla="*/ 45720 h 1786156"/>
              <a:gd name="connsiteX17" fmla="*/ 411480 w 899160"/>
              <a:gd name="connsiteY17" fmla="*/ 30480 h 1786156"/>
              <a:gd name="connsiteX18" fmla="*/ 434340 w 899160"/>
              <a:gd name="connsiteY18" fmla="*/ 15240 h 1786156"/>
              <a:gd name="connsiteX19" fmla="*/ 464820 w 899160"/>
              <a:gd name="connsiteY19" fmla="*/ 7620 h 1786156"/>
              <a:gd name="connsiteX20" fmla="*/ 487680 w 899160"/>
              <a:gd name="connsiteY20" fmla="*/ 0 h 1786156"/>
              <a:gd name="connsiteX21" fmla="*/ 548640 w 899160"/>
              <a:gd name="connsiteY21" fmla="*/ 22860 h 1786156"/>
              <a:gd name="connsiteX22" fmla="*/ 563880 w 899160"/>
              <a:gd name="connsiteY22" fmla="*/ 45720 h 1786156"/>
              <a:gd name="connsiteX23" fmla="*/ 586740 w 899160"/>
              <a:gd name="connsiteY23" fmla="*/ 53340 h 1786156"/>
              <a:gd name="connsiteX24" fmla="*/ 609600 w 899160"/>
              <a:gd name="connsiteY24" fmla="*/ 68580 h 1786156"/>
              <a:gd name="connsiteX25" fmla="*/ 624840 w 899160"/>
              <a:gd name="connsiteY25" fmla="*/ 91440 h 1786156"/>
              <a:gd name="connsiteX26" fmla="*/ 647700 w 899160"/>
              <a:gd name="connsiteY26" fmla="*/ 106680 h 1786156"/>
              <a:gd name="connsiteX27" fmla="*/ 678180 w 899160"/>
              <a:gd name="connsiteY27" fmla="*/ 137160 h 1786156"/>
              <a:gd name="connsiteX28" fmla="*/ 739140 w 899160"/>
              <a:gd name="connsiteY28" fmla="*/ 190500 h 1786156"/>
              <a:gd name="connsiteX29" fmla="*/ 800100 w 899160"/>
              <a:gd name="connsiteY29" fmla="*/ 259080 h 1786156"/>
              <a:gd name="connsiteX30" fmla="*/ 762000 w 899160"/>
              <a:gd name="connsiteY30" fmla="*/ 342900 h 1786156"/>
              <a:gd name="connsiteX31" fmla="*/ 769620 w 899160"/>
              <a:gd name="connsiteY31" fmla="*/ 381000 h 1786156"/>
              <a:gd name="connsiteX32" fmla="*/ 777240 w 899160"/>
              <a:gd name="connsiteY32" fmla="*/ 403860 h 1786156"/>
              <a:gd name="connsiteX33" fmla="*/ 822960 w 899160"/>
              <a:gd name="connsiteY33" fmla="*/ 419100 h 1786156"/>
              <a:gd name="connsiteX34" fmla="*/ 861060 w 899160"/>
              <a:gd name="connsiteY34" fmla="*/ 464820 h 1786156"/>
              <a:gd name="connsiteX35" fmla="*/ 899160 w 899160"/>
              <a:gd name="connsiteY35" fmla="*/ 510540 h 1786156"/>
              <a:gd name="connsiteX36" fmla="*/ 685800 w 899160"/>
              <a:gd name="connsiteY36" fmla="*/ 1569720 h 1786156"/>
              <a:gd name="connsiteX37" fmla="*/ 632460 w 899160"/>
              <a:gd name="connsiteY37" fmla="*/ 1729740 h 1786156"/>
              <a:gd name="connsiteX38" fmla="*/ 609600 w 899160"/>
              <a:gd name="connsiteY38" fmla="*/ 1760220 h 1786156"/>
              <a:gd name="connsiteX39" fmla="*/ 342900 w 899160"/>
              <a:gd name="connsiteY39" fmla="*/ 1752600 h 1786156"/>
              <a:gd name="connsiteX40" fmla="*/ 198120 w 899160"/>
              <a:gd name="connsiteY40" fmla="*/ 1348740 h 1786156"/>
              <a:gd name="connsiteX41" fmla="*/ 190500 w 899160"/>
              <a:gd name="connsiteY41" fmla="*/ 1325880 h 1786156"/>
              <a:gd name="connsiteX42" fmla="*/ 182880 w 899160"/>
              <a:gd name="connsiteY42" fmla="*/ 1181100 h 1786156"/>
              <a:gd name="connsiteX43" fmla="*/ 175260 w 899160"/>
              <a:gd name="connsiteY43" fmla="*/ 1143000 h 1786156"/>
              <a:gd name="connsiteX44" fmla="*/ 190500 w 899160"/>
              <a:gd name="connsiteY44" fmla="*/ 1043940 h 1786156"/>
              <a:gd name="connsiteX45" fmla="*/ 182880 w 899160"/>
              <a:gd name="connsiteY45" fmla="*/ 929640 h 1786156"/>
              <a:gd name="connsiteX46" fmla="*/ 160020 w 899160"/>
              <a:gd name="connsiteY46" fmla="*/ 914400 h 1786156"/>
              <a:gd name="connsiteX47" fmla="*/ 121920 w 899160"/>
              <a:gd name="connsiteY47" fmla="*/ 906780 h 1786156"/>
              <a:gd name="connsiteX48" fmla="*/ 53340 w 899160"/>
              <a:gd name="connsiteY48" fmla="*/ 876300 h 1786156"/>
              <a:gd name="connsiteX49" fmla="*/ 60960 w 899160"/>
              <a:gd name="connsiteY49" fmla="*/ 784860 h 1786156"/>
              <a:gd name="connsiteX50" fmla="*/ 76200 w 899160"/>
              <a:gd name="connsiteY50" fmla="*/ 731520 h 1786156"/>
              <a:gd name="connsiteX51" fmla="*/ 53340 w 899160"/>
              <a:gd name="connsiteY51" fmla="*/ 662940 h 1786156"/>
              <a:gd name="connsiteX52" fmla="*/ 45720 w 899160"/>
              <a:gd name="connsiteY52" fmla="*/ 640080 h 1786156"/>
              <a:gd name="connsiteX53" fmla="*/ 22860 w 899160"/>
              <a:gd name="connsiteY53" fmla="*/ 640080 h 1786156"/>
              <a:gd name="connsiteX0" fmla="*/ 22860 w 899160"/>
              <a:gd name="connsiteY0" fmla="*/ 640080 h 1781668"/>
              <a:gd name="connsiteX1" fmla="*/ 22860 w 899160"/>
              <a:gd name="connsiteY1" fmla="*/ 640080 h 1781668"/>
              <a:gd name="connsiteX2" fmla="*/ 7620 w 899160"/>
              <a:gd name="connsiteY2" fmla="*/ 510540 h 1781668"/>
              <a:gd name="connsiteX3" fmla="*/ 0 w 899160"/>
              <a:gd name="connsiteY3" fmla="*/ 487680 h 1781668"/>
              <a:gd name="connsiteX4" fmla="*/ 22860 w 899160"/>
              <a:gd name="connsiteY4" fmla="*/ 373380 h 1781668"/>
              <a:gd name="connsiteX5" fmla="*/ 38100 w 899160"/>
              <a:gd name="connsiteY5" fmla="*/ 350520 h 1781668"/>
              <a:gd name="connsiteX6" fmla="*/ 60960 w 899160"/>
              <a:gd name="connsiteY6" fmla="*/ 335280 h 1781668"/>
              <a:gd name="connsiteX7" fmla="*/ 114300 w 899160"/>
              <a:gd name="connsiteY7" fmla="*/ 274320 h 1781668"/>
              <a:gd name="connsiteX8" fmla="*/ 129540 w 899160"/>
              <a:gd name="connsiteY8" fmla="*/ 251460 h 1781668"/>
              <a:gd name="connsiteX9" fmla="*/ 175260 w 899160"/>
              <a:gd name="connsiteY9" fmla="*/ 220980 h 1781668"/>
              <a:gd name="connsiteX10" fmla="*/ 190500 w 899160"/>
              <a:gd name="connsiteY10" fmla="*/ 198120 h 1781668"/>
              <a:gd name="connsiteX11" fmla="*/ 236220 w 899160"/>
              <a:gd name="connsiteY11" fmla="*/ 160020 h 1781668"/>
              <a:gd name="connsiteX12" fmla="*/ 251460 w 899160"/>
              <a:gd name="connsiteY12" fmla="*/ 137160 h 1781668"/>
              <a:gd name="connsiteX13" fmla="*/ 281940 w 899160"/>
              <a:gd name="connsiteY13" fmla="*/ 114300 h 1781668"/>
              <a:gd name="connsiteX14" fmla="*/ 304800 w 899160"/>
              <a:gd name="connsiteY14" fmla="*/ 91440 h 1781668"/>
              <a:gd name="connsiteX15" fmla="*/ 350520 w 899160"/>
              <a:gd name="connsiteY15" fmla="*/ 68580 h 1781668"/>
              <a:gd name="connsiteX16" fmla="*/ 365760 w 899160"/>
              <a:gd name="connsiteY16" fmla="*/ 45720 h 1781668"/>
              <a:gd name="connsiteX17" fmla="*/ 411480 w 899160"/>
              <a:gd name="connsiteY17" fmla="*/ 30480 h 1781668"/>
              <a:gd name="connsiteX18" fmla="*/ 434340 w 899160"/>
              <a:gd name="connsiteY18" fmla="*/ 15240 h 1781668"/>
              <a:gd name="connsiteX19" fmla="*/ 464820 w 899160"/>
              <a:gd name="connsiteY19" fmla="*/ 7620 h 1781668"/>
              <a:gd name="connsiteX20" fmla="*/ 487680 w 899160"/>
              <a:gd name="connsiteY20" fmla="*/ 0 h 1781668"/>
              <a:gd name="connsiteX21" fmla="*/ 548640 w 899160"/>
              <a:gd name="connsiteY21" fmla="*/ 22860 h 1781668"/>
              <a:gd name="connsiteX22" fmla="*/ 563880 w 899160"/>
              <a:gd name="connsiteY22" fmla="*/ 45720 h 1781668"/>
              <a:gd name="connsiteX23" fmla="*/ 586740 w 899160"/>
              <a:gd name="connsiteY23" fmla="*/ 53340 h 1781668"/>
              <a:gd name="connsiteX24" fmla="*/ 609600 w 899160"/>
              <a:gd name="connsiteY24" fmla="*/ 68580 h 1781668"/>
              <a:gd name="connsiteX25" fmla="*/ 624840 w 899160"/>
              <a:gd name="connsiteY25" fmla="*/ 91440 h 1781668"/>
              <a:gd name="connsiteX26" fmla="*/ 647700 w 899160"/>
              <a:gd name="connsiteY26" fmla="*/ 106680 h 1781668"/>
              <a:gd name="connsiteX27" fmla="*/ 678180 w 899160"/>
              <a:gd name="connsiteY27" fmla="*/ 137160 h 1781668"/>
              <a:gd name="connsiteX28" fmla="*/ 739140 w 899160"/>
              <a:gd name="connsiteY28" fmla="*/ 190500 h 1781668"/>
              <a:gd name="connsiteX29" fmla="*/ 800100 w 899160"/>
              <a:gd name="connsiteY29" fmla="*/ 259080 h 1781668"/>
              <a:gd name="connsiteX30" fmla="*/ 762000 w 899160"/>
              <a:gd name="connsiteY30" fmla="*/ 342900 h 1781668"/>
              <a:gd name="connsiteX31" fmla="*/ 769620 w 899160"/>
              <a:gd name="connsiteY31" fmla="*/ 381000 h 1781668"/>
              <a:gd name="connsiteX32" fmla="*/ 777240 w 899160"/>
              <a:gd name="connsiteY32" fmla="*/ 403860 h 1781668"/>
              <a:gd name="connsiteX33" fmla="*/ 822960 w 899160"/>
              <a:gd name="connsiteY33" fmla="*/ 419100 h 1781668"/>
              <a:gd name="connsiteX34" fmla="*/ 861060 w 899160"/>
              <a:gd name="connsiteY34" fmla="*/ 464820 h 1781668"/>
              <a:gd name="connsiteX35" fmla="*/ 899160 w 899160"/>
              <a:gd name="connsiteY35" fmla="*/ 510540 h 1781668"/>
              <a:gd name="connsiteX36" fmla="*/ 685800 w 899160"/>
              <a:gd name="connsiteY36" fmla="*/ 1569720 h 1781668"/>
              <a:gd name="connsiteX37" fmla="*/ 632460 w 899160"/>
              <a:gd name="connsiteY37" fmla="*/ 1729740 h 1781668"/>
              <a:gd name="connsiteX38" fmla="*/ 342900 w 899160"/>
              <a:gd name="connsiteY38" fmla="*/ 1752600 h 1781668"/>
              <a:gd name="connsiteX39" fmla="*/ 198120 w 899160"/>
              <a:gd name="connsiteY39" fmla="*/ 1348740 h 1781668"/>
              <a:gd name="connsiteX40" fmla="*/ 190500 w 899160"/>
              <a:gd name="connsiteY40" fmla="*/ 1325880 h 1781668"/>
              <a:gd name="connsiteX41" fmla="*/ 182880 w 899160"/>
              <a:gd name="connsiteY41" fmla="*/ 1181100 h 1781668"/>
              <a:gd name="connsiteX42" fmla="*/ 175260 w 899160"/>
              <a:gd name="connsiteY42" fmla="*/ 1143000 h 1781668"/>
              <a:gd name="connsiteX43" fmla="*/ 190500 w 899160"/>
              <a:gd name="connsiteY43" fmla="*/ 1043940 h 1781668"/>
              <a:gd name="connsiteX44" fmla="*/ 182880 w 899160"/>
              <a:gd name="connsiteY44" fmla="*/ 929640 h 1781668"/>
              <a:gd name="connsiteX45" fmla="*/ 160020 w 899160"/>
              <a:gd name="connsiteY45" fmla="*/ 914400 h 1781668"/>
              <a:gd name="connsiteX46" fmla="*/ 121920 w 899160"/>
              <a:gd name="connsiteY46" fmla="*/ 906780 h 1781668"/>
              <a:gd name="connsiteX47" fmla="*/ 53340 w 899160"/>
              <a:gd name="connsiteY47" fmla="*/ 876300 h 1781668"/>
              <a:gd name="connsiteX48" fmla="*/ 60960 w 899160"/>
              <a:gd name="connsiteY48" fmla="*/ 784860 h 1781668"/>
              <a:gd name="connsiteX49" fmla="*/ 76200 w 899160"/>
              <a:gd name="connsiteY49" fmla="*/ 731520 h 1781668"/>
              <a:gd name="connsiteX50" fmla="*/ 53340 w 899160"/>
              <a:gd name="connsiteY50" fmla="*/ 662940 h 1781668"/>
              <a:gd name="connsiteX51" fmla="*/ 45720 w 899160"/>
              <a:gd name="connsiteY51" fmla="*/ 640080 h 1781668"/>
              <a:gd name="connsiteX52" fmla="*/ 22860 w 899160"/>
              <a:gd name="connsiteY52" fmla="*/ 640080 h 1781668"/>
              <a:gd name="connsiteX0" fmla="*/ 22860 w 899160"/>
              <a:gd name="connsiteY0" fmla="*/ 640080 h 1845685"/>
              <a:gd name="connsiteX1" fmla="*/ 22860 w 899160"/>
              <a:gd name="connsiteY1" fmla="*/ 640080 h 1845685"/>
              <a:gd name="connsiteX2" fmla="*/ 7620 w 899160"/>
              <a:gd name="connsiteY2" fmla="*/ 510540 h 1845685"/>
              <a:gd name="connsiteX3" fmla="*/ 0 w 899160"/>
              <a:gd name="connsiteY3" fmla="*/ 487680 h 1845685"/>
              <a:gd name="connsiteX4" fmla="*/ 22860 w 899160"/>
              <a:gd name="connsiteY4" fmla="*/ 373380 h 1845685"/>
              <a:gd name="connsiteX5" fmla="*/ 38100 w 899160"/>
              <a:gd name="connsiteY5" fmla="*/ 350520 h 1845685"/>
              <a:gd name="connsiteX6" fmla="*/ 60960 w 899160"/>
              <a:gd name="connsiteY6" fmla="*/ 335280 h 1845685"/>
              <a:gd name="connsiteX7" fmla="*/ 114300 w 899160"/>
              <a:gd name="connsiteY7" fmla="*/ 274320 h 1845685"/>
              <a:gd name="connsiteX8" fmla="*/ 129540 w 899160"/>
              <a:gd name="connsiteY8" fmla="*/ 251460 h 1845685"/>
              <a:gd name="connsiteX9" fmla="*/ 175260 w 899160"/>
              <a:gd name="connsiteY9" fmla="*/ 220980 h 1845685"/>
              <a:gd name="connsiteX10" fmla="*/ 190500 w 899160"/>
              <a:gd name="connsiteY10" fmla="*/ 198120 h 1845685"/>
              <a:gd name="connsiteX11" fmla="*/ 236220 w 899160"/>
              <a:gd name="connsiteY11" fmla="*/ 160020 h 1845685"/>
              <a:gd name="connsiteX12" fmla="*/ 251460 w 899160"/>
              <a:gd name="connsiteY12" fmla="*/ 137160 h 1845685"/>
              <a:gd name="connsiteX13" fmla="*/ 281940 w 899160"/>
              <a:gd name="connsiteY13" fmla="*/ 114300 h 1845685"/>
              <a:gd name="connsiteX14" fmla="*/ 304800 w 899160"/>
              <a:gd name="connsiteY14" fmla="*/ 91440 h 1845685"/>
              <a:gd name="connsiteX15" fmla="*/ 350520 w 899160"/>
              <a:gd name="connsiteY15" fmla="*/ 68580 h 1845685"/>
              <a:gd name="connsiteX16" fmla="*/ 365760 w 899160"/>
              <a:gd name="connsiteY16" fmla="*/ 45720 h 1845685"/>
              <a:gd name="connsiteX17" fmla="*/ 411480 w 899160"/>
              <a:gd name="connsiteY17" fmla="*/ 30480 h 1845685"/>
              <a:gd name="connsiteX18" fmla="*/ 434340 w 899160"/>
              <a:gd name="connsiteY18" fmla="*/ 15240 h 1845685"/>
              <a:gd name="connsiteX19" fmla="*/ 464820 w 899160"/>
              <a:gd name="connsiteY19" fmla="*/ 7620 h 1845685"/>
              <a:gd name="connsiteX20" fmla="*/ 487680 w 899160"/>
              <a:gd name="connsiteY20" fmla="*/ 0 h 1845685"/>
              <a:gd name="connsiteX21" fmla="*/ 548640 w 899160"/>
              <a:gd name="connsiteY21" fmla="*/ 22860 h 1845685"/>
              <a:gd name="connsiteX22" fmla="*/ 563880 w 899160"/>
              <a:gd name="connsiteY22" fmla="*/ 45720 h 1845685"/>
              <a:gd name="connsiteX23" fmla="*/ 586740 w 899160"/>
              <a:gd name="connsiteY23" fmla="*/ 53340 h 1845685"/>
              <a:gd name="connsiteX24" fmla="*/ 609600 w 899160"/>
              <a:gd name="connsiteY24" fmla="*/ 68580 h 1845685"/>
              <a:gd name="connsiteX25" fmla="*/ 624840 w 899160"/>
              <a:gd name="connsiteY25" fmla="*/ 91440 h 1845685"/>
              <a:gd name="connsiteX26" fmla="*/ 647700 w 899160"/>
              <a:gd name="connsiteY26" fmla="*/ 106680 h 1845685"/>
              <a:gd name="connsiteX27" fmla="*/ 678180 w 899160"/>
              <a:gd name="connsiteY27" fmla="*/ 137160 h 1845685"/>
              <a:gd name="connsiteX28" fmla="*/ 739140 w 899160"/>
              <a:gd name="connsiteY28" fmla="*/ 190500 h 1845685"/>
              <a:gd name="connsiteX29" fmla="*/ 800100 w 899160"/>
              <a:gd name="connsiteY29" fmla="*/ 259080 h 1845685"/>
              <a:gd name="connsiteX30" fmla="*/ 762000 w 899160"/>
              <a:gd name="connsiteY30" fmla="*/ 342900 h 1845685"/>
              <a:gd name="connsiteX31" fmla="*/ 769620 w 899160"/>
              <a:gd name="connsiteY31" fmla="*/ 381000 h 1845685"/>
              <a:gd name="connsiteX32" fmla="*/ 777240 w 899160"/>
              <a:gd name="connsiteY32" fmla="*/ 403860 h 1845685"/>
              <a:gd name="connsiteX33" fmla="*/ 822960 w 899160"/>
              <a:gd name="connsiteY33" fmla="*/ 419100 h 1845685"/>
              <a:gd name="connsiteX34" fmla="*/ 861060 w 899160"/>
              <a:gd name="connsiteY34" fmla="*/ 464820 h 1845685"/>
              <a:gd name="connsiteX35" fmla="*/ 899160 w 899160"/>
              <a:gd name="connsiteY35" fmla="*/ 510540 h 1845685"/>
              <a:gd name="connsiteX36" fmla="*/ 632460 w 899160"/>
              <a:gd name="connsiteY36" fmla="*/ 1729740 h 1845685"/>
              <a:gd name="connsiteX37" fmla="*/ 342900 w 899160"/>
              <a:gd name="connsiteY37" fmla="*/ 1752600 h 1845685"/>
              <a:gd name="connsiteX38" fmla="*/ 198120 w 899160"/>
              <a:gd name="connsiteY38" fmla="*/ 1348740 h 1845685"/>
              <a:gd name="connsiteX39" fmla="*/ 190500 w 899160"/>
              <a:gd name="connsiteY39" fmla="*/ 1325880 h 1845685"/>
              <a:gd name="connsiteX40" fmla="*/ 182880 w 899160"/>
              <a:gd name="connsiteY40" fmla="*/ 1181100 h 1845685"/>
              <a:gd name="connsiteX41" fmla="*/ 175260 w 899160"/>
              <a:gd name="connsiteY41" fmla="*/ 1143000 h 1845685"/>
              <a:gd name="connsiteX42" fmla="*/ 190500 w 899160"/>
              <a:gd name="connsiteY42" fmla="*/ 1043940 h 1845685"/>
              <a:gd name="connsiteX43" fmla="*/ 182880 w 899160"/>
              <a:gd name="connsiteY43" fmla="*/ 929640 h 1845685"/>
              <a:gd name="connsiteX44" fmla="*/ 160020 w 899160"/>
              <a:gd name="connsiteY44" fmla="*/ 914400 h 1845685"/>
              <a:gd name="connsiteX45" fmla="*/ 121920 w 899160"/>
              <a:gd name="connsiteY45" fmla="*/ 906780 h 1845685"/>
              <a:gd name="connsiteX46" fmla="*/ 53340 w 899160"/>
              <a:gd name="connsiteY46" fmla="*/ 876300 h 1845685"/>
              <a:gd name="connsiteX47" fmla="*/ 60960 w 899160"/>
              <a:gd name="connsiteY47" fmla="*/ 784860 h 1845685"/>
              <a:gd name="connsiteX48" fmla="*/ 76200 w 899160"/>
              <a:gd name="connsiteY48" fmla="*/ 731520 h 1845685"/>
              <a:gd name="connsiteX49" fmla="*/ 53340 w 899160"/>
              <a:gd name="connsiteY49" fmla="*/ 662940 h 1845685"/>
              <a:gd name="connsiteX50" fmla="*/ 45720 w 899160"/>
              <a:gd name="connsiteY50" fmla="*/ 640080 h 1845685"/>
              <a:gd name="connsiteX51" fmla="*/ 22860 w 899160"/>
              <a:gd name="connsiteY51" fmla="*/ 640080 h 1845685"/>
              <a:gd name="connsiteX0" fmla="*/ 22860 w 899160"/>
              <a:gd name="connsiteY0" fmla="*/ 640080 h 1845685"/>
              <a:gd name="connsiteX1" fmla="*/ 22860 w 899160"/>
              <a:gd name="connsiteY1" fmla="*/ 640080 h 1845685"/>
              <a:gd name="connsiteX2" fmla="*/ 7620 w 899160"/>
              <a:gd name="connsiteY2" fmla="*/ 510540 h 1845685"/>
              <a:gd name="connsiteX3" fmla="*/ 0 w 899160"/>
              <a:gd name="connsiteY3" fmla="*/ 487680 h 1845685"/>
              <a:gd name="connsiteX4" fmla="*/ 22860 w 899160"/>
              <a:gd name="connsiteY4" fmla="*/ 373380 h 1845685"/>
              <a:gd name="connsiteX5" fmla="*/ 38100 w 899160"/>
              <a:gd name="connsiteY5" fmla="*/ 350520 h 1845685"/>
              <a:gd name="connsiteX6" fmla="*/ 60960 w 899160"/>
              <a:gd name="connsiteY6" fmla="*/ 335280 h 1845685"/>
              <a:gd name="connsiteX7" fmla="*/ 114300 w 899160"/>
              <a:gd name="connsiteY7" fmla="*/ 274320 h 1845685"/>
              <a:gd name="connsiteX8" fmla="*/ 129540 w 899160"/>
              <a:gd name="connsiteY8" fmla="*/ 251460 h 1845685"/>
              <a:gd name="connsiteX9" fmla="*/ 175260 w 899160"/>
              <a:gd name="connsiteY9" fmla="*/ 220980 h 1845685"/>
              <a:gd name="connsiteX10" fmla="*/ 190500 w 899160"/>
              <a:gd name="connsiteY10" fmla="*/ 198120 h 1845685"/>
              <a:gd name="connsiteX11" fmla="*/ 236220 w 899160"/>
              <a:gd name="connsiteY11" fmla="*/ 160020 h 1845685"/>
              <a:gd name="connsiteX12" fmla="*/ 251460 w 899160"/>
              <a:gd name="connsiteY12" fmla="*/ 137160 h 1845685"/>
              <a:gd name="connsiteX13" fmla="*/ 281940 w 899160"/>
              <a:gd name="connsiteY13" fmla="*/ 114300 h 1845685"/>
              <a:gd name="connsiteX14" fmla="*/ 304800 w 899160"/>
              <a:gd name="connsiteY14" fmla="*/ 91440 h 1845685"/>
              <a:gd name="connsiteX15" fmla="*/ 350520 w 899160"/>
              <a:gd name="connsiteY15" fmla="*/ 68580 h 1845685"/>
              <a:gd name="connsiteX16" fmla="*/ 365760 w 899160"/>
              <a:gd name="connsiteY16" fmla="*/ 45720 h 1845685"/>
              <a:gd name="connsiteX17" fmla="*/ 411480 w 899160"/>
              <a:gd name="connsiteY17" fmla="*/ 30480 h 1845685"/>
              <a:gd name="connsiteX18" fmla="*/ 434340 w 899160"/>
              <a:gd name="connsiteY18" fmla="*/ 15240 h 1845685"/>
              <a:gd name="connsiteX19" fmla="*/ 464820 w 899160"/>
              <a:gd name="connsiteY19" fmla="*/ 7620 h 1845685"/>
              <a:gd name="connsiteX20" fmla="*/ 487680 w 899160"/>
              <a:gd name="connsiteY20" fmla="*/ 0 h 1845685"/>
              <a:gd name="connsiteX21" fmla="*/ 548640 w 899160"/>
              <a:gd name="connsiteY21" fmla="*/ 22860 h 1845685"/>
              <a:gd name="connsiteX22" fmla="*/ 563880 w 899160"/>
              <a:gd name="connsiteY22" fmla="*/ 45720 h 1845685"/>
              <a:gd name="connsiteX23" fmla="*/ 586740 w 899160"/>
              <a:gd name="connsiteY23" fmla="*/ 53340 h 1845685"/>
              <a:gd name="connsiteX24" fmla="*/ 609600 w 899160"/>
              <a:gd name="connsiteY24" fmla="*/ 68580 h 1845685"/>
              <a:gd name="connsiteX25" fmla="*/ 624840 w 899160"/>
              <a:gd name="connsiteY25" fmla="*/ 91440 h 1845685"/>
              <a:gd name="connsiteX26" fmla="*/ 647700 w 899160"/>
              <a:gd name="connsiteY26" fmla="*/ 106680 h 1845685"/>
              <a:gd name="connsiteX27" fmla="*/ 678180 w 899160"/>
              <a:gd name="connsiteY27" fmla="*/ 137160 h 1845685"/>
              <a:gd name="connsiteX28" fmla="*/ 739140 w 899160"/>
              <a:gd name="connsiteY28" fmla="*/ 190500 h 1845685"/>
              <a:gd name="connsiteX29" fmla="*/ 800100 w 899160"/>
              <a:gd name="connsiteY29" fmla="*/ 259080 h 1845685"/>
              <a:gd name="connsiteX30" fmla="*/ 762000 w 899160"/>
              <a:gd name="connsiteY30" fmla="*/ 342900 h 1845685"/>
              <a:gd name="connsiteX31" fmla="*/ 769620 w 899160"/>
              <a:gd name="connsiteY31" fmla="*/ 381000 h 1845685"/>
              <a:gd name="connsiteX32" fmla="*/ 777240 w 899160"/>
              <a:gd name="connsiteY32" fmla="*/ 403860 h 1845685"/>
              <a:gd name="connsiteX33" fmla="*/ 822960 w 899160"/>
              <a:gd name="connsiteY33" fmla="*/ 419100 h 1845685"/>
              <a:gd name="connsiteX34" fmla="*/ 861060 w 899160"/>
              <a:gd name="connsiteY34" fmla="*/ 464820 h 1845685"/>
              <a:gd name="connsiteX35" fmla="*/ 899160 w 899160"/>
              <a:gd name="connsiteY35" fmla="*/ 510540 h 1845685"/>
              <a:gd name="connsiteX36" fmla="*/ 632460 w 899160"/>
              <a:gd name="connsiteY36" fmla="*/ 1729740 h 1845685"/>
              <a:gd name="connsiteX37" fmla="*/ 342900 w 899160"/>
              <a:gd name="connsiteY37" fmla="*/ 1752600 h 1845685"/>
              <a:gd name="connsiteX38" fmla="*/ 198120 w 899160"/>
              <a:gd name="connsiteY38" fmla="*/ 1348740 h 1845685"/>
              <a:gd name="connsiteX39" fmla="*/ 182880 w 899160"/>
              <a:gd name="connsiteY39" fmla="*/ 1181100 h 1845685"/>
              <a:gd name="connsiteX40" fmla="*/ 175260 w 899160"/>
              <a:gd name="connsiteY40" fmla="*/ 1143000 h 1845685"/>
              <a:gd name="connsiteX41" fmla="*/ 190500 w 899160"/>
              <a:gd name="connsiteY41" fmla="*/ 1043940 h 1845685"/>
              <a:gd name="connsiteX42" fmla="*/ 182880 w 899160"/>
              <a:gd name="connsiteY42" fmla="*/ 929640 h 1845685"/>
              <a:gd name="connsiteX43" fmla="*/ 160020 w 899160"/>
              <a:gd name="connsiteY43" fmla="*/ 914400 h 1845685"/>
              <a:gd name="connsiteX44" fmla="*/ 121920 w 899160"/>
              <a:gd name="connsiteY44" fmla="*/ 906780 h 1845685"/>
              <a:gd name="connsiteX45" fmla="*/ 53340 w 899160"/>
              <a:gd name="connsiteY45" fmla="*/ 876300 h 1845685"/>
              <a:gd name="connsiteX46" fmla="*/ 60960 w 899160"/>
              <a:gd name="connsiteY46" fmla="*/ 784860 h 1845685"/>
              <a:gd name="connsiteX47" fmla="*/ 76200 w 899160"/>
              <a:gd name="connsiteY47" fmla="*/ 731520 h 1845685"/>
              <a:gd name="connsiteX48" fmla="*/ 53340 w 899160"/>
              <a:gd name="connsiteY48" fmla="*/ 662940 h 1845685"/>
              <a:gd name="connsiteX49" fmla="*/ 45720 w 899160"/>
              <a:gd name="connsiteY49" fmla="*/ 640080 h 1845685"/>
              <a:gd name="connsiteX50" fmla="*/ 22860 w 899160"/>
              <a:gd name="connsiteY50" fmla="*/ 640080 h 1845685"/>
              <a:gd name="connsiteX0" fmla="*/ 22860 w 899160"/>
              <a:gd name="connsiteY0" fmla="*/ 640080 h 1854565"/>
              <a:gd name="connsiteX1" fmla="*/ 22860 w 899160"/>
              <a:gd name="connsiteY1" fmla="*/ 640080 h 1854565"/>
              <a:gd name="connsiteX2" fmla="*/ 7620 w 899160"/>
              <a:gd name="connsiteY2" fmla="*/ 510540 h 1854565"/>
              <a:gd name="connsiteX3" fmla="*/ 0 w 899160"/>
              <a:gd name="connsiteY3" fmla="*/ 487680 h 1854565"/>
              <a:gd name="connsiteX4" fmla="*/ 22860 w 899160"/>
              <a:gd name="connsiteY4" fmla="*/ 373380 h 1854565"/>
              <a:gd name="connsiteX5" fmla="*/ 38100 w 899160"/>
              <a:gd name="connsiteY5" fmla="*/ 350520 h 1854565"/>
              <a:gd name="connsiteX6" fmla="*/ 60960 w 899160"/>
              <a:gd name="connsiteY6" fmla="*/ 335280 h 1854565"/>
              <a:gd name="connsiteX7" fmla="*/ 114300 w 899160"/>
              <a:gd name="connsiteY7" fmla="*/ 274320 h 1854565"/>
              <a:gd name="connsiteX8" fmla="*/ 129540 w 899160"/>
              <a:gd name="connsiteY8" fmla="*/ 251460 h 1854565"/>
              <a:gd name="connsiteX9" fmla="*/ 175260 w 899160"/>
              <a:gd name="connsiteY9" fmla="*/ 220980 h 1854565"/>
              <a:gd name="connsiteX10" fmla="*/ 190500 w 899160"/>
              <a:gd name="connsiteY10" fmla="*/ 198120 h 1854565"/>
              <a:gd name="connsiteX11" fmla="*/ 236220 w 899160"/>
              <a:gd name="connsiteY11" fmla="*/ 160020 h 1854565"/>
              <a:gd name="connsiteX12" fmla="*/ 251460 w 899160"/>
              <a:gd name="connsiteY12" fmla="*/ 137160 h 1854565"/>
              <a:gd name="connsiteX13" fmla="*/ 281940 w 899160"/>
              <a:gd name="connsiteY13" fmla="*/ 114300 h 1854565"/>
              <a:gd name="connsiteX14" fmla="*/ 304800 w 899160"/>
              <a:gd name="connsiteY14" fmla="*/ 91440 h 1854565"/>
              <a:gd name="connsiteX15" fmla="*/ 350520 w 899160"/>
              <a:gd name="connsiteY15" fmla="*/ 68580 h 1854565"/>
              <a:gd name="connsiteX16" fmla="*/ 365760 w 899160"/>
              <a:gd name="connsiteY16" fmla="*/ 45720 h 1854565"/>
              <a:gd name="connsiteX17" fmla="*/ 411480 w 899160"/>
              <a:gd name="connsiteY17" fmla="*/ 30480 h 1854565"/>
              <a:gd name="connsiteX18" fmla="*/ 434340 w 899160"/>
              <a:gd name="connsiteY18" fmla="*/ 15240 h 1854565"/>
              <a:gd name="connsiteX19" fmla="*/ 464820 w 899160"/>
              <a:gd name="connsiteY19" fmla="*/ 7620 h 1854565"/>
              <a:gd name="connsiteX20" fmla="*/ 487680 w 899160"/>
              <a:gd name="connsiteY20" fmla="*/ 0 h 1854565"/>
              <a:gd name="connsiteX21" fmla="*/ 548640 w 899160"/>
              <a:gd name="connsiteY21" fmla="*/ 22860 h 1854565"/>
              <a:gd name="connsiteX22" fmla="*/ 563880 w 899160"/>
              <a:gd name="connsiteY22" fmla="*/ 45720 h 1854565"/>
              <a:gd name="connsiteX23" fmla="*/ 586740 w 899160"/>
              <a:gd name="connsiteY23" fmla="*/ 53340 h 1854565"/>
              <a:gd name="connsiteX24" fmla="*/ 609600 w 899160"/>
              <a:gd name="connsiteY24" fmla="*/ 68580 h 1854565"/>
              <a:gd name="connsiteX25" fmla="*/ 624840 w 899160"/>
              <a:gd name="connsiteY25" fmla="*/ 91440 h 1854565"/>
              <a:gd name="connsiteX26" fmla="*/ 647700 w 899160"/>
              <a:gd name="connsiteY26" fmla="*/ 106680 h 1854565"/>
              <a:gd name="connsiteX27" fmla="*/ 678180 w 899160"/>
              <a:gd name="connsiteY27" fmla="*/ 137160 h 1854565"/>
              <a:gd name="connsiteX28" fmla="*/ 739140 w 899160"/>
              <a:gd name="connsiteY28" fmla="*/ 190500 h 1854565"/>
              <a:gd name="connsiteX29" fmla="*/ 800100 w 899160"/>
              <a:gd name="connsiteY29" fmla="*/ 259080 h 1854565"/>
              <a:gd name="connsiteX30" fmla="*/ 762000 w 899160"/>
              <a:gd name="connsiteY30" fmla="*/ 342900 h 1854565"/>
              <a:gd name="connsiteX31" fmla="*/ 769620 w 899160"/>
              <a:gd name="connsiteY31" fmla="*/ 381000 h 1854565"/>
              <a:gd name="connsiteX32" fmla="*/ 777240 w 899160"/>
              <a:gd name="connsiteY32" fmla="*/ 403860 h 1854565"/>
              <a:gd name="connsiteX33" fmla="*/ 822960 w 899160"/>
              <a:gd name="connsiteY33" fmla="*/ 419100 h 1854565"/>
              <a:gd name="connsiteX34" fmla="*/ 861060 w 899160"/>
              <a:gd name="connsiteY34" fmla="*/ 464820 h 1854565"/>
              <a:gd name="connsiteX35" fmla="*/ 899160 w 899160"/>
              <a:gd name="connsiteY35" fmla="*/ 510540 h 1854565"/>
              <a:gd name="connsiteX36" fmla="*/ 632460 w 899160"/>
              <a:gd name="connsiteY36" fmla="*/ 1729740 h 1854565"/>
              <a:gd name="connsiteX37" fmla="*/ 342900 w 899160"/>
              <a:gd name="connsiteY37" fmla="*/ 1752600 h 1854565"/>
              <a:gd name="connsiteX38" fmla="*/ 182880 w 899160"/>
              <a:gd name="connsiteY38" fmla="*/ 1181100 h 1854565"/>
              <a:gd name="connsiteX39" fmla="*/ 175260 w 899160"/>
              <a:gd name="connsiteY39" fmla="*/ 1143000 h 1854565"/>
              <a:gd name="connsiteX40" fmla="*/ 190500 w 899160"/>
              <a:gd name="connsiteY40" fmla="*/ 1043940 h 1854565"/>
              <a:gd name="connsiteX41" fmla="*/ 182880 w 899160"/>
              <a:gd name="connsiteY41" fmla="*/ 929640 h 1854565"/>
              <a:gd name="connsiteX42" fmla="*/ 160020 w 899160"/>
              <a:gd name="connsiteY42" fmla="*/ 914400 h 1854565"/>
              <a:gd name="connsiteX43" fmla="*/ 121920 w 899160"/>
              <a:gd name="connsiteY43" fmla="*/ 906780 h 1854565"/>
              <a:gd name="connsiteX44" fmla="*/ 53340 w 899160"/>
              <a:gd name="connsiteY44" fmla="*/ 876300 h 1854565"/>
              <a:gd name="connsiteX45" fmla="*/ 60960 w 899160"/>
              <a:gd name="connsiteY45" fmla="*/ 784860 h 1854565"/>
              <a:gd name="connsiteX46" fmla="*/ 76200 w 899160"/>
              <a:gd name="connsiteY46" fmla="*/ 731520 h 1854565"/>
              <a:gd name="connsiteX47" fmla="*/ 53340 w 899160"/>
              <a:gd name="connsiteY47" fmla="*/ 662940 h 1854565"/>
              <a:gd name="connsiteX48" fmla="*/ 45720 w 899160"/>
              <a:gd name="connsiteY48" fmla="*/ 640080 h 1854565"/>
              <a:gd name="connsiteX49" fmla="*/ 22860 w 899160"/>
              <a:gd name="connsiteY49" fmla="*/ 640080 h 1854565"/>
              <a:gd name="connsiteX0" fmla="*/ 45720 w 899160"/>
              <a:gd name="connsiteY0" fmla="*/ 640080 h 1854565"/>
              <a:gd name="connsiteX1" fmla="*/ 22860 w 899160"/>
              <a:gd name="connsiteY1" fmla="*/ 640080 h 1854565"/>
              <a:gd name="connsiteX2" fmla="*/ 7620 w 899160"/>
              <a:gd name="connsiteY2" fmla="*/ 510540 h 1854565"/>
              <a:gd name="connsiteX3" fmla="*/ 0 w 899160"/>
              <a:gd name="connsiteY3" fmla="*/ 487680 h 1854565"/>
              <a:gd name="connsiteX4" fmla="*/ 22860 w 899160"/>
              <a:gd name="connsiteY4" fmla="*/ 373380 h 1854565"/>
              <a:gd name="connsiteX5" fmla="*/ 38100 w 899160"/>
              <a:gd name="connsiteY5" fmla="*/ 350520 h 1854565"/>
              <a:gd name="connsiteX6" fmla="*/ 60960 w 899160"/>
              <a:gd name="connsiteY6" fmla="*/ 335280 h 1854565"/>
              <a:gd name="connsiteX7" fmla="*/ 114300 w 899160"/>
              <a:gd name="connsiteY7" fmla="*/ 274320 h 1854565"/>
              <a:gd name="connsiteX8" fmla="*/ 129540 w 899160"/>
              <a:gd name="connsiteY8" fmla="*/ 251460 h 1854565"/>
              <a:gd name="connsiteX9" fmla="*/ 175260 w 899160"/>
              <a:gd name="connsiteY9" fmla="*/ 220980 h 1854565"/>
              <a:gd name="connsiteX10" fmla="*/ 190500 w 899160"/>
              <a:gd name="connsiteY10" fmla="*/ 198120 h 1854565"/>
              <a:gd name="connsiteX11" fmla="*/ 236220 w 899160"/>
              <a:gd name="connsiteY11" fmla="*/ 160020 h 1854565"/>
              <a:gd name="connsiteX12" fmla="*/ 251460 w 899160"/>
              <a:gd name="connsiteY12" fmla="*/ 137160 h 1854565"/>
              <a:gd name="connsiteX13" fmla="*/ 281940 w 899160"/>
              <a:gd name="connsiteY13" fmla="*/ 114300 h 1854565"/>
              <a:gd name="connsiteX14" fmla="*/ 304800 w 899160"/>
              <a:gd name="connsiteY14" fmla="*/ 91440 h 1854565"/>
              <a:gd name="connsiteX15" fmla="*/ 350520 w 899160"/>
              <a:gd name="connsiteY15" fmla="*/ 68580 h 1854565"/>
              <a:gd name="connsiteX16" fmla="*/ 365760 w 899160"/>
              <a:gd name="connsiteY16" fmla="*/ 45720 h 1854565"/>
              <a:gd name="connsiteX17" fmla="*/ 411480 w 899160"/>
              <a:gd name="connsiteY17" fmla="*/ 30480 h 1854565"/>
              <a:gd name="connsiteX18" fmla="*/ 434340 w 899160"/>
              <a:gd name="connsiteY18" fmla="*/ 15240 h 1854565"/>
              <a:gd name="connsiteX19" fmla="*/ 464820 w 899160"/>
              <a:gd name="connsiteY19" fmla="*/ 7620 h 1854565"/>
              <a:gd name="connsiteX20" fmla="*/ 487680 w 899160"/>
              <a:gd name="connsiteY20" fmla="*/ 0 h 1854565"/>
              <a:gd name="connsiteX21" fmla="*/ 548640 w 899160"/>
              <a:gd name="connsiteY21" fmla="*/ 22860 h 1854565"/>
              <a:gd name="connsiteX22" fmla="*/ 563880 w 899160"/>
              <a:gd name="connsiteY22" fmla="*/ 45720 h 1854565"/>
              <a:gd name="connsiteX23" fmla="*/ 586740 w 899160"/>
              <a:gd name="connsiteY23" fmla="*/ 53340 h 1854565"/>
              <a:gd name="connsiteX24" fmla="*/ 609600 w 899160"/>
              <a:gd name="connsiteY24" fmla="*/ 68580 h 1854565"/>
              <a:gd name="connsiteX25" fmla="*/ 624840 w 899160"/>
              <a:gd name="connsiteY25" fmla="*/ 91440 h 1854565"/>
              <a:gd name="connsiteX26" fmla="*/ 647700 w 899160"/>
              <a:gd name="connsiteY26" fmla="*/ 106680 h 1854565"/>
              <a:gd name="connsiteX27" fmla="*/ 678180 w 899160"/>
              <a:gd name="connsiteY27" fmla="*/ 137160 h 1854565"/>
              <a:gd name="connsiteX28" fmla="*/ 739140 w 899160"/>
              <a:gd name="connsiteY28" fmla="*/ 190500 h 1854565"/>
              <a:gd name="connsiteX29" fmla="*/ 800100 w 899160"/>
              <a:gd name="connsiteY29" fmla="*/ 259080 h 1854565"/>
              <a:gd name="connsiteX30" fmla="*/ 762000 w 899160"/>
              <a:gd name="connsiteY30" fmla="*/ 342900 h 1854565"/>
              <a:gd name="connsiteX31" fmla="*/ 769620 w 899160"/>
              <a:gd name="connsiteY31" fmla="*/ 381000 h 1854565"/>
              <a:gd name="connsiteX32" fmla="*/ 777240 w 899160"/>
              <a:gd name="connsiteY32" fmla="*/ 403860 h 1854565"/>
              <a:gd name="connsiteX33" fmla="*/ 822960 w 899160"/>
              <a:gd name="connsiteY33" fmla="*/ 419100 h 1854565"/>
              <a:gd name="connsiteX34" fmla="*/ 861060 w 899160"/>
              <a:gd name="connsiteY34" fmla="*/ 464820 h 1854565"/>
              <a:gd name="connsiteX35" fmla="*/ 899160 w 899160"/>
              <a:gd name="connsiteY35" fmla="*/ 510540 h 1854565"/>
              <a:gd name="connsiteX36" fmla="*/ 632460 w 899160"/>
              <a:gd name="connsiteY36" fmla="*/ 1729740 h 1854565"/>
              <a:gd name="connsiteX37" fmla="*/ 342900 w 899160"/>
              <a:gd name="connsiteY37" fmla="*/ 1752600 h 1854565"/>
              <a:gd name="connsiteX38" fmla="*/ 182880 w 899160"/>
              <a:gd name="connsiteY38" fmla="*/ 1181100 h 1854565"/>
              <a:gd name="connsiteX39" fmla="*/ 175260 w 899160"/>
              <a:gd name="connsiteY39" fmla="*/ 1143000 h 1854565"/>
              <a:gd name="connsiteX40" fmla="*/ 190500 w 899160"/>
              <a:gd name="connsiteY40" fmla="*/ 1043940 h 1854565"/>
              <a:gd name="connsiteX41" fmla="*/ 182880 w 899160"/>
              <a:gd name="connsiteY41" fmla="*/ 929640 h 1854565"/>
              <a:gd name="connsiteX42" fmla="*/ 160020 w 899160"/>
              <a:gd name="connsiteY42" fmla="*/ 914400 h 1854565"/>
              <a:gd name="connsiteX43" fmla="*/ 121920 w 899160"/>
              <a:gd name="connsiteY43" fmla="*/ 906780 h 1854565"/>
              <a:gd name="connsiteX44" fmla="*/ 53340 w 899160"/>
              <a:gd name="connsiteY44" fmla="*/ 876300 h 1854565"/>
              <a:gd name="connsiteX45" fmla="*/ 60960 w 899160"/>
              <a:gd name="connsiteY45" fmla="*/ 784860 h 1854565"/>
              <a:gd name="connsiteX46" fmla="*/ 76200 w 899160"/>
              <a:gd name="connsiteY46" fmla="*/ 731520 h 1854565"/>
              <a:gd name="connsiteX47" fmla="*/ 53340 w 899160"/>
              <a:gd name="connsiteY47" fmla="*/ 662940 h 1854565"/>
              <a:gd name="connsiteX48" fmla="*/ 45720 w 899160"/>
              <a:gd name="connsiteY48" fmla="*/ 640080 h 1854565"/>
              <a:gd name="connsiteX0" fmla="*/ 53340 w 899160"/>
              <a:gd name="connsiteY0" fmla="*/ 662940 h 1854565"/>
              <a:gd name="connsiteX1" fmla="*/ 22860 w 899160"/>
              <a:gd name="connsiteY1" fmla="*/ 640080 h 1854565"/>
              <a:gd name="connsiteX2" fmla="*/ 7620 w 899160"/>
              <a:gd name="connsiteY2" fmla="*/ 510540 h 1854565"/>
              <a:gd name="connsiteX3" fmla="*/ 0 w 899160"/>
              <a:gd name="connsiteY3" fmla="*/ 487680 h 1854565"/>
              <a:gd name="connsiteX4" fmla="*/ 22860 w 899160"/>
              <a:gd name="connsiteY4" fmla="*/ 373380 h 1854565"/>
              <a:gd name="connsiteX5" fmla="*/ 38100 w 899160"/>
              <a:gd name="connsiteY5" fmla="*/ 350520 h 1854565"/>
              <a:gd name="connsiteX6" fmla="*/ 60960 w 899160"/>
              <a:gd name="connsiteY6" fmla="*/ 335280 h 1854565"/>
              <a:gd name="connsiteX7" fmla="*/ 114300 w 899160"/>
              <a:gd name="connsiteY7" fmla="*/ 274320 h 1854565"/>
              <a:gd name="connsiteX8" fmla="*/ 129540 w 899160"/>
              <a:gd name="connsiteY8" fmla="*/ 251460 h 1854565"/>
              <a:gd name="connsiteX9" fmla="*/ 175260 w 899160"/>
              <a:gd name="connsiteY9" fmla="*/ 220980 h 1854565"/>
              <a:gd name="connsiteX10" fmla="*/ 190500 w 899160"/>
              <a:gd name="connsiteY10" fmla="*/ 198120 h 1854565"/>
              <a:gd name="connsiteX11" fmla="*/ 236220 w 899160"/>
              <a:gd name="connsiteY11" fmla="*/ 160020 h 1854565"/>
              <a:gd name="connsiteX12" fmla="*/ 251460 w 899160"/>
              <a:gd name="connsiteY12" fmla="*/ 137160 h 1854565"/>
              <a:gd name="connsiteX13" fmla="*/ 281940 w 899160"/>
              <a:gd name="connsiteY13" fmla="*/ 114300 h 1854565"/>
              <a:gd name="connsiteX14" fmla="*/ 304800 w 899160"/>
              <a:gd name="connsiteY14" fmla="*/ 91440 h 1854565"/>
              <a:gd name="connsiteX15" fmla="*/ 350520 w 899160"/>
              <a:gd name="connsiteY15" fmla="*/ 68580 h 1854565"/>
              <a:gd name="connsiteX16" fmla="*/ 365760 w 899160"/>
              <a:gd name="connsiteY16" fmla="*/ 45720 h 1854565"/>
              <a:gd name="connsiteX17" fmla="*/ 411480 w 899160"/>
              <a:gd name="connsiteY17" fmla="*/ 30480 h 1854565"/>
              <a:gd name="connsiteX18" fmla="*/ 434340 w 899160"/>
              <a:gd name="connsiteY18" fmla="*/ 15240 h 1854565"/>
              <a:gd name="connsiteX19" fmla="*/ 464820 w 899160"/>
              <a:gd name="connsiteY19" fmla="*/ 7620 h 1854565"/>
              <a:gd name="connsiteX20" fmla="*/ 487680 w 899160"/>
              <a:gd name="connsiteY20" fmla="*/ 0 h 1854565"/>
              <a:gd name="connsiteX21" fmla="*/ 548640 w 899160"/>
              <a:gd name="connsiteY21" fmla="*/ 22860 h 1854565"/>
              <a:gd name="connsiteX22" fmla="*/ 563880 w 899160"/>
              <a:gd name="connsiteY22" fmla="*/ 45720 h 1854565"/>
              <a:gd name="connsiteX23" fmla="*/ 586740 w 899160"/>
              <a:gd name="connsiteY23" fmla="*/ 53340 h 1854565"/>
              <a:gd name="connsiteX24" fmla="*/ 609600 w 899160"/>
              <a:gd name="connsiteY24" fmla="*/ 68580 h 1854565"/>
              <a:gd name="connsiteX25" fmla="*/ 624840 w 899160"/>
              <a:gd name="connsiteY25" fmla="*/ 91440 h 1854565"/>
              <a:gd name="connsiteX26" fmla="*/ 647700 w 899160"/>
              <a:gd name="connsiteY26" fmla="*/ 106680 h 1854565"/>
              <a:gd name="connsiteX27" fmla="*/ 678180 w 899160"/>
              <a:gd name="connsiteY27" fmla="*/ 137160 h 1854565"/>
              <a:gd name="connsiteX28" fmla="*/ 739140 w 899160"/>
              <a:gd name="connsiteY28" fmla="*/ 190500 h 1854565"/>
              <a:gd name="connsiteX29" fmla="*/ 800100 w 899160"/>
              <a:gd name="connsiteY29" fmla="*/ 259080 h 1854565"/>
              <a:gd name="connsiteX30" fmla="*/ 762000 w 899160"/>
              <a:gd name="connsiteY30" fmla="*/ 342900 h 1854565"/>
              <a:gd name="connsiteX31" fmla="*/ 769620 w 899160"/>
              <a:gd name="connsiteY31" fmla="*/ 381000 h 1854565"/>
              <a:gd name="connsiteX32" fmla="*/ 777240 w 899160"/>
              <a:gd name="connsiteY32" fmla="*/ 403860 h 1854565"/>
              <a:gd name="connsiteX33" fmla="*/ 822960 w 899160"/>
              <a:gd name="connsiteY33" fmla="*/ 419100 h 1854565"/>
              <a:gd name="connsiteX34" fmla="*/ 861060 w 899160"/>
              <a:gd name="connsiteY34" fmla="*/ 464820 h 1854565"/>
              <a:gd name="connsiteX35" fmla="*/ 899160 w 899160"/>
              <a:gd name="connsiteY35" fmla="*/ 510540 h 1854565"/>
              <a:gd name="connsiteX36" fmla="*/ 632460 w 899160"/>
              <a:gd name="connsiteY36" fmla="*/ 1729740 h 1854565"/>
              <a:gd name="connsiteX37" fmla="*/ 342900 w 899160"/>
              <a:gd name="connsiteY37" fmla="*/ 1752600 h 1854565"/>
              <a:gd name="connsiteX38" fmla="*/ 182880 w 899160"/>
              <a:gd name="connsiteY38" fmla="*/ 1181100 h 1854565"/>
              <a:gd name="connsiteX39" fmla="*/ 175260 w 899160"/>
              <a:gd name="connsiteY39" fmla="*/ 1143000 h 1854565"/>
              <a:gd name="connsiteX40" fmla="*/ 190500 w 899160"/>
              <a:gd name="connsiteY40" fmla="*/ 1043940 h 1854565"/>
              <a:gd name="connsiteX41" fmla="*/ 182880 w 899160"/>
              <a:gd name="connsiteY41" fmla="*/ 929640 h 1854565"/>
              <a:gd name="connsiteX42" fmla="*/ 160020 w 899160"/>
              <a:gd name="connsiteY42" fmla="*/ 914400 h 1854565"/>
              <a:gd name="connsiteX43" fmla="*/ 121920 w 899160"/>
              <a:gd name="connsiteY43" fmla="*/ 906780 h 1854565"/>
              <a:gd name="connsiteX44" fmla="*/ 53340 w 899160"/>
              <a:gd name="connsiteY44" fmla="*/ 876300 h 1854565"/>
              <a:gd name="connsiteX45" fmla="*/ 60960 w 899160"/>
              <a:gd name="connsiteY45" fmla="*/ 784860 h 1854565"/>
              <a:gd name="connsiteX46" fmla="*/ 76200 w 899160"/>
              <a:gd name="connsiteY46" fmla="*/ 731520 h 1854565"/>
              <a:gd name="connsiteX47" fmla="*/ 53340 w 899160"/>
              <a:gd name="connsiteY47" fmla="*/ 662940 h 1854565"/>
              <a:gd name="connsiteX0" fmla="*/ 76200 w 899160"/>
              <a:gd name="connsiteY0" fmla="*/ 731520 h 1854565"/>
              <a:gd name="connsiteX1" fmla="*/ 22860 w 899160"/>
              <a:gd name="connsiteY1" fmla="*/ 640080 h 1854565"/>
              <a:gd name="connsiteX2" fmla="*/ 7620 w 899160"/>
              <a:gd name="connsiteY2" fmla="*/ 510540 h 1854565"/>
              <a:gd name="connsiteX3" fmla="*/ 0 w 899160"/>
              <a:gd name="connsiteY3" fmla="*/ 487680 h 1854565"/>
              <a:gd name="connsiteX4" fmla="*/ 22860 w 899160"/>
              <a:gd name="connsiteY4" fmla="*/ 373380 h 1854565"/>
              <a:gd name="connsiteX5" fmla="*/ 38100 w 899160"/>
              <a:gd name="connsiteY5" fmla="*/ 350520 h 1854565"/>
              <a:gd name="connsiteX6" fmla="*/ 60960 w 899160"/>
              <a:gd name="connsiteY6" fmla="*/ 335280 h 1854565"/>
              <a:gd name="connsiteX7" fmla="*/ 114300 w 899160"/>
              <a:gd name="connsiteY7" fmla="*/ 274320 h 1854565"/>
              <a:gd name="connsiteX8" fmla="*/ 129540 w 899160"/>
              <a:gd name="connsiteY8" fmla="*/ 251460 h 1854565"/>
              <a:gd name="connsiteX9" fmla="*/ 175260 w 899160"/>
              <a:gd name="connsiteY9" fmla="*/ 220980 h 1854565"/>
              <a:gd name="connsiteX10" fmla="*/ 190500 w 899160"/>
              <a:gd name="connsiteY10" fmla="*/ 198120 h 1854565"/>
              <a:gd name="connsiteX11" fmla="*/ 236220 w 899160"/>
              <a:gd name="connsiteY11" fmla="*/ 160020 h 1854565"/>
              <a:gd name="connsiteX12" fmla="*/ 251460 w 899160"/>
              <a:gd name="connsiteY12" fmla="*/ 137160 h 1854565"/>
              <a:gd name="connsiteX13" fmla="*/ 281940 w 899160"/>
              <a:gd name="connsiteY13" fmla="*/ 114300 h 1854565"/>
              <a:gd name="connsiteX14" fmla="*/ 304800 w 899160"/>
              <a:gd name="connsiteY14" fmla="*/ 91440 h 1854565"/>
              <a:gd name="connsiteX15" fmla="*/ 350520 w 899160"/>
              <a:gd name="connsiteY15" fmla="*/ 68580 h 1854565"/>
              <a:gd name="connsiteX16" fmla="*/ 365760 w 899160"/>
              <a:gd name="connsiteY16" fmla="*/ 45720 h 1854565"/>
              <a:gd name="connsiteX17" fmla="*/ 411480 w 899160"/>
              <a:gd name="connsiteY17" fmla="*/ 30480 h 1854565"/>
              <a:gd name="connsiteX18" fmla="*/ 434340 w 899160"/>
              <a:gd name="connsiteY18" fmla="*/ 15240 h 1854565"/>
              <a:gd name="connsiteX19" fmla="*/ 464820 w 899160"/>
              <a:gd name="connsiteY19" fmla="*/ 7620 h 1854565"/>
              <a:gd name="connsiteX20" fmla="*/ 487680 w 899160"/>
              <a:gd name="connsiteY20" fmla="*/ 0 h 1854565"/>
              <a:gd name="connsiteX21" fmla="*/ 548640 w 899160"/>
              <a:gd name="connsiteY21" fmla="*/ 22860 h 1854565"/>
              <a:gd name="connsiteX22" fmla="*/ 563880 w 899160"/>
              <a:gd name="connsiteY22" fmla="*/ 45720 h 1854565"/>
              <a:gd name="connsiteX23" fmla="*/ 586740 w 899160"/>
              <a:gd name="connsiteY23" fmla="*/ 53340 h 1854565"/>
              <a:gd name="connsiteX24" fmla="*/ 609600 w 899160"/>
              <a:gd name="connsiteY24" fmla="*/ 68580 h 1854565"/>
              <a:gd name="connsiteX25" fmla="*/ 624840 w 899160"/>
              <a:gd name="connsiteY25" fmla="*/ 91440 h 1854565"/>
              <a:gd name="connsiteX26" fmla="*/ 647700 w 899160"/>
              <a:gd name="connsiteY26" fmla="*/ 106680 h 1854565"/>
              <a:gd name="connsiteX27" fmla="*/ 678180 w 899160"/>
              <a:gd name="connsiteY27" fmla="*/ 137160 h 1854565"/>
              <a:gd name="connsiteX28" fmla="*/ 739140 w 899160"/>
              <a:gd name="connsiteY28" fmla="*/ 190500 h 1854565"/>
              <a:gd name="connsiteX29" fmla="*/ 800100 w 899160"/>
              <a:gd name="connsiteY29" fmla="*/ 259080 h 1854565"/>
              <a:gd name="connsiteX30" fmla="*/ 762000 w 899160"/>
              <a:gd name="connsiteY30" fmla="*/ 342900 h 1854565"/>
              <a:gd name="connsiteX31" fmla="*/ 769620 w 899160"/>
              <a:gd name="connsiteY31" fmla="*/ 381000 h 1854565"/>
              <a:gd name="connsiteX32" fmla="*/ 777240 w 899160"/>
              <a:gd name="connsiteY32" fmla="*/ 403860 h 1854565"/>
              <a:gd name="connsiteX33" fmla="*/ 822960 w 899160"/>
              <a:gd name="connsiteY33" fmla="*/ 419100 h 1854565"/>
              <a:gd name="connsiteX34" fmla="*/ 861060 w 899160"/>
              <a:gd name="connsiteY34" fmla="*/ 464820 h 1854565"/>
              <a:gd name="connsiteX35" fmla="*/ 899160 w 899160"/>
              <a:gd name="connsiteY35" fmla="*/ 510540 h 1854565"/>
              <a:gd name="connsiteX36" fmla="*/ 632460 w 899160"/>
              <a:gd name="connsiteY36" fmla="*/ 1729740 h 1854565"/>
              <a:gd name="connsiteX37" fmla="*/ 342900 w 899160"/>
              <a:gd name="connsiteY37" fmla="*/ 1752600 h 1854565"/>
              <a:gd name="connsiteX38" fmla="*/ 182880 w 899160"/>
              <a:gd name="connsiteY38" fmla="*/ 1181100 h 1854565"/>
              <a:gd name="connsiteX39" fmla="*/ 175260 w 899160"/>
              <a:gd name="connsiteY39" fmla="*/ 1143000 h 1854565"/>
              <a:gd name="connsiteX40" fmla="*/ 190500 w 899160"/>
              <a:gd name="connsiteY40" fmla="*/ 1043940 h 1854565"/>
              <a:gd name="connsiteX41" fmla="*/ 182880 w 899160"/>
              <a:gd name="connsiteY41" fmla="*/ 929640 h 1854565"/>
              <a:gd name="connsiteX42" fmla="*/ 160020 w 899160"/>
              <a:gd name="connsiteY42" fmla="*/ 914400 h 1854565"/>
              <a:gd name="connsiteX43" fmla="*/ 121920 w 899160"/>
              <a:gd name="connsiteY43" fmla="*/ 906780 h 1854565"/>
              <a:gd name="connsiteX44" fmla="*/ 53340 w 899160"/>
              <a:gd name="connsiteY44" fmla="*/ 876300 h 1854565"/>
              <a:gd name="connsiteX45" fmla="*/ 60960 w 899160"/>
              <a:gd name="connsiteY45" fmla="*/ 784860 h 1854565"/>
              <a:gd name="connsiteX46" fmla="*/ 76200 w 899160"/>
              <a:gd name="connsiteY46" fmla="*/ 731520 h 1854565"/>
              <a:gd name="connsiteX0" fmla="*/ 76200 w 899160"/>
              <a:gd name="connsiteY0" fmla="*/ 731520 h 1854565"/>
              <a:gd name="connsiteX1" fmla="*/ 7620 w 899160"/>
              <a:gd name="connsiteY1" fmla="*/ 510540 h 1854565"/>
              <a:gd name="connsiteX2" fmla="*/ 0 w 899160"/>
              <a:gd name="connsiteY2" fmla="*/ 487680 h 1854565"/>
              <a:gd name="connsiteX3" fmla="*/ 22860 w 899160"/>
              <a:gd name="connsiteY3" fmla="*/ 373380 h 1854565"/>
              <a:gd name="connsiteX4" fmla="*/ 38100 w 899160"/>
              <a:gd name="connsiteY4" fmla="*/ 350520 h 1854565"/>
              <a:gd name="connsiteX5" fmla="*/ 60960 w 899160"/>
              <a:gd name="connsiteY5" fmla="*/ 335280 h 1854565"/>
              <a:gd name="connsiteX6" fmla="*/ 114300 w 899160"/>
              <a:gd name="connsiteY6" fmla="*/ 274320 h 1854565"/>
              <a:gd name="connsiteX7" fmla="*/ 129540 w 899160"/>
              <a:gd name="connsiteY7" fmla="*/ 251460 h 1854565"/>
              <a:gd name="connsiteX8" fmla="*/ 175260 w 899160"/>
              <a:gd name="connsiteY8" fmla="*/ 220980 h 1854565"/>
              <a:gd name="connsiteX9" fmla="*/ 190500 w 899160"/>
              <a:gd name="connsiteY9" fmla="*/ 198120 h 1854565"/>
              <a:gd name="connsiteX10" fmla="*/ 236220 w 899160"/>
              <a:gd name="connsiteY10" fmla="*/ 160020 h 1854565"/>
              <a:gd name="connsiteX11" fmla="*/ 251460 w 899160"/>
              <a:gd name="connsiteY11" fmla="*/ 137160 h 1854565"/>
              <a:gd name="connsiteX12" fmla="*/ 281940 w 899160"/>
              <a:gd name="connsiteY12" fmla="*/ 114300 h 1854565"/>
              <a:gd name="connsiteX13" fmla="*/ 304800 w 899160"/>
              <a:gd name="connsiteY13" fmla="*/ 91440 h 1854565"/>
              <a:gd name="connsiteX14" fmla="*/ 350520 w 899160"/>
              <a:gd name="connsiteY14" fmla="*/ 68580 h 1854565"/>
              <a:gd name="connsiteX15" fmla="*/ 365760 w 899160"/>
              <a:gd name="connsiteY15" fmla="*/ 45720 h 1854565"/>
              <a:gd name="connsiteX16" fmla="*/ 411480 w 899160"/>
              <a:gd name="connsiteY16" fmla="*/ 30480 h 1854565"/>
              <a:gd name="connsiteX17" fmla="*/ 434340 w 899160"/>
              <a:gd name="connsiteY17" fmla="*/ 15240 h 1854565"/>
              <a:gd name="connsiteX18" fmla="*/ 464820 w 899160"/>
              <a:gd name="connsiteY18" fmla="*/ 7620 h 1854565"/>
              <a:gd name="connsiteX19" fmla="*/ 487680 w 899160"/>
              <a:gd name="connsiteY19" fmla="*/ 0 h 1854565"/>
              <a:gd name="connsiteX20" fmla="*/ 548640 w 899160"/>
              <a:gd name="connsiteY20" fmla="*/ 22860 h 1854565"/>
              <a:gd name="connsiteX21" fmla="*/ 563880 w 899160"/>
              <a:gd name="connsiteY21" fmla="*/ 45720 h 1854565"/>
              <a:gd name="connsiteX22" fmla="*/ 586740 w 899160"/>
              <a:gd name="connsiteY22" fmla="*/ 53340 h 1854565"/>
              <a:gd name="connsiteX23" fmla="*/ 609600 w 899160"/>
              <a:gd name="connsiteY23" fmla="*/ 68580 h 1854565"/>
              <a:gd name="connsiteX24" fmla="*/ 624840 w 899160"/>
              <a:gd name="connsiteY24" fmla="*/ 91440 h 1854565"/>
              <a:gd name="connsiteX25" fmla="*/ 647700 w 899160"/>
              <a:gd name="connsiteY25" fmla="*/ 106680 h 1854565"/>
              <a:gd name="connsiteX26" fmla="*/ 678180 w 899160"/>
              <a:gd name="connsiteY26" fmla="*/ 137160 h 1854565"/>
              <a:gd name="connsiteX27" fmla="*/ 739140 w 899160"/>
              <a:gd name="connsiteY27" fmla="*/ 190500 h 1854565"/>
              <a:gd name="connsiteX28" fmla="*/ 800100 w 899160"/>
              <a:gd name="connsiteY28" fmla="*/ 259080 h 1854565"/>
              <a:gd name="connsiteX29" fmla="*/ 762000 w 899160"/>
              <a:gd name="connsiteY29" fmla="*/ 342900 h 1854565"/>
              <a:gd name="connsiteX30" fmla="*/ 769620 w 899160"/>
              <a:gd name="connsiteY30" fmla="*/ 381000 h 1854565"/>
              <a:gd name="connsiteX31" fmla="*/ 777240 w 899160"/>
              <a:gd name="connsiteY31" fmla="*/ 403860 h 1854565"/>
              <a:gd name="connsiteX32" fmla="*/ 822960 w 899160"/>
              <a:gd name="connsiteY32" fmla="*/ 419100 h 1854565"/>
              <a:gd name="connsiteX33" fmla="*/ 861060 w 899160"/>
              <a:gd name="connsiteY33" fmla="*/ 464820 h 1854565"/>
              <a:gd name="connsiteX34" fmla="*/ 899160 w 899160"/>
              <a:gd name="connsiteY34" fmla="*/ 510540 h 1854565"/>
              <a:gd name="connsiteX35" fmla="*/ 632460 w 899160"/>
              <a:gd name="connsiteY35" fmla="*/ 1729740 h 1854565"/>
              <a:gd name="connsiteX36" fmla="*/ 342900 w 899160"/>
              <a:gd name="connsiteY36" fmla="*/ 1752600 h 1854565"/>
              <a:gd name="connsiteX37" fmla="*/ 182880 w 899160"/>
              <a:gd name="connsiteY37" fmla="*/ 1181100 h 1854565"/>
              <a:gd name="connsiteX38" fmla="*/ 175260 w 899160"/>
              <a:gd name="connsiteY38" fmla="*/ 1143000 h 1854565"/>
              <a:gd name="connsiteX39" fmla="*/ 190500 w 899160"/>
              <a:gd name="connsiteY39" fmla="*/ 1043940 h 1854565"/>
              <a:gd name="connsiteX40" fmla="*/ 182880 w 899160"/>
              <a:gd name="connsiteY40" fmla="*/ 929640 h 1854565"/>
              <a:gd name="connsiteX41" fmla="*/ 160020 w 899160"/>
              <a:gd name="connsiteY41" fmla="*/ 914400 h 1854565"/>
              <a:gd name="connsiteX42" fmla="*/ 121920 w 899160"/>
              <a:gd name="connsiteY42" fmla="*/ 906780 h 1854565"/>
              <a:gd name="connsiteX43" fmla="*/ 53340 w 899160"/>
              <a:gd name="connsiteY43" fmla="*/ 876300 h 1854565"/>
              <a:gd name="connsiteX44" fmla="*/ 60960 w 899160"/>
              <a:gd name="connsiteY44" fmla="*/ 784860 h 1854565"/>
              <a:gd name="connsiteX45" fmla="*/ 76200 w 899160"/>
              <a:gd name="connsiteY45" fmla="*/ 731520 h 1854565"/>
              <a:gd name="connsiteX0" fmla="*/ 60960 w 899160"/>
              <a:gd name="connsiteY0" fmla="*/ 784860 h 1854565"/>
              <a:gd name="connsiteX1" fmla="*/ 7620 w 899160"/>
              <a:gd name="connsiteY1" fmla="*/ 510540 h 1854565"/>
              <a:gd name="connsiteX2" fmla="*/ 0 w 899160"/>
              <a:gd name="connsiteY2" fmla="*/ 487680 h 1854565"/>
              <a:gd name="connsiteX3" fmla="*/ 22860 w 899160"/>
              <a:gd name="connsiteY3" fmla="*/ 373380 h 1854565"/>
              <a:gd name="connsiteX4" fmla="*/ 38100 w 899160"/>
              <a:gd name="connsiteY4" fmla="*/ 350520 h 1854565"/>
              <a:gd name="connsiteX5" fmla="*/ 60960 w 899160"/>
              <a:gd name="connsiteY5" fmla="*/ 335280 h 1854565"/>
              <a:gd name="connsiteX6" fmla="*/ 114300 w 899160"/>
              <a:gd name="connsiteY6" fmla="*/ 274320 h 1854565"/>
              <a:gd name="connsiteX7" fmla="*/ 129540 w 899160"/>
              <a:gd name="connsiteY7" fmla="*/ 251460 h 1854565"/>
              <a:gd name="connsiteX8" fmla="*/ 175260 w 899160"/>
              <a:gd name="connsiteY8" fmla="*/ 220980 h 1854565"/>
              <a:gd name="connsiteX9" fmla="*/ 190500 w 899160"/>
              <a:gd name="connsiteY9" fmla="*/ 198120 h 1854565"/>
              <a:gd name="connsiteX10" fmla="*/ 236220 w 899160"/>
              <a:gd name="connsiteY10" fmla="*/ 160020 h 1854565"/>
              <a:gd name="connsiteX11" fmla="*/ 251460 w 899160"/>
              <a:gd name="connsiteY11" fmla="*/ 137160 h 1854565"/>
              <a:gd name="connsiteX12" fmla="*/ 281940 w 899160"/>
              <a:gd name="connsiteY12" fmla="*/ 114300 h 1854565"/>
              <a:gd name="connsiteX13" fmla="*/ 304800 w 899160"/>
              <a:gd name="connsiteY13" fmla="*/ 91440 h 1854565"/>
              <a:gd name="connsiteX14" fmla="*/ 350520 w 899160"/>
              <a:gd name="connsiteY14" fmla="*/ 68580 h 1854565"/>
              <a:gd name="connsiteX15" fmla="*/ 365760 w 899160"/>
              <a:gd name="connsiteY15" fmla="*/ 45720 h 1854565"/>
              <a:gd name="connsiteX16" fmla="*/ 411480 w 899160"/>
              <a:gd name="connsiteY16" fmla="*/ 30480 h 1854565"/>
              <a:gd name="connsiteX17" fmla="*/ 434340 w 899160"/>
              <a:gd name="connsiteY17" fmla="*/ 15240 h 1854565"/>
              <a:gd name="connsiteX18" fmla="*/ 464820 w 899160"/>
              <a:gd name="connsiteY18" fmla="*/ 7620 h 1854565"/>
              <a:gd name="connsiteX19" fmla="*/ 487680 w 899160"/>
              <a:gd name="connsiteY19" fmla="*/ 0 h 1854565"/>
              <a:gd name="connsiteX20" fmla="*/ 548640 w 899160"/>
              <a:gd name="connsiteY20" fmla="*/ 22860 h 1854565"/>
              <a:gd name="connsiteX21" fmla="*/ 563880 w 899160"/>
              <a:gd name="connsiteY21" fmla="*/ 45720 h 1854565"/>
              <a:gd name="connsiteX22" fmla="*/ 586740 w 899160"/>
              <a:gd name="connsiteY22" fmla="*/ 53340 h 1854565"/>
              <a:gd name="connsiteX23" fmla="*/ 609600 w 899160"/>
              <a:gd name="connsiteY23" fmla="*/ 68580 h 1854565"/>
              <a:gd name="connsiteX24" fmla="*/ 624840 w 899160"/>
              <a:gd name="connsiteY24" fmla="*/ 91440 h 1854565"/>
              <a:gd name="connsiteX25" fmla="*/ 647700 w 899160"/>
              <a:gd name="connsiteY25" fmla="*/ 106680 h 1854565"/>
              <a:gd name="connsiteX26" fmla="*/ 678180 w 899160"/>
              <a:gd name="connsiteY26" fmla="*/ 137160 h 1854565"/>
              <a:gd name="connsiteX27" fmla="*/ 739140 w 899160"/>
              <a:gd name="connsiteY27" fmla="*/ 190500 h 1854565"/>
              <a:gd name="connsiteX28" fmla="*/ 800100 w 899160"/>
              <a:gd name="connsiteY28" fmla="*/ 259080 h 1854565"/>
              <a:gd name="connsiteX29" fmla="*/ 762000 w 899160"/>
              <a:gd name="connsiteY29" fmla="*/ 342900 h 1854565"/>
              <a:gd name="connsiteX30" fmla="*/ 769620 w 899160"/>
              <a:gd name="connsiteY30" fmla="*/ 381000 h 1854565"/>
              <a:gd name="connsiteX31" fmla="*/ 777240 w 899160"/>
              <a:gd name="connsiteY31" fmla="*/ 403860 h 1854565"/>
              <a:gd name="connsiteX32" fmla="*/ 822960 w 899160"/>
              <a:gd name="connsiteY32" fmla="*/ 419100 h 1854565"/>
              <a:gd name="connsiteX33" fmla="*/ 861060 w 899160"/>
              <a:gd name="connsiteY33" fmla="*/ 464820 h 1854565"/>
              <a:gd name="connsiteX34" fmla="*/ 899160 w 899160"/>
              <a:gd name="connsiteY34" fmla="*/ 510540 h 1854565"/>
              <a:gd name="connsiteX35" fmla="*/ 632460 w 899160"/>
              <a:gd name="connsiteY35" fmla="*/ 1729740 h 1854565"/>
              <a:gd name="connsiteX36" fmla="*/ 342900 w 899160"/>
              <a:gd name="connsiteY36" fmla="*/ 1752600 h 1854565"/>
              <a:gd name="connsiteX37" fmla="*/ 182880 w 899160"/>
              <a:gd name="connsiteY37" fmla="*/ 1181100 h 1854565"/>
              <a:gd name="connsiteX38" fmla="*/ 175260 w 899160"/>
              <a:gd name="connsiteY38" fmla="*/ 1143000 h 1854565"/>
              <a:gd name="connsiteX39" fmla="*/ 190500 w 899160"/>
              <a:gd name="connsiteY39" fmla="*/ 1043940 h 1854565"/>
              <a:gd name="connsiteX40" fmla="*/ 182880 w 899160"/>
              <a:gd name="connsiteY40" fmla="*/ 929640 h 1854565"/>
              <a:gd name="connsiteX41" fmla="*/ 160020 w 899160"/>
              <a:gd name="connsiteY41" fmla="*/ 914400 h 1854565"/>
              <a:gd name="connsiteX42" fmla="*/ 121920 w 899160"/>
              <a:gd name="connsiteY42" fmla="*/ 906780 h 1854565"/>
              <a:gd name="connsiteX43" fmla="*/ 53340 w 899160"/>
              <a:gd name="connsiteY43" fmla="*/ 876300 h 1854565"/>
              <a:gd name="connsiteX44" fmla="*/ 60960 w 899160"/>
              <a:gd name="connsiteY44" fmla="*/ 784860 h 1854565"/>
              <a:gd name="connsiteX0" fmla="*/ 53340 w 899160"/>
              <a:gd name="connsiteY0" fmla="*/ 876300 h 1854565"/>
              <a:gd name="connsiteX1" fmla="*/ 7620 w 899160"/>
              <a:gd name="connsiteY1" fmla="*/ 510540 h 1854565"/>
              <a:gd name="connsiteX2" fmla="*/ 0 w 899160"/>
              <a:gd name="connsiteY2" fmla="*/ 487680 h 1854565"/>
              <a:gd name="connsiteX3" fmla="*/ 22860 w 899160"/>
              <a:gd name="connsiteY3" fmla="*/ 373380 h 1854565"/>
              <a:gd name="connsiteX4" fmla="*/ 38100 w 899160"/>
              <a:gd name="connsiteY4" fmla="*/ 350520 h 1854565"/>
              <a:gd name="connsiteX5" fmla="*/ 60960 w 899160"/>
              <a:gd name="connsiteY5" fmla="*/ 335280 h 1854565"/>
              <a:gd name="connsiteX6" fmla="*/ 114300 w 899160"/>
              <a:gd name="connsiteY6" fmla="*/ 274320 h 1854565"/>
              <a:gd name="connsiteX7" fmla="*/ 129540 w 899160"/>
              <a:gd name="connsiteY7" fmla="*/ 251460 h 1854565"/>
              <a:gd name="connsiteX8" fmla="*/ 175260 w 899160"/>
              <a:gd name="connsiteY8" fmla="*/ 220980 h 1854565"/>
              <a:gd name="connsiteX9" fmla="*/ 190500 w 899160"/>
              <a:gd name="connsiteY9" fmla="*/ 198120 h 1854565"/>
              <a:gd name="connsiteX10" fmla="*/ 236220 w 899160"/>
              <a:gd name="connsiteY10" fmla="*/ 160020 h 1854565"/>
              <a:gd name="connsiteX11" fmla="*/ 251460 w 899160"/>
              <a:gd name="connsiteY11" fmla="*/ 137160 h 1854565"/>
              <a:gd name="connsiteX12" fmla="*/ 281940 w 899160"/>
              <a:gd name="connsiteY12" fmla="*/ 114300 h 1854565"/>
              <a:gd name="connsiteX13" fmla="*/ 304800 w 899160"/>
              <a:gd name="connsiteY13" fmla="*/ 91440 h 1854565"/>
              <a:gd name="connsiteX14" fmla="*/ 350520 w 899160"/>
              <a:gd name="connsiteY14" fmla="*/ 68580 h 1854565"/>
              <a:gd name="connsiteX15" fmla="*/ 365760 w 899160"/>
              <a:gd name="connsiteY15" fmla="*/ 45720 h 1854565"/>
              <a:gd name="connsiteX16" fmla="*/ 411480 w 899160"/>
              <a:gd name="connsiteY16" fmla="*/ 30480 h 1854565"/>
              <a:gd name="connsiteX17" fmla="*/ 434340 w 899160"/>
              <a:gd name="connsiteY17" fmla="*/ 15240 h 1854565"/>
              <a:gd name="connsiteX18" fmla="*/ 464820 w 899160"/>
              <a:gd name="connsiteY18" fmla="*/ 7620 h 1854565"/>
              <a:gd name="connsiteX19" fmla="*/ 487680 w 899160"/>
              <a:gd name="connsiteY19" fmla="*/ 0 h 1854565"/>
              <a:gd name="connsiteX20" fmla="*/ 548640 w 899160"/>
              <a:gd name="connsiteY20" fmla="*/ 22860 h 1854565"/>
              <a:gd name="connsiteX21" fmla="*/ 563880 w 899160"/>
              <a:gd name="connsiteY21" fmla="*/ 45720 h 1854565"/>
              <a:gd name="connsiteX22" fmla="*/ 586740 w 899160"/>
              <a:gd name="connsiteY22" fmla="*/ 53340 h 1854565"/>
              <a:gd name="connsiteX23" fmla="*/ 609600 w 899160"/>
              <a:gd name="connsiteY23" fmla="*/ 68580 h 1854565"/>
              <a:gd name="connsiteX24" fmla="*/ 624840 w 899160"/>
              <a:gd name="connsiteY24" fmla="*/ 91440 h 1854565"/>
              <a:gd name="connsiteX25" fmla="*/ 647700 w 899160"/>
              <a:gd name="connsiteY25" fmla="*/ 106680 h 1854565"/>
              <a:gd name="connsiteX26" fmla="*/ 678180 w 899160"/>
              <a:gd name="connsiteY26" fmla="*/ 137160 h 1854565"/>
              <a:gd name="connsiteX27" fmla="*/ 739140 w 899160"/>
              <a:gd name="connsiteY27" fmla="*/ 190500 h 1854565"/>
              <a:gd name="connsiteX28" fmla="*/ 800100 w 899160"/>
              <a:gd name="connsiteY28" fmla="*/ 259080 h 1854565"/>
              <a:gd name="connsiteX29" fmla="*/ 762000 w 899160"/>
              <a:gd name="connsiteY29" fmla="*/ 342900 h 1854565"/>
              <a:gd name="connsiteX30" fmla="*/ 769620 w 899160"/>
              <a:gd name="connsiteY30" fmla="*/ 381000 h 1854565"/>
              <a:gd name="connsiteX31" fmla="*/ 777240 w 899160"/>
              <a:gd name="connsiteY31" fmla="*/ 403860 h 1854565"/>
              <a:gd name="connsiteX32" fmla="*/ 822960 w 899160"/>
              <a:gd name="connsiteY32" fmla="*/ 419100 h 1854565"/>
              <a:gd name="connsiteX33" fmla="*/ 861060 w 899160"/>
              <a:gd name="connsiteY33" fmla="*/ 464820 h 1854565"/>
              <a:gd name="connsiteX34" fmla="*/ 899160 w 899160"/>
              <a:gd name="connsiteY34" fmla="*/ 510540 h 1854565"/>
              <a:gd name="connsiteX35" fmla="*/ 632460 w 899160"/>
              <a:gd name="connsiteY35" fmla="*/ 1729740 h 1854565"/>
              <a:gd name="connsiteX36" fmla="*/ 342900 w 899160"/>
              <a:gd name="connsiteY36" fmla="*/ 1752600 h 1854565"/>
              <a:gd name="connsiteX37" fmla="*/ 182880 w 899160"/>
              <a:gd name="connsiteY37" fmla="*/ 1181100 h 1854565"/>
              <a:gd name="connsiteX38" fmla="*/ 175260 w 899160"/>
              <a:gd name="connsiteY38" fmla="*/ 1143000 h 1854565"/>
              <a:gd name="connsiteX39" fmla="*/ 190500 w 899160"/>
              <a:gd name="connsiteY39" fmla="*/ 1043940 h 1854565"/>
              <a:gd name="connsiteX40" fmla="*/ 182880 w 899160"/>
              <a:gd name="connsiteY40" fmla="*/ 929640 h 1854565"/>
              <a:gd name="connsiteX41" fmla="*/ 160020 w 899160"/>
              <a:gd name="connsiteY41" fmla="*/ 914400 h 1854565"/>
              <a:gd name="connsiteX42" fmla="*/ 121920 w 899160"/>
              <a:gd name="connsiteY42" fmla="*/ 906780 h 1854565"/>
              <a:gd name="connsiteX43" fmla="*/ 53340 w 899160"/>
              <a:gd name="connsiteY43" fmla="*/ 876300 h 1854565"/>
              <a:gd name="connsiteX0" fmla="*/ 125037 w 902277"/>
              <a:gd name="connsiteY0" fmla="*/ 906780 h 1854565"/>
              <a:gd name="connsiteX1" fmla="*/ 10737 w 902277"/>
              <a:gd name="connsiteY1" fmla="*/ 510540 h 1854565"/>
              <a:gd name="connsiteX2" fmla="*/ 3117 w 902277"/>
              <a:gd name="connsiteY2" fmla="*/ 487680 h 1854565"/>
              <a:gd name="connsiteX3" fmla="*/ 25977 w 902277"/>
              <a:gd name="connsiteY3" fmla="*/ 373380 h 1854565"/>
              <a:gd name="connsiteX4" fmla="*/ 41217 w 902277"/>
              <a:gd name="connsiteY4" fmla="*/ 350520 h 1854565"/>
              <a:gd name="connsiteX5" fmla="*/ 64077 w 902277"/>
              <a:gd name="connsiteY5" fmla="*/ 335280 h 1854565"/>
              <a:gd name="connsiteX6" fmla="*/ 117417 w 902277"/>
              <a:gd name="connsiteY6" fmla="*/ 274320 h 1854565"/>
              <a:gd name="connsiteX7" fmla="*/ 132657 w 902277"/>
              <a:gd name="connsiteY7" fmla="*/ 251460 h 1854565"/>
              <a:gd name="connsiteX8" fmla="*/ 178377 w 902277"/>
              <a:gd name="connsiteY8" fmla="*/ 220980 h 1854565"/>
              <a:gd name="connsiteX9" fmla="*/ 193617 w 902277"/>
              <a:gd name="connsiteY9" fmla="*/ 198120 h 1854565"/>
              <a:gd name="connsiteX10" fmla="*/ 239337 w 902277"/>
              <a:gd name="connsiteY10" fmla="*/ 160020 h 1854565"/>
              <a:gd name="connsiteX11" fmla="*/ 254577 w 902277"/>
              <a:gd name="connsiteY11" fmla="*/ 137160 h 1854565"/>
              <a:gd name="connsiteX12" fmla="*/ 285057 w 902277"/>
              <a:gd name="connsiteY12" fmla="*/ 114300 h 1854565"/>
              <a:gd name="connsiteX13" fmla="*/ 307917 w 902277"/>
              <a:gd name="connsiteY13" fmla="*/ 91440 h 1854565"/>
              <a:gd name="connsiteX14" fmla="*/ 353637 w 902277"/>
              <a:gd name="connsiteY14" fmla="*/ 68580 h 1854565"/>
              <a:gd name="connsiteX15" fmla="*/ 368877 w 902277"/>
              <a:gd name="connsiteY15" fmla="*/ 45720 h 1854565"/>
              <a:gd name="connsiteX16" fmla="*/ 414597 w 902277"/>
              <a:gd name="connsiteY16" fmla="*/ 30480 h 1854565"/>
              <a:gd name="connsiteX17" fmla="*/ 437457 w 902277"/>
              <a:gd name="connsiteY17" fmla="*/ 15240 h 1854565"/>
              <a:gd name="connsiteX18" fmla="*/ 467937 w 902277"/>
              <a:gd name="connsiteY18" fmla="*/ 7620 h 1854565"/>
              <a:gd name="connsiteX19" fmla="*/ 490797 w 902277"/>
              <a:gd name="connsiteY19" fmla="*/ 0 h 1854565"/>
              <a:gd name="connsiteX20" fmla="*/ 551757 w 902277"/>
              <a:gd name="connsiteY20" fmla="*/ 22860 h 1854565"/>
              <a:gd name="connsiteX21" fmla="*/ 566997 w 902277"/>
              <a:gd name="connsiteY21" fmla="*/ 45720 h 1854565"/>
              <a:gd name="connsiteX22" fmla="*/ 589857 w 902277"/>
              <a:gd name="connsiteY22" fmla="*/ 53340 h 1854565"/>
              <a:gd name="connsiteX23" fmla="*/ 612717 w 902277"/>
              <a:gd name="connsiteY23" fmla="*/ 68580 h 1854565"/>
              <a:gd name="connsiteX24" fmla="*/ 627957 w 902277"/>
              <a:gd name="connsiteY24" fmla="*/ 91440 h 1854565"/>
              <a:gd name="connsiteX25" fmla="*/ 650817 w 902277"/>
              <a:gd name="connsiteY25" fmla="*/ 106680 h 1854565"/>
              <a:gd name="connsiteX26" fmla="*/ 681297 w 902277"/>
              <a:gd name="connsiteY26" fmla="*/ 137160 h 1854565"/>
              <a:gd name="connsiteX27" fmla="*/ 742257 w 902277"/>
              <a:gd name="connsiteY27" fmla="*/ 190500 h 1854565"/>
              <a:gd name="connsiteX28" fmla="*/ 803217 w 902277"/>
              <a:gd name="connsiteY28" fmla="*/ 259080 h 1854565"/>
              <a:gd name="connsiteX29" fmla="*/ 765117 w 902277"/>
              <a:gd name="connsiteY29" fmla="*/ 342900 h 1854565"/>
              <a:gd name="connsiteX30" fmla="*/ 772737 w 902277"/>
              <a:gd name="connsiteY30" fmla="*/ 381000 h 1854565"/>
              <a:gd name="connsiteX31" fmla="*/ 780357 w 902277"/>
              <a:gd name="connsiteY31" fmla="*/ 403860 h 1854565"/>
              <a:gd name="connsiteX32" fmla="*/ 826077 w 902277"/>
              <a:gd name="connsiteY32" fmla="*/ 419100 h 1854565"/>
              <a:gd name="connsiteX33" fmla="*/ 864177 w 902277"/>
              <a:gd name="connsiteY33" fmla="*/ 464820 h 1854565"/>
              <a:gd name="connsiteX34" fmla="*/ 902277 w 902277"/>
              <a:gd name="connsiteY34" fmla="*/ 510540 h 1854565"/>
              <a:gd name="connsiteX35" fmla="*/ 635577 w 902277"/>
              <a:gd name="connsiteY35" fmla="*/ 1729740 h 1854565"/>
              <a:gd name="connsiteX36" fmla="*/ 346017 w 902277"/>
              <a:gd name="connsiteY36" fmla="*/ 1752600 h 1854565"/>
              <a:gd name="connsiteX37" fmla="*/ 185997 w 902277"/>
              <a:gd name="connsiteY37" fmla="*/ 1181100 h 1854565"/>
              <a:gd name="connsiteX38" fmla="*/ 178377 w 902277"/>
              <a:gd name="connsiteY38" fmla="*/ 1143000 h 1854565"/>
              <a:gd name="connsiteX39" fmla="*/ 193617 w 902277"/>
              <a:gd name="connsiteY39" fmla="*/ 1043940 h 1854565"/>
              <a:gd name="connsiteX40" fmla="*/ 185997 w 902277"/>
              <a:gd name="connsiteY40" fmla="*/ 929640 h 1854565"/>
              <a:gd name="connsiteX41" fmla="*/ 163137 w 902277"/>
              <a:gd name="connsiteY41" fmla="*/ 914400 h 1854565"/>
              <a:gd name="connsiteX42" fmla="*/ 125037 w 902277"/>
              <a:gd name="connsiteY42" fmla="*/ 906780 h 1854565"/>
              <a:gd name="connsiteX0" fmla="*/ 125037 w 902277"/>
              <a:gd name="connsiteY0" fmla="*/ 906780 h 1854565"/>
              <a:gd name="connsiteX1" fmla="*/ 10737 w 902277"/>
              <a:gd name="connsiteY1" fmla="*/ 510540 h 1854565"/>
              <a:gd name="connsiteX2" fmla="*/ 3117 w 902277"/>
              <a:gd name="connsiteY2" fmla="*/ 487680 h 1854565"/>
              <a:gd name="connsiteX3" fmla="*/ 25977 w 902277"/>
              <a:gd name="connsiteY3" fmla="*/ 373380 h 1854565"/>
              <a:gd name="connsiteX4" fmla="*/ 41217 w 902277"/>
              <a:gd name="connsiteY4" fmla="*/ 350520 h 1854565"/>
              <a:gd name="connsiteX5" fmla="*/ 64077 w 902277"/>
              <a:gd name="connsiteY5" fmla="*/ 335280 h 1854565"/>
              <a:gd name="connsiteX6" fmla="*/ 117417 w 902277"/>
              <a:gd name="connsiteY6" fmla="*/ 274320 h 1854565"/>
              <a:gd name="connsiteX7" fmla="*/ 132657 w 902277"/>
              <a:gd name="connsiteY7" fmla="*/ 251460 h 1854565"/>
              <a:gd name="connsiteX8" fmla="*/ 178377 w 902277"/>
              <a:gd name="connsiteY8" fmla="*/ 220980 h 1854565"/>
              <a:gd name="connsiteX9" fmla="*/ 193617 w 902277"/>
              <a:gd name="connsiteY9" fmla="*/ 198120 h 1854565"/>
              <a:gd name="connsiteX10" fmla="*/ 239337 w 902277"/>
              <a:gd name="connsiteY10" fmla="*/ 160020 h 1854565"/>
              <a:gd name="connsiteX11" fmla="*/ 254577 w 902277"/>
              <a:gd name="connsiteY11" fmla="*/ 137160 h 1854565"/>
              <a:gd name="connsiteX12" fmla="*/ 285057 w 902277"/>
              <a:gd name="connsiteY12" fmla="*/ 114300 h 1854565"/>
              <a:gd name="connsiteX13" fmla="*/ 307917 w 902277"/>
              <a:gd name="connsiteY13" fmla="*/ 91440 h 1854565"/>
              <a:gd name="connsiteX14" fmla="*/ 353637 w 902277"/>
              <a:gd name="connsiteY14" fmla="*/ 68580 h 1854565"/>
              <a:gd name="connsiteX15" fmla="*/ 368877 w 902277"/>
              <a:gd name="connsiteY15" fmla="*/ 45720 h 1854565"/>
              <a:gd name="connsiteX16" fmla="*/ 414597 w 902277"/>
              <a:gd name="connsiteY16" fmla="*/ 30480 h 1854565"/>
              <a:gd name="connsiteX17" fmla="*/ 437457 w 902277"/>
              <a:gd name="connsiteY17" fmla="*/ 15240 h 1854565"/>
              <a:gd name="connsiteX18" fmla="*/ 467937 w 902277"/>
              <a:gd name="connsiteY18" fmla="*/ 7620 h 1854565"/>
              <a:gd name="connsiteX19" fmla="*/ 490797 w 902277"/>
              <a:gd name="connsiteY19" fmla="*/ 0 h 1854565"/>
              <a:gd name="connsiteX20" fmla="*/ 551757 w 902277"/>
              <a:gd name="connsiteY20" fmla="*/ 22860 h 1854565"/>
              <a:gd name="connsiteX21" fmla="*/ 566997 w 902277"/>
              <a:gd name="connsiteY21" fmla="*/ 45720 h 1854565"/>
              <a:gd name="connsiteX22" fmla="*/ 589857 w 902277"/>
              <a:gd name="connsiteY22" fmla="*/ 53340 h 1854565"/>
              <a:gd name="connsiteX23" fmla="*/ 612717 w 902277"/>
              <a:gd name="connsiteY23" fmla="*/ 68580 h 1854565"/>
              <a:gd name="connsiteX24" fmla="*/ 627957 w 902277"/>
              <a:gd name="connsiteY24" fmla="*/ 91440 h 1854565"/>
              <a:gd name="connsiteX25" fmla="*/ 650817 w 902277"/>
              <a:gd name="connsiteY25" fmla="*/ 106680 h 1854565"/>
              <a:gd name="connsiteX26" fmla="*/ 681297 w 902277"/>
              <a:gd name="connsiteY26" fmla="*/ 137160 h 1854565"/>
              <a:gd name="connsiteX27" fmla="*/ 742257 w 902277"/>
              <a:gd name="connsiteY27" fmla="*/ 190500 h 1854565"/>
              <a:gd name="connsiteX28" fmla="*/ 803217 w 902277"/>
              <a:gd name="connsiteY28" fmla="*/ 259080 h 1854565"/>
              <a:gd name="connsiteX29" fmla="*/ 765117 w 902277"/>
              <a:gd name="connsiteY29" fmla="*/ 342900 h 1854565"/>
              <a:gd name="connsiteX30" fmla="*/ 772737 w 902277"/>
              <a:gd name="connsiteY30" fmla="*/ 381000 h 1854565"/>
              <a:gd name="connsiteX31" fmla="*/ 780357 w 902277"/>
              <a:gd name="connsiteY31" fmla="*/ 403860 h 1854565"/>
              <a:gd name="connsiteX32" fmla="*/ 826077 w 902277"/>
              <a:gd name="connsiteY32" fmla="*/ 419100 h 1854565"/>
              <a:gd name="connsiteX33" fmla="*/ 864177 w 902277"/>
              <a:gd name="connsiteY33" fmla="*/ 464820 h 1854565"/>
              <a:gd name="connsiteX34" fmla="*/ 902277 w 902277"/>
              <a:gd name="connsiteY34" fmla="*/ 510540 h 1854565"/>
              <a:gd name="connsiteX35" fmla="*/ 635577 w 902277"/>
              <a:gd name="connsiteY35" fmla="*/ 1729740 h 1854565"/>
              <a:gd name="connsiteX36" fmla="*/ 346017 w 902277"/>
              <a:gd name="connsiteY36" fmla="*/ 1752600 h 1854565"/>
              <a:gd name="connsiteX37" fmla="*/ 185997 w 902277"/>
              <a:gd name="connsiteY37" fmla="*/ 1181100 h 1854565"/>
              <a:gd name="connsiteX38" fmla="*/ 193617 w 902277"/>
              <a:gd name="connsiteY38" fmla="*/ 1043940 h 1854565"/>
              <a:gd name="connsiteX39" fmla="*/ 185997 w 902277"/>
              <a:gd name="connsiteY39" fmla="*/ 929640 h 1854565"/>
              <a:gd name="connsiteX40" fmla="*/ 163137 w 902277"/>
              <a:gd name="connsiteY40" fmla="*/ 914400 h 1854565"/>
              <a:gd name="connsiteX41" fmla="*/ 125037 w 902277"/>
              <a:gd name="connsiteY41" fmla="*/ 906780 h 1854565"/>
              <a:gd name="connsiteX0" fmla="*/ 125037 w 902277"/>
              <a:gd name="connsiteY0" fmla="*/ 906780 h 1862294"/>
              <a:gd name="connsiteX1" fmla="*/ 10737 w 902277"/>
              <a:gd name="connsiteY1" fmla="*/ 510540 h 1862294"/>
              <a:gd name="connsiteX2" fmla="*/ 3117 w 902277"/>
              <a:gd name="connsiteY2" fmla="*/ 487680 h 1862294"/>
              <a:gd name="connsiteX3" fmla="*/ 25977 w 902277"/>
              <a:gd name="connsiteY3" fmla="*/ 373380 h 1862294"/>
              <a:gd name="connsiteX4" fmla="*/ 41217 w 902277"/>
              <a:gd name="connsiteY4" fmla="*/ 350520 h 1862294"/>
              <a:gd name="connsiteX5" fmla="*/ 64077 w 902277"/>
              <a:gd name="connsiteY5" fmla="*/ 335280 h 1862294"/>
              <a:gd name="connsiteX6" fmla="*/ 117417 w 902277"/>
              <a:gd name="connsiteY6" fmla="*/ 274320 h 1862294"/>
              <a:gd name="connsiteX7" fmla="*/ 132657 w 902277"/>
              <a:gd name="connsiteY7" fmla="*/ 251460 h 1862294"/>
              <a:gd name="connsiteX8" fmla="*/ 178377 w 902277"/>
              <a:gd name="connsiteY8" fmla="*/ 220980 h 1862294"/>
              <a:gd name="connsiteX9" fmla="*/ 193617 w 902277"/>
              <a:gd name="connsiteY9" fmla="*/ 198120 h 1862294"/>
              <a:gd name="connsiteX10" fmla="*/ 239337 w 902277"/>
              <a:gd name="connsiteY10" fmla="*/ 160020 h 1862294"/>
              <a:gd name="connsiteX11" fmla="*/ 254577 w 902277"/>
              <a:gd name="connsiteY11" fmla="*/ 137160 h 1862294"/>
              <a:gd name="connsiteX12" fmla="*/ 285057 w 902277"/>
              <a:gd name="connsiteY12" fmla="*/ 114300 h 1862294"/>
              <a:gd name="connsiteX13" fmla="*/ 307917 w 902277"/>
              <a:gd name="connsiteY13" fmla="*/ 91440 h 1862294"/>
              <a:gd name="connsiteX14" fmla="*/ 353637 w 902277"/>
              <a:gd name="connsiteY14" fmla="*/ 68580 h 1862294"/>
              <a:gd name="connsiteX15" fmla="*/ 368877 w 902277"/>
              <a:gd name="connsiteY15" fmla="*/ 45720 h 1862294"/>
              <a:gd name="connsiteX16" fmla="*/ 414597 w 902277"/>
              <a:gd name="connsiteY16" fmla="*/ 30480 h 1862294"/>
              <a:gd name="connsiteX17" fmla="*/ 437457 w 902277"/>
              <a:gd name="connsiteY17" fmla="*/ 15240 h 1862294"/>
              <a:gd name="connsiteX18" fmla="*/ 467937 w 902277"/>
              <a:gd name="connsiteY18" fmla="*/ 7620 h 1862294"/>
              <a:gd name="connsiteX19" fmla="*/ 490797 w 902277"/>
              <a:gd name="connsiteY19" fmla="*/ 0 h 1862294"/>
              <a:gd name="connsiteX20" fmla="*/ 551757 w 902277"/>
              <a:gd name="connsiteY20" fmla="*/ 22860 h 1862294"/>
              <a:gd name="connsiteX21" fmla="*/ 566997 w 902277"/>
              <a:gd name="connsiteY21" fmla="*/ 45720 h 1862294"/>
              <a:gd name="connsiteX22" fmla="*/ 589857 w 902277"/>
              <a:gd name="connsiteY22" fmla="*/ 53340 h 1862294"/>
              <a:gd name="connsiteX23" fmla="*/ 612717 w 902277"/>
              <a:gd name="connsiteY23" fmla="*/ 68580 h 1862294"/>
              <a:gd name="connsiteX24" fmla="*/ 627957 w 902277"/>
              <a:gd name="connsiteY24" fmla="*/ 91440 h 1862294"/>
              <a:gd name="connsiteX25" fmla="*/ 650817 w 902277"/>
              <a:gd name="connsiteY25" fmla="*/ 106680 h 1862294"/>
              <a:gd name="connsiteX26" fmla="*/ 681297 w 902277"/>
              <a:gd name="connsiteY26" fmla="*/ 137160 h 1862294"/>
              <a:gd name="connsiteX27" fmla="*/ 742257 w 902277"/>
              <a:gd name="connsiteY27" fmla="*/ 190500 h 1862294"/>
              <a:gd name="connsiteX28" fmla="*/ 803217 w 902277"/>
              <a:gd name="connsiteY28" fmla="*/ 259080 h 1862294"/>
              <a:gd name="connsiteX29" fmla="*/ 765117 w 902277"/>
              <a:gd name="connsiteY29" fmla="*/ 342900 h 1862294"/>
              <a:gd name="connsiteX30" fmla="*/ 772737 w 902277"/>
              <a:gd name="connsiteY30" fmla="*/ 381000 h 1862294"/>
              <a:gd name="connsiteX31" fmla="*/ 780357 w 902277"/>
              <a:gd name="connsiteY31" fmla="*/ 403860 h 1862294"/>
              <a:gd name="connsiteX32" fmla="*/ 826077 w 902277"/>
              <a:gd name="connsiteY32" fmla="*/ 419100 h 1862294"/>
              <a:gd name="connsiteX33" fmla="*/ 864177 w 902277"/>
              <a:gd name="connsiteY33" fmla="*/ 464820 h 1862294"/>
              <a:gd name="connsiteX34" fmla="*/ 902277 w 902277"/>
              <a:gd name="connsiteY34" fmla="*/ 510540 h 1862294"/>
              <a:gd name="connsiteX35" fmla="*/ 635577 w 902277"/>
              <a:gd name="connsiteY35" fmla="*/ 1729740 h 1862294"/>
              <a:gd name="connsiteX36" fmla="*/ 346017 w 902277"/>
              <a:gd name="connsiteY36" fmla="*/ 1752600 h 1862294"/>
              <a:gd name="connsiteX37" fmla="*/ 193617 w 902277"/>
              <a:gd name="connsiteY37" fmla="*/ 1043940 h 1862294"/>
              <a:gd name="connsiteX38" fmla="*/ 185997 w 902277"/>
              <a:gd name="connsiteY38" fmla="*/ 929640 h 1862294"/>
              <a:gd name="connsiteX39" fmla="*/ 163137 w 902277"/>
              <a:gd name="connsiteY39" fmla="*/ 914400 h 1862294"/>
              <a:gd name="connsiteX40" fmla="*/ 125037 w 902277"/>
              <a:gd name="connsiteY40" fmla="*/ 906780 h 1862294"/>
              <a:gd name="connsiteX0" fmla="*/ 125037 w 902277"/>
              <a:gd name="connsiteY0" fmla="*/ 906780 h 1869018"/>
              <a:gd name="connsiteX1" fmla="*/ 10737 w 902277"/>
              <a:gd name="connsiteY1" fmla="*/ 510540 h 1869018"/>
              <a:gd name="connsiteX2" fmla="*/ 3117 w 902277"/>
              <a:gd name="connsiteY2" fmla="*/ 487680 h 1869018"/>
              <a:gd name="connsiteX3" fmla="*/ 25977 w 902277"/>
              <a:gd name="connsiteY3" fmla="*/ 373380 h 1869018"/>
              <a:gd name="connsiteX4" fmla="*/ 41217 w 902277"/>
              <a:gd name="connsiteY4" fmla="*/ 350520 h 1869018"/>
              <a:gd name="connsiteX5" fmla="*/ 64077 w 902277"/>
              <a:gd name="connsiteY5" fmla="*/ 335280 h 1869018"/>
              <a:gd name="connsiteX6" fmla="*/ 117417 w 902277"/>
              <a:gd name="connsiteY6" fmla="*/ 274320 h 1869018"/>
              <a:gd name="connsiteX7" fmla="*/ 132657 w 902277"/>
              <a:gd name="connsiteY7" fmla="*/ 251460 h 1869018"/>
              <a:gd name="connsiteX8" fmla="*/ 178377 w 902277"/>
              <a:gd name="connsiteY8" fmla="*/ 220980 h 1869018"/>
              <a:gd name="connsiteX9" fmla="*/ 193617 w 902277"/>
              <a:gd name="connsiteY9" fmla="*/ 198120 h 1869018"/>
              <a:gd name="connsiteX10" fmla="*/ 239337 w 902277"/>
              <a:gd name="connsiteY10" fmla="*/ 160020 h 1869018"/>
              <a:gd name="connsiteX11" fmla="*/ 254577 w 902277"/>
              <a:gd name="connsiteY11" fmla="*/ 137160 h 1869018"/>
              <a:gd name="connsiteX12" fmla="*/ 285057 w 902277"/>
              <a:gd name="connsiteY12" fmla="*/ 114300 h 1869018"/>
              <a:gd name="connsiteX13" fmla="*/ 307917 w 902277"/>
              <a:gd name="connsiteY13" fmla="*/ 91440 h 1869018"/>
              <a:gd name="connsiteX14" fmla="*/ 353637 w 902277"/>
              <a:gd name="connsiteY14" fmla="*/ 68580 h 1869018"/>
              <a:gd name="connsiteX15" fmla="*/ 368877 w 902277"/>
              <a:gd name="connsiteY15" fmla="*/ 45720 h 1869018"/>
              <a:gd name="connsiteX16" fmla="*/ 414597 w 902277"/>
              <a:gd name="connsiteY16" fmla="*/ 30480 h 1869018"/>
              <a:gd name="connsiteX17" fmla="*/ 437457 w 902277"/>
              <a:gd name="connsiteY17" fmla="*/ 15240 h 1869018"/>
              <a:gd name="connsiteX18" fmla="*/ 467937 w 902277"/>
              <a:gd name="connsiteY18" fmla="*/ 7620 h 1869018"/>
              <a:gd name="connsiteX19" fmla="*/ 490797 w 902277"/>
              <a:gd name="connsiteY19" fmla="*/ 0 h 1869018"/>
              <a:gd name="connsiteX20" fmla="*/ 551757 w 902277"/>
              <a:gd name="connsiteY20" fmla="*/ 22860 h 1869018"/>
              <a:gd name="connsiteX21" fmla="*/ 566997 w 902277"/>
              <a:gd name="connsiteY21" fmla="*/ 45720 h 1869018"/>
              <a:gd name="connsiteX22" fmla="*/ 589857 w 902277"/>
              <a:gd name="connsiteY22" fmla="*/ 53340 h 1869018"/>
              <a:gd name="connsiteX23" fmla="*/ 612717 w 902277"/>
              <a:gd name="connsiteY23" fmla="*/ 68580 h 1869018"/>
              <a:gd name="connsiteX24" fmla="*/ 627957 w 902277"/>
              <a:gd name="connsiteY24" fmla="*/ 91440 h 1869018"/>
              <a:gd name="connsiteX25" fmla="*/ 650817 w 902277"/>
              <a:gd name="connsiteY25" fmla="*/ 106680 h 1869018"/>
              <a:gd name="connsiteX26" fmla="*/ 681297 w 902277"/>
              <a:gd name="connsiteY26" fmla="*/ 137160 h 1869018"/>
              <a:gd name="connsiteX27" fmla="*/ 742257 w 902277"/>
              <a:gd name="connsiteY27" fmla="*/ 190500 h 1869018"/>
              <a:gd name="connsiteX28" fmla="*/ 803217 w 902277"/>
              <a:gd name="connsiteY28" fmla="*/ 259080 h 1869018"/>
              <a:gd name="connsiteX29" fmla="*/ 765117 w 902277"/>
              <a:gd name="connsiteY29" fmla="*/ 342900 h 1869018"/>
              <a:gd name="connsiteX30" fmla="*/ 772737 w 902277"/>
              <a:gd name="connsiteY30" fmla="*/ 381000 h 1869018"/>
              <a:gd name="connsiteX31" fmla="*/ 780357 w 902277"/>
              <a:gd name="connsiteY31" fmla="*/ 403860 h 1869018"/>
              <a:gd name="connsiteX32" fmla="*/ 826077 w 902277"/>
              <a:gd name="connsiteY32" fmla="*/ 419100 h 1869018"/>
              <a:gd name="connsiteX33" fmla="*/ 864177 w 902277"/>
              <a:gd name="connsiteY33" fmla="*/ 464820 h 1869018"/>
              <a:gd name="connsiteX34" fmla="*/ 902277 w 902277"/>
              <a:gd name="connsiteY34" fmla="*/ 510540 h 1869018"/>
              <a:gd name="connsiteX35" fmla="*/ 635577 w 902277"/>
              <a:gd name="connsiteY35" fmla="*/ 1729740 h 1869018"/>
              <a:gd name="connsiteX36" fmla="*/ 346017 w 902277"/>
              <a:gd name="connsiteY36" fmla="*/ 1752600 h 1869018"/>
              <a:gd name="connsiteX37" fmla="*/ 185997 w 902277"/>
              <a:gd name="connsiteY37" fmla="*/ 929640 h 1869018"/>
              <a:gd name="connsiteX38" fmla="*/ 163137 w 902277"/>
              <a:gd name="connsiteY38" fmla="*/ 914400 h 1869018"/>
              <a:gd name="connsiteX39" fmla="*/ 125037 w 902277"/>
              <a:gd name="connsiteY39" fmla="*/ 906780 h 1869018"/>
              <a:gd name="connsiteX0" fmla="*/ 165877 w 905017"/>
              <a:gd name="connsiteY0" fmla="*/ 914400 h 1869018"/>
              <a:gd name="connsiteX1" fmla="*/ 13477 w 905017"/>
              <a:gd name="connsiteY1" fmla="*/ 510540 h 1869018"/>
              <a:gd name="connsiteX2" fmla="*/ 5857 w 905017"/>
              <a:gd name="connsiteY2" fmla="*/ 487680 h 1869018"/>
              <a:gd name="connsiteX3" fmla="*/ 28717 w 905017"/>
              <a:gd name="connsiteY3" fmla="*/ 373380 h 1869018"/>
              <a:gd name="connsiteX4" fmla="*/ 43957 w 905017"/>
              <a:gd name="connsiteY4" fmla="*/ 350520 h 1869018"/>
              <a:gd name="connsiteX5" fmla="*/ 66817 w 905017"/>
              <a:gd name="connsiteY5" fmla="*/ 335280 h 1869018"/>
              <a:gd name="connsiteX6" fmla="*/ 120157 w 905017"/>
              <a:gd name="connsiteY6" fmla="*/ 274320 h 1869018"/>
              <a:gd name="connsiteX7" fmla="*/ 135397 w 905017"/>
              <a:gd name="connsiteY7" fmla="*/ 251460 h 1869018"/>
              <a:gd name="connsiteX8" fmla="*/ 181117 w 905017"/>
              <a:gd name="connsiteY8" fmla="*/ 220980 h 1869018"/>
              <a:gd name="connsiteX9" fmla="*/ 196357 w 905017"/>
              <a:gd name="connsiteY9" fmla="*/ 198120 h 1869018"/>
              <a:gd name="connsiteX10" fmla="*/ 242077 w 905017"/>
              <a:gd name="connsiteY10" fmla="*/ 160020 h 1869018"/>
              <a:gd name="connsiteX11" fmla="*/ 257317 w 905017"/>
              <a:gd name="connsiteY11" fmla="*/ 137160 h 1869018"/>
              <a:gd name="connsiteX12" fmla="*/ 287797 w 905017"/>
              <a:gd name="connsiteY12" fmla="*/ 114300 h 1869018"/>
              <a:gd name="connsiteX13" fmla="*/ 310657 w 905017"/>
              <a:gd name="connsiteY13" fmla="*/ 91440 h 1869018"/>
              <a:gd name="connsiteX14" fmla="*/ 356377 w 905017"/>
              <a:gd name="connsiteY14" fmla="*/ 68580 h 1869018"/>
              <a:gd name="connsiteX15" fmla="*/ 371617 w 905017"/>
              <a:gd name="connsiteY15" fmla="*/ 45720 h 1869018"/>
              <a:gd name="connsiteX16" fmla="*/ 417337 w 905017"/>
              <a:gd name="connsiteY16" fmla="*/ 30480 h 1869018"/>
              <a:gd name="connsiteX17" fmla="*/ 440197 w 905017"/>
              <a:gd name="connsiteY17" fmla="*/ 15240 h 1869018"/>
              <a:gd name="connsiteX18" fmla="*/ 470677 w 905017"/>
              <a:gd name="connsiteY18" fmla="*/ 7620 h 1869018"/>
              <a:gd name="connsiteX19" fmla="*/ 493537 w 905017"/>
              <a:gd name="connsiteY19" fmla="*/ 0 h 1869018"/>
              <a:gd name="connsiteX20" fmla="*/ 554497 w 905017"/>
              <a:gd name="connsiteY20" fmla="*/ 22860 h 1869018"/>
              <a:gd name="connsiteX21" fmla="*/ 569737 w 905017"/>
              <a:gd name="connsiteY21" fmla="*/ 45720 h 1869018"/>
              <a:gd name="connsiteX22" fmla="*/ 592597 w 905017"/>
              <a:gd name="connsiteY22" fmla="*/ 53340 h 1869018"/>
              <a:gd name="connsiteX23" fmla="*/ 615457 w 905017"/>
              <a:gd name="connsiteY23" fmla="*/ 68580 h 1869018"/>
              <a:gd name="connsiteX24" fmla="*/ 630697 w 905017"/>
              <a:gd name="connsiteY24" fmla="*/ 91440 h 1869018"/>
              <a:gd name="connsiteX25" fmla="*/ 653557 w 905017"/>
              <a:gd name="connsiteY25" fmla="*/ 106680 h 1869018"/>
              <a:gd name="connsiteX26" fmla="*/ 684037 w 905017"/>
              <a:gd name="connsiteY26" fmla="*/ 137160 h 1869018"/>
              <a:gd name="connsiteX27" fmla="*/ 744997 w 905017"/>
              <a:gd name="connsiteY27" fmla="*/ 190500 h 1869018"/>
              <a:gd name="connsiteX28" fmla="*/ 805957 w 905017"/>
              <a:gd name="connsiteY28" fmla="*/ 259080 h 1869018"/>
              <a:gd name="connsiteX29" fmla="*/ 767857 w 905017"/>
              <a:gd name="connsiteY29" fmla="*/ 342900 h 1869018"/>
              <a:gd name="connsiteX30" fmla="*/ 775477 w 905017"/>
              <a:gd name="connsiteY30" fmla="*/ 381000 h 1869018"/>
              <a:gd name="connsiteX31" fmla="*/ 783097 w 905017"/>
              <a:gd name="connsiteY31" fmla="*/ 403860 h 1869018"/>
              <a:gd name="connsiteX32" fmla="*/ 828817 w 905017"/>
              <a:gd name="connsiteY32" fmla="*/ 419100 h 1869018"/>
              <a:gd name="connsiteX33" fmla="*/ 866917 w 905017"/>
              <a:gd name="connsiteY33" fmla="*/ 464820 h 1869018"/>
              <a:gd name="connsiteX34" fmla="*/ 905017 w 905017"/>
              <a:gd name="connsiteY34" fmla="*/ 510540 h 1869018"/>
              <a:gd name="connsiteX35" fmla="*/ 638317 w 905017"/>
              <a:gd name="connsiteY35" fmla="*/ 1729740 h 1869018"/>
              <a:gd name="connsiteX36" fmla="*/ 348757 w 905017"/>
              <a:gd name="connsiteY36" fmla="*/ 1752600 h 1869018"/>
              <a:gd name="connsiteX37" fmla="*/ 188737 w 905017"/>
              <a:gd name="connsiteY37" fmla="*/ 929640 h 1869018"/>
              <a:gd name="connsiteX38" fmla="*/ 165877 w 905017"/>
              <a:gd name="connsiteY38" fmla="*/ 914400 h 1869018"/>
              <a:gd name="connsiteX0" fmla="*/ 190399 w 906679"/>
              <a:gd name="connsiteY0" fmla="*/ 929640 h 1869018"/>
              <a:gd name="connsiteX1" fmla="*/ 15139 w 906679"/>
              <a:gd name="connsiteY1" fmla="*/ 510540 h 1869018"/>
              <a:gd name="connsiteX2" fmla="*/ 7519 w 906679"/>
              <a:gd name="connsiteY2" fmla="*/ 487680 h 1869018"/>
              <a:gd name="connsiteX3" fmla="*/ 30379 w 906679"/>
              <a:gd name="connsiteY3" fmla="*/ 373380 h 1869018"/>
              <a:gd name="connsiteX4" fmla="*/ 45619 w 906679"/>
              <a:gd name="connsiteY4" fmla="*/ 350520 h 1869018"/>
              <a:gd name="connsiteX5" fmla="*/ 68479 w 906679"/>
              <a:gd name="connsiteY5" fmla="*/ 335280 h 1869018"/>
              <a:gd name="connsiteX6" fmla="*/ 121819 w 906679"/>
              <a:gd name="connsiteY6" fmla="*/ 274320 h 1869018"/>
              <a:gd name="connsiteX7" fmla="*/ 137059 w 906679"/>
              <a:gd name="connsiteY7" fmla="*/ 251460 h 1869018"/>
              <a:gd name="connsiteX8" fmla="*/ 182779 w 906679"/>
              <a:gd name="connsiteY8" fmla="*/ 220980 h 1869018"/>
              <a:gd name="connsiteX9" fmla="*/ 198019 w 906679"/>
              <a:gd name="connsiteY9" fmla="*/ 198120 h 1869018"/>
              <a:gd name="connsiteX10" fmla="*/ 243739 w 906679"/>
              <a:gd name="connsiteY10" fmla="*/ 160020 h 1869018"/>
              <a:gd name="connsiteX11" fmla="*/ 258979 w 906679"/>
              <a:gd name="connsiteY11" fmla="*/ 137160 h 1869018"/>
              <a:gd name="connsiteX12" fmla="*/ 289459 w 906679"/>
              <a:gd name="connsiteY12" fmla="*/ 114300 h 1869018"/>
              <a:gd name="connsiteX13" fmla="*/ 312319 w 906679"/>
              <a:gd name="connsiteY13" fmla="*/ 91440 h 1869018"/>
              <a:gd name="connsiteX14" fmla="*/ 358039 w 906679"/>
              <a:gd name="connsiteY14" fmla="*/ 68580 h 1869018"/>
              <a:gd name="connsiteX15" fmla="*/ 373279 w 906679"/>
              <a:gd name="connsiteY15" fmla="*/ 45720 h 1869018"/>
              <a:gd name="connsiteX16" fmla="*/ 418999 w 906679"/>
              <a:gd name="connsiteY16" fmla="*/ 30480 h 1869018"/>
              <a:gd name="connsiteX17" fmla="*/ 441859 w 906679"/>
              <a:gd name="connsiteY17" fmla="*/ 15240 h 1869018"/>
              <a:gd name="connsiteX18" fmla="*/ 472339 w 906679"/>
              <a:gd name="connsiteY18" fmla="*/ 7620 h 1869018"/>
              <a:gd name="connsiteX19" fmla="*/ 495199 w 906679"/>
              <a:gd name="connsiteY19" fmla="*/ 0 h 1869018"/>
              <a:gd name="connsiteX20" fmla="*/ 556159 w 906679"/>
              <a:gd name="connsiteY20" fmla="*/ 22860 h 1869018"/>
              <a:gd name="connsiteX21" fmla="*/ 571399 w 906679"/>
              <a:gd name="connsiteY21" fmla="*/ 45720 h 1869018"/>
              <a:gd name="connsiteX22" fmla="*/ 594259 w 906679"/>
              <a:gd name="connsiteY22" fmla="*/ 53340 h 1869018"/>
              <a:gd name="connsiteX23" fmla="*/ 617119 w 906679"/>
              <a:gd name="connsiteY23" fmla="*/ 68580 h 1869018"/>
              <a:gd name="connsiteX24" fmla="*/ 632359 w 906679"/>
              <a:gd name="connsiteY24" fmla="*/ 91440 h 1869018"/>
              <a:gd name="connsiteX25" fmla="*/ 655219 w 906679"/>
              <a:gd name="connsiteY25" fmla="*/ 106680 h 1869018"/>
              <a:gd name="connsiteX26" fmla="*/ 685699 w 906679"/>
              <a:gd name="connsiteY26" fmla="*/ 137160 h 1869018"/>
              <a:gd name="connsiteX27" fmla="*/ 746659 w 906679"/>
              <a:gd name="connsiteY27" fmla="*/ 190500 h 1869018"/>
              <a:gd name="connsiteX28" fmla="*/ 807619 w 906679"/>
              <a:gd name="connsiteY28" fmla="*/ 259080 h 1869018"/>
              <a:gd name="connsiteX29" fmla="*/ 769519 w 906679"/>
              <a:gd name="connsiteY29" fmla="*/ 342900 h 1869018"/>
              <a:gd name="connsiteX30" fmla="*/ 777139 w 906679"/>
              <a:gd name="connsiteY30" fmla="*/ 381000 h 1869018"/>
              <a:gd name="connsiteX31" fmla="*/ 784759 w 906679"/>
              <a:gd name="connsiteY31" fmla="*/ 403860 h 1869018"/>
              <a:gd name="connsiteX32" fmla="*/ 830479 w 906679"/>
              <a:gd name="connsiteY32" fmla="*/ 419100 h 1869018"/>
              <a:gd name="connsiteX33" fmla="*/ 868579 w 906679"/>
              <a:gd name="connsiteY33" fmla="*/ 464820 h 1869018"/>
              <a:gd name="connsiteX34" fmla="*/ 906679 w 906679"/>
              <a:gd name="connsiteY34" fmla="*/ 510540 h 1869018"/>
              <a:gd name="connsiteX35" fmla="*/ 639979 w 906679"/>
              <a:gd name="connsiteY35" fmla="*/ 1729740 h 1869018"/>
              <a:gd name="connsiteX36" fmla="*/ 350419 w 906679"/>
              <a:gd name="connsiteY36" fmla="*/ 1752600 h 1869018"/>
              <a:gd name="connsiteX37" fmla="*/ 190399 w 906679"/>
              <a:gd name="connsiteY37" fmla="*/ 929640 h 1869018"/>
              <a:gd name="connsiteX0" fmla="*/ 362181 w 918441"/>
              <a:gd name="connsiteY0" fmla="*/ 1752600 h 1895399"/>
              <a:gd name="connsiteX1" fmla="*/ 26901 w 918441"/>
              <a:gd name="connsiteY1" fmla="*/ 510540 h 1895399"/>
              <a:gd name="connsiteX2" fmla="*/ 19281 w 918441"/>
              <a:gd name="connsiteY2" fmla="*/ 487680 h 1895399"/>
              <a:gd name="connsiteX3" fmla="*/ 42141 w 918441"/>
              <a:gd name="connsiteY3" fmla="*/ 373380 h 1895399"/>
              <a:gd name="connsiteX4" fmla="*/ 57381 w 918441"/>
              <a:gd name="connsiteY4" fmla="*/ 350520 h 1895399"/>
              <a:gd name="connsiteX5" fmla="*/ 80241 w 918441"/>
              <a:gd name="connsiteY5" fmla="*/ 335280 h 1895399"/>
              <a:gd name="connsiteX6" fmla="*/ 133581 w 918441"/>
              <a:gd name="connsiteY6" fmla="*/ 274320 h 1895399"/>
              <a:gd name="connsiteX7" fmla="*/ 148821 w 918441"/>
              <a:gd name="connsiteY7" fmla="*/ 251460 h 1895399"/>
              <a:gd name="connsiteX8" fmla="*/ 194541 w 918441"/>
              <a:gd name="connsiteY8" fmla="*/ 220980 h 1895399"/>
              <a:gd name="connsiteX9" fmla="*/ 209781 w 918441"/>
              <a:gd name="connsiteY9" fmla="*/ 198120 h 1895399"/>
              <a:gd name="connsiteX10" fmla="*/ 255501 w 918441"/>
              <a:gd name="connsiteY10" fmla="*/ 160020 h 1895399"/>
              <a:gd name="connsiteX11" fmla="*/ 270741 w 918441"/>
              <a:gd name="connsiteY11" fmla="*/ 137160 h 1895399"/>
              <a:gd name="connsiteX12" fmla="*/ 301221 w 918441"/>
              <a:gd name="connsiteY12" fmla="*/ 114300 h 1895399"/>
              <a:gd name="connsiteX13" fmla="*/ 324081 w 918441"/>
              <a:gd name="connsiteY13" fmla="*/ 91440 h 1895399"/>
              <a:gd name="connsiteX14" fmla="*/ 369801 w 918441"/>
              <a:gd name="connsiteY14" fmla="*/ 68580 h 1895399"/>
              <a:gd name="connsiteX15" fmla="*/ 385041 w 918441"/>
              <a:gd name="connsiteY15" fmla="*/ 45720 h 1895399"/>
              <a:gd name="connsiteX16" fmla="*/ 430761 w 918441"/>
              <a:gd name="connsiteY16" fmla="*/ 30480 h 1895399"/>
              <a:gd name="connsiteX17" fmla="*/ 453621 w 918441"/>
              <a:gd name="connsiteY17" fmla="*/ 15240 h 1895399"/>
              <a:gd name="connsiteX18" fmla="*/ 484101 w 918441"/>
              <a:gd name="connsiteY18" fmla="*/ 7620 h 1895399"/>
              <a:gd name="connsiteX19" fmla="*/ 506961 w 918441"/>
              <a:gd name="connsiteY19" fmla="*/ 0 h 1895399"/>
              <a:gd name="connsiteX20" fmla="*/ 567921 w 918441"/>
              <a:gd name="connsiteY20" fmla="*/ 22860 h 1895399"/>
              <a:gd name="connsiteX21" fmla="*/ 583161 w 918441"/>
              <a:gd name="connsiteY21" fmla="*/ 45720 h 1895399"/>
              <a:gd name="connsiteX22" fmla="*/ 606021 w 918441"/>
              <a:gd name="connsiteY22" fmla="*/ 53340 h 1895399"/>
              <a:gd name="connsiteX23" fmla="*/ 628881 w 918441"/>
              <a:gd name="connsiteY23" fmla="*/ 68580 h 1895399"/>
              <a:gd name="connsiteX24" fmla="*/ 644121 w 918441"/>
              <a:gd name="connsiteY24" fmla="*/ 91440 h 1895399"/>
              <a:gd name="connsiteX25" fmla="*/ 666981 w 918441"/>
              <a:gd name="connsiteY25" fmla="*/ 106680 h 1895399"/>
              <a:gd name="connsiteX26" fmla="*/ 697461 w 918441"/>
              <a:gd name="connsiteY26" fmla="*/ 137160 h 1895399"/>
              <a:gd name="connsiteX27" fmla="*/ 758421 w 918441"/>
              <a:gd name="connsiteY27" fmla="*/ 190500 h 1895399"/>
              <a:gd name="connsiteX28" fmla="*/ 819381 w 918441"/>
              <a:gd name="connsiteY28" fmla="*/ 259080 h 1895399"/>
              <a:gd name="connsiteX29" fmla="*/ 781281 w 918441"/>
              <a:gd name="connsiteY29" fmla="*/ 342900 h 1895399"/>
              <a:gd name="connsiteX30" fmla="*/ 788901 w 918441"/>
              <a:gd name="connsiteY30" fmla="*/ 381000 h 1895399"/>
              <a:gd name="connsiteX31" fmla="*/ 796521 w 918441"/>
              <a:gd name="connsiteY31" fmla="*/ 403860 h 1895399"/>
              <a:gd name="connsiteX32" fmla="*/ 842241 w 918441"/>
              <a:gd name="connsiteY32" fmla="*/ 419100 h 1895399"/>
              <a:gd name="connsiteX33" fmla="*/ 880341 w 918441"/>
              <a:gd name="connsiteY33" fmla="*/ 464820 h 1895399"/>
              <a:gd name="connsiteX34" fmla="*/ 918441 w 918441"/>
              <a:gd name="connsiteY34" fmla="*/ 510540 h 1895399"/>
              <a:gd name="connsiteX35" fmla="*/ 651741 w 918441"/>
              <a:gd name="connsiteY35" fmla="*/ 1729740 h 1895399"/>
              <a:gd name="connsiteX36" fmla="*/ 362181 w 918441"/>
              <a:gd name="connsiteY36" fmla="*/ 1752600 h 1895399"/>
              <a:gd name="connsiteX0" fmla="*/ 673147 w 939847"/>
              <a:gd name="connsiteY0" fmla="*/ 1729740 h 1729740"/>
              <a:gd name="connsiteX1" fmla="*/ 48307 w 939847"/>
              <a:gd name="connsiteY1" fmla="*/ 510540 h 1729740"/>
              <a:gd name="connsiteX2" fmla="*/ 40687 w 939847"/>
              <a:gd name="connsiteY2" fmla="*/ 487680 h 1729740"/>
              <a:gd name="connsiteX3" fmla="*/ 63547 w 939847"/>
              <a:gd name="connsiteY3" fmla="*/ 373380 h 1729740"/>
              <a:gd name="connsiteX4" fmla="*/ 78787 w 939847"/>
              <a:gd name="connsiteY4" fmla="*/ 350520 h 1729740"/>
              <a:gd name="connsiteX5" fmla="*/ 101647 w 939847"/>
              <a:gd name="connsiteY5" fmla="*/ 335280 h 1729740"/>
              <a:gd name="connsiteX6" fmla="*/ 154987 w 939847"/>
              <a:gd name="connsiteY6" fmla="*/ 274320 h 1729740"/>
              <a:gd name="connsiteX7" fmla="*/ 170227 w 939847"/>
              <a:gd name="connsiteY7" fmla="*/ 251460 h 1729740"/>
              <a:gd name="connsiteX8" fmla="*/ 215947 w 939847"/>
              <a:gd name="connsiteY8" fmla="*/ 220980 h 1729740"/>
              <a:gd name="connsiteX9" fmla="*/ 231187 w 939847"/>
              <a:gd name="connsiteY9" fmla="*/ 198120 h 1729740"/>
              <a:gd name="connsiteX10" fmla="*/ 276907 w 939847"/>
              <a:gd name="connsiteY10" fmla="*/ 160020 h 1729740"/>
              <a:gd name="connsiteX11" fmla="*/ 292147 w 939847"/>
              <a:gd name="connsiteY11" fmla="*/ 137160 h 1729740"/>
              <a:gd name="connsiteX12" fmla="*/ 322627 w 939847"/>
              <a:gd name="connsiteY12" fmla="*/ 114300 h 1729740"/>
              <a:gd name="connsiteX13" fmla="*/ 345487 w 939847"/>
              <a:gd name="connsiteY13" fmla="*/ 91440 h 1729740"/>
              <a:gd name="connsiteX14" fmla="*/ 391207 w 939847"/>
              <a:gd name="connsiteY14" fmla="*/ 68580 h 1729740"/>
              <a:gd name="connsiteX15" fmla="*/ 406447 w 939847"/>
              <a:gd name="connsiteY15" fmla="*/ 45720 h 1729740"/>
              <a:gd name="connsiteX16" fmla="*/ 452167 w 939847"/>
              <a:gd name="connsiteY16" fmla="*/ 30480 h 1729740"/>
              <a:gd name="connsiteX17" fmla="*/ 475027 w 939847"/>
              <a:gd name="connsiteY17" fmla="*/ 15240 h 1729740"/>
              <a:gd name="connsiteX18" fmla="*/ 505507 w 939847"/>
              <a:gd name="connsiteY18" fmla="*/ 7620 h 1729740"/>
              <a:gd name="connsiteX19" fmla="*/ 528367 w 939847"/>
              <a:gd name="connsiteY19" fmla="*/ 0 h 1729740"/>
              <a:gd name="connsiteX20" fmla="*/ 589327 w 939847"/>
              <a:gd name="connsiteY20" fmla="*/ 22860 h 1729740"/>
              <a:gd name="connsiteX21" fmla="*/ 604567 w 939847"/>
              <a:gd name="connsiteY21" fmla="*/ 45720 h 1729740"/>
              <a:gd name="connsiteX22" fmla="*/ 627427 w 939847"/>
              <a:gd name="connsiteY22" fmla="*/ 53340 h 1729740"/>
              <a:gd name="connsiteX23" fmla="*/ 650287 w 939847"/>
              <a:gd name="connsiteY23" fmla="*/ 68580 h 1729740"/>
              <a:gd name="connsiteX24" fmla="*/ 665527 w 939847"/>
              <a:gd name="connsiteY24" fmla="*/ 91440 h 1729740"/>
              <a:gd name="connsiteX25" fmla="*/ 688387 w 939847"/>
              <a:gd name="connsiteY25" fmla="*/ 106680 h 1729740"/>
              <a:gd name="connsiteX26" fmla="*/ 718867 w 939847"/>
              <a:gd name="connsiteY26" fmla="*/ 137160 h 1729740"/>
              <a:gd name="connsiteX27" fmla="*/ 779827 w 939847"/>
              <a:gd name="connsiteY27" fmla="*/ 190500 h 1729740"/>
              <a:gd name="connsiteX28" fmla="*/ 840787 w 939847"/>
              <a:gd name="connsiteY28" fmla="*/ 259080 h 1729740"/>
              <a:gd name="connsiteX29" fmla="*/ 802687 w 939847"/>
              <a:gd name="connsiteY29" fmla="*/ 342900 h 1729740"/>
              <a:gd name="connsiteX30" fmla="*/ 810307 w 939847"/>
              <a:gd name="connsiteY30" fmla="*/ 381000 h 1729740"/>
              <a:gd name="connsiteX31" fmla="*/ 817927 w 939847"/>
              <a:gd name="connsiteY31" fmla="*/ 403860 h 1729740"/>
              <a:gd name="connsiteX32" fmla="*/ 863647 w 939847"/>
              <a:gd name="connsiteY32" fmla="*/ 419100 h 1729740"/>
              <a:gd name="connsiteX33" fmla="*/ 901747 w 939847"/>
              <a:gd name="connsiteY33" fmla="*/ 464820 h 1729740"/>
              <a:gd name="connsiteX34" fmla="*/ 939847 w 939847"/>
              <a:gd name="connsiteY34" fmla="*/ 510540 h 1729740"/>
              <a:gd name="connsiteX35" fmla="*/ 673147 w 939847"/>
              <a:gd name="connsiteY35" fmla="*/ 1729740 h 1729740"/>
              <a:gd name="connsiteX0" fmla="*/ 959588 w 959588"/>
              <a:gd name="connsiteY0" fmla="*/ 510540 h 514939"/>
              <a:gd name="connsiteX1" fmla="*/ 68048 w 959588"/>
              <a:gd name="connsiteY1" fmla="*/ 510540 h 514939"/>
              <a:gd name="connsiteX2" fmla="*/ 60428 w 959588"/>
              <a:gd name="connsiteY2" fmla="*/ 487680 h 514939"/>
              <a:gd name="connsiteX3" fmla="*/ 83288 w 959588"/>
              <a:gd name="connsiteY3" fmla="*/ 373380 h 514939"/>
              <a:gd name="connsiteX4" fmla="*/ 98528 w 959588"/>
              <a:gd name="connsiteY4" fmla="*/ 350520 h 514939"/>
              <a:gd name="connsiteX5" fmla="*/ 121388 w 959588"/>
              <a:gd name="connsiteY5" fmla="*/ 335280 h 514939"/>
              <a:gd name="connsiteX6" fmla="*/ 174728 w 959588"/>
              <a:gd name="connsiteY6" fmla="*/ 274320 h 514939"/>
              <a:gd name="connsiteX7" fmla="*/ 189968 w 959588"/>
              <a:gd name="connsiteY7" fmla="*/ 251460 h 514939"/>
              <a:gd name="connsiteX8" fmla="*/ 235688 w 959588"/>
              <a:gd name="connsiteY8" fmla="*/ 220980 h 514939"/>
              <a:gd name="connsiteX9" fmla="*/ 250928 w 959588"/>
              <a:gd name="connsiteY9" fmla="*/ 198120 h 514939"/>
              <a:gd name="connsiteX10" fmla="*/ 296648 w 959588"/>
              <a:gd name="connsiteY10" fmla="*/ 160020 h 514939"/>
              <a:gd name="connsiteX11" fmla="*/ 311888 w 959588"/>
              <a:gd name="connsiteY11" fmla="*/ 137160 h 514939"/>
              <a:gd name="connsiteX12" fmla="*/ 342368 w 959588"/>
              <a:gd name="connsiteY12" fmla="*/ 114300 h 514939"/>
              <a:gd name="connsiteX13" fmla="*/ 365228 w 959588"/>
              <a:gd name="connsiteY13" fmla="*/ 91440 h 514939"/>
              <a:gd name="connsiteX14" fmla="*/ 410948 w 959588"/>
              <a:gd name="connsiteY14" fmla="*/ 68580 h 514939"/>
              <a:gd name="connsiteX15" fmla="*/ 426188 w 959588"/>
              <a:gd name="connsiteY15" fmla="*/ 45720 h 514939"/>
              <a:gd name="connsiteX16" fmla="*/ 471908 w 959588"/>
              <a:gd name="connsiteY16" fmla="*/ 30480 h 514939"/>
              <a:gd name="connsiteX17" fmla="*/ 494768 w 959588"/>
              <a:gd name="connsiteY17" fmla="*/ 15240 h 514939"/>
              <a:gd name="connsiteX18" fmla="*/ 525248 w 959588"/>
              <a:gd name="connsiteY18" fmla="*/ 7620 h 514939"/>
              <a:gd name="connsiteX19" fmla="*/ 548108 w 959588"/>
              <a:gd name="connsiteY19" fmla="*/ 0 h 514939"/>
              <a:gd name="connsiteX20" fmla="*/ 609068 w 959588"/>
              <a:gd name="connsiteY20" fmla="*/ 22860 h 514939"/>
              <a:gd name="connsiteX21" fmla="*/ 624308 w 959588"/>
              <a:gd name="connsiteY21" fmla="*/ 45720 h 514939"/>
              <a:gd name="connsiteX22" fmla="*/ 647168 w 959588"/>
              <a:gd name="connsiteY22" fmla="*/ 53340 h 514939"/>
              <a:gd name="connsiteX23" fmla="*/ 670028 w 959588"/>
              <a:gd name="connsiteY23" fmla="*/ 68580 h 514939"/>
              <a:gd name="connsiteX24" fmla="*/ 685268 w 959588"/>
              <a:gd name="connsiteY24" fmla="*/ 91440 h 514939"/>
              <a:gd name="connsiteX25" fmla="*/ 708128 w 959588"/>
              <a:gd name="connsiteY25" fmla="*/ 106680 h 514939"/>
              <a:gd name="connsiteX26" fmla="*/ 738608 w 959588"/>
              <a:gd name="connsiteY26" fmla="*/ 137160 h 514939"/>
              <a:gd name="connsiteX27" fmla="*/ 799568 w 959588"/>
              <a:gd name="connsiteY27" fmla="*/ 190500 h 514939"/>
              <a:gd name="connsiteX28" fmla="*/ 860528 w 959588"/>
              <a:gd name="connsiteY28" fmla="*/ 259080 h 514939"/>
              <a:gd name="connsiteX29" fmla="*/ 822428 w 959588"/>
              <a:gd name="connsiteY29" fmla="*/ 342900 h 514939"/>
              <a:gd name="connsiteX30" fmla="*/ 830048 w 959588"/>
              <a:gd name="connsiteY30" fmla="*/ 381000 h 514939"/>
              <a:gd name="connsiteX31" fmla="*/ 837668 w 959588"/>
              <a:gd name="connsiteY31" fmla="*/ 403860 h 514939"/>
              <a:gd name="connsiteX32" fmla="*/ 883388 w 959588"/>
              <a:gd name="connsiteY32" fmla="*/ 419100 h 514939"/>
              <a:gd name="connsiteX33" fmla="*/ 921488 w 959588"/>
              <a:gd name="connsiteY33" fmla="*/ 464820 h 514939"/>
              <a:gd name="connsiteX34" fmla="*/ 959588 w 959588"/>
              <a:gd name="connsiteY34" fmla="*/ 510540 h 514939"/>
              <a:gd name="connsiteX0" fmla="*/ 899160 w 899160"/>
              <a:gd name="connsiteY0" fmla="*/ 510540 h 511827"/>
              <a:gd name="connsiteX1" fmla="*/ 0 w 899160"/>
              <a:gd name="connsiteY1" fmla="*/ 487680 h 511827"/>
              <a:gd name="connsiteX2" fmla="*/ 22860 w 899160"/>
              <a:gd name="connsiteY2" fmla="*/ 373380 h 511827"/>
              <a:gd name="connsiteX3" fmla="*/ 38100 w 899160"/>
              <a:gd name="connsiteY3" fmla="*/ 350520 h 511827"/>
              <a:gd name="connsiteX4" fmla="*/ 60960 w 899160"/>
              <a:gd name="connsiteY4" fmla="*/ 335280 h 511827"/>
              <a:gd name="connsiteX5" fmla="*/ 114300 w 899160"/>
              <a:gd name="connsiteY5" fmla="*/ 274320 h 511827"/>
              <a:gd name="connsiteX6" fmla="*/ 129540 w 899160"/>
              <a:gd name="connsiteY6" fmla="*/ 251460 h 511827"/>
              <a:gd name="connsiteX7" fmla="*/ 175260 w 899160"/>
              <a:gd name="connsiteY7" fmla="*/ 220980 h 511827"/>
              <a:gd name="connsiteX8" fmla="*/ 190500 w 899160"/>
              <a:gd name="connsiteY8" fmla="*/ 198120 h 511827"/>
              <a:gd name="connsiteX9" fmla="*/ 236220 w 899160"/>
              <a:gd name="connsiteY9" fmla="*/ 160020 h 511827"/>
              <a:gd name="connsiteX10" fmla="*/ 251460 w 899160"/>
              <a:gd name="connsiteY10" fmla="*/ 137160 h 511827"/>
              <a:gd name="connsiteX11" fmla="*/ 281940 w 899160"/>
              <a:gd name="connsiteY11" fmla="*/ 114300 h 511827"/>
              <a:gd name="connsiteX12" fmla="*/ 304800 w 899160"/>
              <a:gd name="connsiteY12" fmla="*/ 91440 h 511827"/>
              <a:gd name="connsiteX13" fmla="*/ 350520 w 899160"/>
              <a:gd name="connsiteY13" fmla="*/ 68580 h 511827"/>
              <a:gd name="connsiteX14" fmla="*/ 365760 w 899160"/>
              <a:gd name="connsiteY14" fmla="*/ 45720 h 511827"/>
              <a:gd name="connsiteX15" fmla="*/ 411480 w 899160"/>
              <a:gd name="connsiteY15" fmla="*/ 30480 h 511827"/>
              <a:gd name="connsiteX16" fmla="*/ 434340 w 899160"/>
              <a:gd name="connsiteY16" fmla="*/ 15240 h 511827"/>
              <a:gd name="connsiteX17" fmla="*/ 464820 w 899160"/>
              <a:gd name="connsiteY17" fmla="*/ 7620 h 511827"/>
              <a:gd name="connsiteX18" fmla="*/ 487680 w 899160"/>
              <a:gd name="connsiteY18" fmla="*/ 0 h 511827"/>
              <a:gd name="connsiteX19" fmla="*/ 548640 w 899160"/>
              <a:gd name="connsiteY19" fmla="*/ 22860 h 511827"/>
              <a:gd name="connsiteX20" fmla="*/ 563880 w 899160"/>
              <a:gd name="connsiteY20" fmla="*/ 45720 h 511827"/>
              <a:gd name="connsiteX21" fmla="*/ 586740 w 899160"/>
              <a:gd name="connsiteY21" fmla="*/ 53340 h 511827"/>
              <a:gd name="connsiteX22" fmla="*/ 609600 w 899160"/>
              <a:gd name="connsiteY22" fmla="*/ 68580 h 511827"/>
              <a:gd name="connsiteX23" fmla="*/ 624840 w 899160"/>
              <a:gd name="connsiteY23" fmla="*/ 91440 h 511827"/>
              <a:gd name="connsiteX24" fmla="*/ 647700 w 899160"/>
              <a:gd name="connsiteY24" fmla="*/ 106680 h 511827"/>
              <a:gd name="connsiteX25" fmla="*/ 678180 w 899160"/>
              <a:gd name="connsiteY25" fmla="*/ 137160 h 511827"/>
              <a:gd name="connsiteX26" fmla="*/ 739140 w 899160"/>
              <a:gd name="connsiteY26" fmla="*/ 190500 h 511827"/>
              <a:gd name="connsiteX27" fmla="*/ 800100 w 899160"/>
              <a:gd name="connsiteY27" fmla="*/ 259080 h 511827"/>
              <a:gd name="connsiteX28" fmla="*/ 762000 w 899160"/>
              <a:gd name="connsiteY28" fmla="*/ 342900 h 511827"/>
              <a:gd name="connsiteX29" fmla="*/ 769620 w 899160"/>
              <a:gd name="connsiteY29" fmla="*/ 381000 h 511827"/>
              <a:gd name="connsiteX30" fmla="*/ 777240 w 899160"/>
              <a:gd name="connsiteY30" fmla="*/ 403860 h 511827"/>
              <a:gd name="connsiteX31" fmla="*/ 822960 w 899160"/>
              <a:gd name="connsiteY31" fmla="*/ 419100 h 511827"/>
              <a:gd name="connsiteX32" fmla="*/ 861060 w 899160"/>
              <a:gd name="connsiteY32" fmla="*/ 464820 h 511827"/>
              <a:gd name="connsiteX33" fmla="*/ 899160 w 899160"/>
              <a:gd name="connsiteY33" fmla="*/ 510540 h 511827"/>
              <a:gd name="connsiteX0" fmla="*/ 861060 w 927127"/>
              <a:gd name="connsiteY0" fmla="*/ 464820 h 492266"/>
              <a:gd name="connsiteX1" fmla="*/ 0 w 927127"/>
              <a:gd name="connsiteY1" fmla="*/ 487680 h 492266"/>
              <a:gd name="connsiteX2" fmla="*/ 22860 w 927127"/>
              <a:gd name="connsiteY2" fmla="*/ 373380 h 492266"/>
              <a:gd name="connsiteX3" fmla="*/ 38100 w 927127"/>
              <a:gd name="connsiteY3" fmla="*/ 350520 h 492266"/>
              <a:gd name="connsiteX4" fmla="*/ 60960 w 927127"/>
              <a:gd name="connsiteY4" fmla="*/ 335280 h 492266"/>
              <a:gd name="connsiteX5" fmla="*/ 114300 w 927127"/>
              <a:gd name="connsiteY5" fmla="*/ 274320 h 492266"/>
              <a:gd name="connsiteX6" fmla="*/ 129540 w 927127"/>
              <a:gd name="connsiteY6" fmla="*/ 251460 h 492266"/>
              <a:gd name="connsiteX7" fmla="*/ 175260 w 927127"/>
              <a:gd name="connsiteY7" fmla="*/ 220980 h 492266"/>
              <a:gd name="connsiteX8" fmla="*/ 190500 w 927127"/>
              <a:gd name="connsiteY8" fmla="*/ 198120 h 492266"/>
              <a:gd name="connsiteX9" fmla="*/ 236220 w 927127"/>
              <a:gd name="connsiteY9" fmla="*/ 160020 h 492266"/>
              <a:gd name="connsiteX10" fmla="*/ 251460 w 927127"/>
              <a:gd name="connsiteY10" fmla="*/ 137160 h 492266"/>
              <a:gd name="connsiteX11" fmla="*/ 281940 w 927127"/>
              <a:gd name="connsiteY11" fmla="*/ 114300 h 492266"/>
              <a:gd name="connsiteX12" fmla="*/ 304800 w 927127"/>
              <a:gd name="connsiteY12" fmla="*/ 91440 h 492266"/>
              <a:gd name="connsiteX13" fmla="*/ 350520 w 927127"/>
              <a:gd name="connsiteY13" fmla="*/ 68580 h 492266"/>
              <a:gd name="connsiteX14" fmla="*/ 365760 w 927127"/>
              <a:gd name="connsiteY14" fmla="*/ 45720 h 492266"/>
              <a:gd name="connsiteX15" fmla="*/ 411480 w 927127"/>
              <a:gd name="connsiteY15" fmla="*/ 30480 h 492266"/>
              <a:gd name="connsiteX16" fmla="*/ 434340 w 927127"/>
              <a:gd name="connsiteY16" fmla="*/ 15240 h 492266"/>
              <a:gd name="connsiteX17" fmla="*/ 464820 w 927127"/>
              <a:gd name="connsiteY17" fmla="*/ 7620 h 492266"/>
              <a:gd name="connsiteX18" fmla="*/ 487680 w 927127"/>
              <a:gd name="connsiteY18" fmla="*/ 0 h 492266"/>
              <a:gd name="connsiteX19" fmla="*/ 548640 w 927127"/>
              <a:gd name="connsiteY19" fmla="*/ 22860 h 492266"/>
              <a:gd name="connsiteX20" fmla="*/ 563880 w 927127"/>
              <a:gd name="connsiteY20" fmla="*/ 45720 h 492266"/>
              <a:gd name="connsiteX21" fmla="*/ 586740 w 927127"/>
              <a:gd name="connsiteY21" fmla="*/ 53340 h 492266"/>
              <a:gd name="connsiteX22" fmla="*/ 609600 w 927127"/>
              <a:gd name="connsiteY22" fmla="*/ 68580 h 492266"/>
              <a:gd name="connsiteX23" fmla="*/ 624840 w 927127"/>
              <a:gd name="connsiteY23" fmla="*/ 91440 h 492266"/>
              <a:gd name="connsiteX24" fmla="*/ 647700 w 927127"/>
              <a:gd name="connsiteY24" fmla="*/ 106680 h 492266"/>
              <a:gd name="connsiteX25" fmla="*/ 678180 w 927127"/>
              <a:gd name="connsiteY25" fmla="*/ 137160 h 492266"/>
              <a:gd name="connsiteX26" fmla="*/ 739140 w 927127"/>
              <a:gd name="connsiteY26" fmla="*/ 190500 h 492266"/>
              <a:gd name="connsiteX27" fmla="*/ 800100 w 927127"/>
              <a:gd name="connsiteY27" fmla="*/ 259080 h 492266"/>
              <a:gd name="connsiteX28" fmla="*/ 762000 w 927127"/>
              <a:gd name="connsiteY28" fmla="*/ 342900 h 492266"/>
              <a:gd name="connsiteX29" fmla="*/ 769620 w 927127"/>
              <a:gd name="connsiteY29" fmla="*/ 381000 h 492266"/>
              <a:gd name="connsiteX30" fmla="*/ 777240 w 927127"/>
              <a:gd name="connsiteY30" fmla="*/ 403860 h 492266"/>
              <a:gd name="connsiteX31" fmla="*/ 822960 w 927127"/>
              <a:gd name="connsiteY31" fmla="*/ 419100 h 492266"/>
              <a:gd name="connsiteX32" fmla="*/ 861060 w 927127"/>
              <a:gd name="connsiteY32" fmla="*/ 464820 h 492266"/>
              <a:gd name="connsiteX0" fmla="*/ 869527 w 922968"/>
              <a:gd name="connsiteY0" fmla="*/ 485951 h 496997"/>
              <a:gd name="connsiteX1" fmla="*/ 0 w 922968"/>
              <a:gd name="connsiteY1" fmla="*/ 487680 h 496997"/>
              <a:gd name="connsiteX2" fmla="*/ 22860 w 922968"/>
              <a:gd name="connsiteY2" fmla="*/ 373380 h 496997"/>
              <a:gd name="connsiteX3" fmla="*/ 38100 w 922968"/>
              <a:gd name="connsiteY3" fmla="*/ 350520 h 496997"/>
              <a:gd name="connsiteX4" fmla="*/ 60960 w 922968"/>
              <a:gd name="connsiteY4" fmla="*/ 335280 h 496997"/>
              <a:gd name="connsiteX5" fmla="*/ 114300 w 922968"/>
              <a:gd name="connsiteY5" fmla="*/ 274320 h 496997"/>
              <a:gd name="connsiteX6" fmla="*/ 129540 w 922968"/>
              <a:gd name="connsiteY6" fmla="*/ 251460 h 496997"/>
              <a:gd name="connsiteX7" fmla="*/ 175260 w 922968"/>
              <a:gd name="connsiteY7" fmla="*/ 220980 h 496997"/>
              <a:gd name="connsiteX8" fmla="*/ 190500 w 922968"/>
              <a:gd name="connsiteY8" fmla="*/ 198120 h 496997"/>
              <a:gd name="connsiteX9" fmla="*/ 236220 w 922968"/>
              <a:gd name="connsiteY9" fmla="*/ 160020 h 496997"/>
              <a:gd name="connsiteX10" fmla="*/ 251460 w 922968"/>
              <a:gd name="connsiteY10" fmla="*/ 137160 h 496997"/>
              <a:gd name="connsiteX11" fmla="*/ 281940 w 922968"/>
              <a:gd name="connsiteY11" fmla="*/ 114300 h 496997"/>
              <a:gd name="connsiteX12" fmla="*/ 304800 w 922968"/>
              <a:gd name="connsiteY12" fmla="*/ 91440 h 496997"/>
              <a:gd name="connsiteX13" fmla="*/ 350520 w 922968"/>
              <a:gd name="connsiteY13" fmla="*/ 68580 h 496997"/>
              <a:gd name="connsiteX14" fmla="*/ 365760 w 922968"/>
              <a:gd name="connsiteY14" fmla="*/ 45720 h 496997"/>
              <a:gd name="connsiteX15" fmla="*/ 411480 w 922968"/>
              <a:gd name="connsiteY15" fmla="*/ 30480 h 496997"/>
              <a:gd name="connsiteX16" fmla="*/ 434340 w 922968"/>
              <a:gd name="connsiteY16" fmla="*/ 15240 h 496997"/>
              <a:gd name="connsiteX17" fmla="*/ 464820 w 922968"/>
              <a:gd name="connsiteY17" fmla="*/ 7620 h 496997"/>
              <a:gd name="connsiteX18" fmla="*/ 487680 w 922968"/>
              <a:gd name="connsiteY18" fmla="*/ 0 h 496997"/>
              <a:gd name="connsiteX19" fmla="*/ 548640 w 922968"/>
              <a:gd name="connsiteY19" fmla="*/ 22860 h 496997"/>
              <a:gd name="connsiteX20" fmla="*/ 563880 w 922968"/>
              <a:gd name="connsiteY20" fmla="*/ 45720 h 496997"/>
              <a:gd name="connsiteX21" fmla="*/ 586740 w 922968"/>
              <a:gd name="connsiteY21" fmla="*/ 53340 h 496997"/>
              <a:gd name="connsiteX22" fmla="*/ 609600 w 922968"/>
              <a:gd name="connsiteY22" fmla="*/ 68580 h 496997"/>
              <a:gd name="connsiteX23" fmla="*/ 624840 w 922968"/>
              <a:gd name="connsiteY23" fmla="*/ 91440 h 496997"/>
              <a:gd name="connsiteX24" fmla="*/ 647700 w 922968"/>
              <a:gd name="connsiteY24" fmla="*/ 106680 h 496997"/>
              <a:gd name="connsiteX25" fmla="*/ 678180 w 922968"/>
              <a:gd name="connsiteY25" fmla="*/ 137160 h 496997"/>
              <a:gd name="connsiteX26" fmla="*/ 739140 w 922968"/>
              <a:gd name="connsiteY26" fmla="*/ 190500 h 496997"/>
              <a:gd name="connsiteX27" fmla="*/ 800100 w 922968"/>
              <a:gd name="connsiteY27" fmla="*/ 259080 h 496997"/>
              <a:gd name="connsiteX28" fmla="*/ 762000 w 922968"/>
              <a:gd name="connsiteY28" fmla="*/ 342900 h 496997"/>
              <a:gd name="connsiteX29" fmla="*/ 769620 w 922968"/>
              <a:gd name="connsiteY29" fmla="*/ 381000 h 496997"/>
              <a:gd name="connsiteX30" fmla="*/ 777240 w 922968"/>
              <a:gd name="connsiteY30" fmla="*/ 403860 h 496997"/>
              <a:gd name="connsiteX31" fmla="*/ 822960 w 922968"/>
              <a:gd name="connsiteY31" fmla="*/ 419100 h 496997"/>
              <a:gd name="connsiteX32" fmla="*/ 869527 w 922968"/>
              <a:gd name="connsiteY32" fmla="*/ 485951 h 496997"/>
              <a:gd name="connsiteX0" fmla="*/ 869527 w 869527"/>
              <a:gd name="connsiteY0" fmla="*/ 485951 h 496997"/>
              <a:gd name="connsiteX1" fmla="*/ 0 w 869527"/>
              <a:gd name="connsiteY1" fmla="*/ 487680 h 496997"/>
              <a:gd name="connsiteX2" fmla="*/ 22860 w 869527"/>
              <a:gd name="connsiteY2" fmla="*/ 373380 h 496997"/>
              <a:gd name="connsiteX3" fmla="*/ 38100 w 869527"/>
              <a:gd name="connsiteY3" fmla="*/ 350520 h 496997"/>
              <a:gd name="connsiteX4" fmla="*/ 60960 w 869527"/>
              <a:gd name="connsiteY4" fmla="*/ 335280 h 496997"/>
              <a:gd name="connsiteX5" fmla="*/ 114300 w 869527"/>
              <a:gd name="connsiteY5" fmla="*/ 274320 h 496997"/>
              <a:gd name="connsiteX6" fmla="*/ 129540 w 869527"/>
              <a:gd name="connsiteY6" fmla="*/ 251460 h 496997"/>
              <a:gd name="connsiteX7" fmla="*/ 175260 w 869527"/>
              <a:gd name="connsiteY7" fmla="*/ 220980 h 496997"/>
              <a:gd name="connsiteX8" fmla="*/ 190500 w 869527"/>
              <a:gd name="connsiteY8" fmla="*/ 198120 h 496997"/>
              <a:gd name="connsiteX9" fmla="*/ 236220 w 869527"/>
              <a:gd name="connsiteY9" fmla="*/ 160020 h 496997"/>
              <a:gd name="connsiteX10" fmla="*/ 251460 w 869527"/>
              <a:gd name="connsiteY10" fmla="*/ 137160 h 496997"/>
              <a:gd name="connsiteX11" fmla="*/ 281940 w 869527"/>
              <a:gd name="connsiteY11" fmla="*/ 114300 h 496997"/>
              <a:gd name="connsiteX12" fmla="*/ 304800 w 869527"/>
              <a:gd name="connsiteY12" fmla="*/ 91440 h 496997"/>
              <a:gd name="connsiteX13" fmla="*/ 350520 w 869527"/>
              <a:gd name="connsiteY13" fmla="*/ 68580 h 496997"/>
              <a:gd name="connsiteX14" fmla="*/ 365760 w 869527"/>
              <a:gd name="connsiteY14" fmla="*/ 45720 h 496997"/>
              <a:gd name="connsiteX15" fmla="*/ 411480 w 869527"/>
              <a:gd name="connsiteY15" fmla="*/ 30480 h 496997"/>
              <a:gd name="connsiteX16" fmla="*/ 434340 w 869527"/>
              <a:gd name="connsiteY16" fmla="*/ 15240 h 496997"/>
              <a:gd name="connsiteX17" fmla="*/ 464820 w 869527"/>
              <a:gd name="connsiteY17" fmla="*/ 7620 h 496997"/>
              <a:gd name="connsiteX18" fmla="*/ 487680 w 869527"/>
              <a:gd name="connsiteY18" fmla="*/ 0 h 496997"/>
              <a:gd name="connsiteX19" fmla="*/ 548640 w 869527"/>
              <a:gd name="connsiteY19" fmla="*/ 22860 h 496997"/>
              <a:gd name="connsiteX20" fmla="*/ 563880 w 869527"/>
              <a:gd name="connsiteY20" fmla="*/ 45720 h 496997"/>
              <a:gd name="connsiteX21" fmla="*/ 586740 w 869527"/>
              <a:gd name="connsiteY21" fmla="*/ 53340 h 496997"/>
              <a:gd name="connsiteX22" fmla="*/ 609600 w 869527"/>
              <a:gd name="connsiteY22" fmla="*/ 68580 h 496997"/>
              <a:gd name="connsiteX23" fmla="*/ 624840 w 869527"/>
              <a:gd name="connsiteY23" fmla="*/ 91440 h 496997"/>
              <a:gd name="connsiteX24" fmla="*/ 647700 w 869527"/>
              <a:gd name="connsiteY24" fmla="*/ 106680 h 496997"/>
              <a:gd name="connsiteX25" fmla="*/ 678180 w 869527"/>
              <a:gd name="connsiteY25" fmla="*/ 137160 h 496997"/>
              <a:gd name="connsiteX26" fmla="*/ 739140 w 869527"/>
              <a:gd name="connsiteY26" fmla="*/ 190500 h 496997"/>
              <a:gd name="connsiteX27" fmla="*/ 800100 w 869527"/>
              <a:gd name="connsiteY27" fmla="*/ 259080 h 496997"/>
              <a:gd name="connsiteX28" fmla="*/ 762000 w 869527"/>
              <a:gd name="connsiteY28" fmla="*/ 342900 h 496997"/>
              <a:gd name="connsiteX29" fmla="*/ 769620 w 869527"/>
              <a:gd name="connsiteY29" fmla="*/ 381000 h 496997"/>
              <a:gd name="connsiteX30" fmla="*/ 777240 w 869527"/>
              <a:gd name="connsiteY30" fmla="*/ 403860 h 496997"/>
              <a:gd name="connsiteX31" fmla="*/ 822960 w 869527"/>
              <a:gd name="connsiteY31" fmla="*/ 419100 h 496997"/>
              <a:gd name="connsiteX32" fmla="*/ 869527 w 869527"/>
              <a:gd name="connsiteY32" fmla="*/ 485951 h 496997"/>
              <a:gd name="connsiteX0" fmla="*/ 869527 w 869527"/>
              <a:gd name="connsiteY0" fmla="*/ 485951 h 487680"/>
              <a:gd name="connsiteX1" fmla="*/ 0 w 869527"/>
              <a:gd name="connsiteY1" fmla="*/ 487680 h 487680"/>
              <a:gd name="connsiteX2" fmla="*/ 22860 w 869527"/>
              <a:gd name="connsiteY2" fmla="*/ 373380 h 487680"/>
              <a:gd name="connsiteX3" fmla="*/ 38100 w 869527"/>
              <a:gd name="connsiteY3" fmla="*/ 350520 h 487680"/>
              <a:gd name="connsiteX4" fmla="*/ 60960 w 869527"/>
              <a:gd name="connsiteY4" fmla="*/ 335280 h 487680"/>
              <a:gd name="connsiteX5" fmla="*/ 114300 w 869527"/>
              <a:gd name="connsiteY5" fmla="*/ 274320 h 487680"/>
              <a:gd name="connsiteX6" fmla="*/ 129540 w 869527"/>
              <a:gd name="connsiteY6" fmla="*/ 251460 h 487680"/>
              <a:gd name="connsiteX7" fmla="*/ 175260 w 869527"/>
              <a:gd name="connsiteY7" fmla="*/ 220980 h 487680"/>
              <a:gd name="connsiteX8" fmla="*/ 190500 w 869527"/>
              <a:gd name="connsiteY8" fmla="*/ 198120 h 487680"/>
              <a:gd name="connsiteX9" fmla="*/ 236220 w 869527"/>
              <a:gd name="connsiteY9" fmla="*/ 160020 h 487680"/>
              <a:gd name="connsiteX10" fmla="*/ 251460 w 869527"/>
              <a:gd name="connsiteY10" fmla="*/ 137160 h 487680"/>
              <a:gd name="connsiteX11" fmla="*/ 281940 w 869527"/>
              <a:gd name="connsiteY11" fmla="*/ 114300 h 487680"/>
              <a:gd name="connsiteX12" fmla="*/ 304800 w 869527"/>
              <a:gd name="connsiteY12" fmla="*/ 91440 h 487680"/>
              <a:gd name="connsiteX13" fmla="*/ 350520 w 869527"/>
              <a:gd name="connsiteY13" fmla="*/ 68580 h 487680"/>
              <a:gd name="connsiteX14" fmla="*/ 365760 w 869527"/>
              <a:gd name="connsiteY14" fmla="*/ 45720 h 487680"/>
              <a:gd name="connsiteX15" fmla="*/ 411480 w 869527"/>
              <a:gd name="connsiteY15" fmla="*/ 30480 h 487680"/>
              <a:gd name="connsiteX16" fmla="*/ 434340 w 869527"/>
              <a:gd name="connsiteY16" fmla="*/ 15240 h 487680"/>
              <a:gd name="connsiteX17" fmla="*/ 464820 w 869527"/>
              <a:gd name="connsiteY17" fmla="*/ 7620 h 487680"/>
              <a:gd name="connsiteX18" fmla="*/ 487680 w 869527"/>
              <a:gd name="connsiteY18" fmla="*/ 0 h 487680"/>
              <a:gd name="connsiteX19" fmla="*/ 548640 w 869527"/>
              <a:gd name="connsiteY19" fmla="*/ 22860 h 487680"/>
              <a:gd name="connsiteX20" fmla="*/ 563880 w 869527"/>
              <a:gd name="connsiteY20" fmla="*/ 45720 h 487680"/>
              <a:gd name="connsiteX21" fmla="*/ 586740 w 869527"/>
              <a:gd name="connsiteY21" fmla="*/ 53340 h 487680"/>
              <a:gd name="connsiteX22" fmla="*/ 609600 w 869527"/>
              <a:gd name="connsiteY22" fmla="*/ 68580 h 487680"/>
              <a:gd name="connsiteX23" fmla="*/ 624840 w 869527"/>
              <a:gd name="connsiteY23" fmla="*/ 91440 h 487680"/>
              <a:gd name="connsiteX24" fmla="*/ 647700 w 869527"/>
              <a:gd name="connsiteY24" fmla="*/ 106680 h 487680"/>
              <a:gd name="connsiteX25" fmla="*/ 678180 w 869527"/>
              <a:gd name="connsiteY25" fmla="*/ 137160 h 487680"/>
              <a:gd name="connsiteX26" fmla="*/ 739140 w 869527"/>
              <a:gd name="connsiteY26" fmla="*/ 190500 h 487680"/>
              <a:gd name="connsiteX27" fmla="*/ 800100 w 869527"/>
              <a:gd name="connsiteY27" fmla="*/ 259080 h 487680"/>
              <a:gd name="connsiteX28" fmla="*/ 762000 w 869527"/>
              <a:gd name="connsiteY28" fmla="*/ 342900 h 487680"/>
              <a:gd name="connsiteX29" fmla="*/ 769620 w 869527"/>
              <a:gd name="connsiteY29" fmla="*/ 381000 h 487680"/>
              <a:gd name="connsiteX30" fmla="*/ 777240 w 869527"/>
              <a:gd name="connsiteY30" fmla="*/ 403860 h 487680"/>
              <a:gd name="connsiteX31" fmla="*/ 822960 w 869527"/>
              <a:gd name="connsiteY31" fmla="*/ 419100 h 487680"/>
              <a:gd name="connsiteX32" fmla="*/ 869527 w 869527"/>
              <a:gd name="connsiteY32" fmla="*/ 485951 h 48768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Lst>
            <a:rect l="l" t="t" r="r" b="b"/>
            <a:pathLst>
              <a:path w="869527" h="487680">
                <a:moveTo>
                  <a:pt x="869527" y="485951"/>
                </a:moveTo>
                <a:lnTo>
                  <a:pt x="0" y="487680"/>
                </a:lnTo>
                <a:cubicBezTo>
                  <a:pt x="2947" y="461156"/>
                  <a:pt x="4849" y="400396"/>
                  <a:pt x="22860" y="373380"/>
                </a:cubicBezTo>
                <a:cubicBezTo>
                  <a:pt x="27940" y="365760"/>
                  <a:pt x="31624" y="356996"/>
                  <a:pt x="38100" y="350520"/>
                </a:cubicBezTo>
                <a:cubicBezTo>
                  <a:pt x="44576" y="344044"/>
                  <a:pt x="53340" y="340360"/>
                  <a:pt x="60960" y="335280"/>
                </a:cubicBezTo>
                <a:cubicBezTo>
                  <a:pt x="96520" y="281940"/>
                  <a:pt x="76200" y="299720"/>
                  <a:pt x="114300" y="274320"/>
                </a:cubicBezTo>
                <a:cubicBezTo>
                  <a:pt x="119380" y="266700"/>
                  <a:pt x="122648" y="257491"/>
                  <a:pt x="129540" y="251460"/>
                </a:cubicBezTo>
                <a:cubicBezTo>
                  <a:pt x="143324" y="239399"/>
                  <a:pt x="175260" y="220980"/>
                  <a:pt x="175260" y="220980"/>
                </a:cubicBezTo>
                <a:cubicBezTo>
                  <a:pt x="180340" y="213360"/>
                  <a:pt x="184024" y="204596"/>
                  <a:pt x="190500" y="198120"/>
                </a:cubicBezTo>
                <a:cubicBezTo>
                  <a:pt x="250440" y="138180"/>
                  <a:pt x="173803" y="234920"/>
                  <a:pt x="236220" y="160020"/>
                </a:cubicBezTo>
                <a:cubicBezTo>
                  <a:pt x="242083" y="152985"/>
                  <a:pt x="244984" y="143636"/>
                  <a:pt x="251460" y="137160"/>
                </a:cubicBezTo>
                <a:cubicBezTo>
                  <a:pt x="260440" y="128180"/>
                  <a:pt x="272297" y="122565"/>
                  <a:pt x="281940" y="114300"/>
                </a:cubicBezTo>
                <a:cubicBezTo>
                  <a:pt x="290122" y="107287"/>
                  <a:pt x="296521" y="98339"/>
                  <a:pt x="304800" y="91440"/>
                </a:cubicBezTo>
                <a:cubicBezTo>
                  <a:pt x="324495" y="75027"/>
                  <a:pt x="327609" y="76217"/>
                  <a:pt x="350520" y="68580"/>
                </a:cubicBezTo>
                <a:cubicBezTo>
                  <a:pt x="355600" y="60960"/>
                  <a:pt x="357994" y="50574"/>
                  <a:pt x="365760" y="45720"/>
                </a:cubicBezTo>
                <a:cubicBezTo>
                  <a:pt x="379383" y="37206"/>
                  <a:pt x="398114" y="39391"/>
                  <a:pt x="411480" y="30480"/>
                </a:cubicBezTo>
                <a:cubicBezTo>
                  <a:pt x="419100" y="25400"/>
                  <a:pt x="425922" y="18848"/>
                  <a:pt x="434340" y="15240"/>
                </a:cubicBezTo>
                <a:cubicBezTo>
                  <a:pt x="443966" y="11115"/>
                  <a:pt x="454750" y="10497"/>
                  <a:pt x="464820" y="7620"/>
                </a:cubicBezTo>
                <a:cubicBezTo>
                  <a:pt x="472543" y="5413"/>
                  <a:pt x="480060" y="2540"/>
                  <a:pt x="487680" y="0"/>
                </a:cubicBezTo>
                <a:cubicBezTo>
                  <a:pt x="514940" y="5452"/>
                  <a:pt x="529019" y="3239"/>
                  <a:pt x="548640" y="22860"/>
                </a:cubicBezTo>
                <a:cubicBezTo>
                  <a:pt x="555116" y="29336"/>
                  <a:pt x="556729" y="39999"/>
                  <a:pt x="563880" y="45720"/>
                </a:cubicBezTo>
                <a:cubicBezTo>
                  <a:pt x="570152" y="50738"/>
                  <a:pt x="579556" y="49748"/>
                  <a:pt x="586740" y="53340"/>
                </a:cubicBezTo>
                <a:cubicBezTo>
                  <a:pt x="594931" y="57436"/>
                  <a:pt x="601980" y="63500"/>
                  <a:pt x="609600" y="68580"/>
                </a:cubicBezTo>
                <a:cubicBezTo>
                  <a:pt x="614680" y="76200"/>
                  <a:pt x="618364" y="84964"/>
                  <a:pt x="624840" y="91440"/>
                </a:cubicBezTo>
                <a:cubicBezTo>
                  <a:pt x="631316" y="97916"/>
                  <a:pt x="641979" y="99529"/>
                  <a:pt x="647700" y="106680"/>
                </a:cubicBezTo>
                <a:cubicBezTo>
                  <a:pt x="677256" y="143625"/>
                  <a:pt x="628304" y="120535"/>
                  <a:pt x="678180" y="137160"/>
                </a:cubicBezTo>
                <a:cubicBezTo>
                  <a:pt x="721360" y="201930"/>
                  <a:pt x="650240" y="101600"/>
                  <a:pt x="739140" y="190500"/>
                </a:cubicBezTo>
                <a:cubicBezTo>
                  <a:pt x="791336" y="242696"/>
                  <a:pt x="772905" y="218287"/>
                  <a:pt x="800100" y="259080"/>
                </a:cubicBezTo>
                <a:cubicBezTo>
                  <a:pt x="782246" y="330495"/>
                  <a:pt x="799671" y="305229"/>
                  <a:pt x="762000" y="342900"/>
                </a:cubicBezTo>
                <a:cubicBezTo>
                  <a:pt x="764540" y="355600"/>
                  <a:pt x="766479" y="368435"/>
                  <a:pt x="769620" y="381000"/>
                </a:cubicBezTo>
                <a:cubicBezTo>
                  <a:pt x="771568" y="388792"/>
                  <a:pt x="770704" y="399191"/>
                  <a:pt x="777240" y="403860"/>
                </a:cubicBezTo>
                <a:cubicBezTo>
                  <a:pt x="790312" y="413197"/>
                  <a:pt x="807579" y="405418"/>
                  <a:pt x="822960" y="419100"/>
                </a:cubicBezTo>
                <a:lnTo>
                  <a:pt x="869527" y="485951"/>
                </a:lnTo>
                <a:close/>
              </a:path>
            </a:pathLst>
          </a:custGeom>
          <a:solidFill>
            <a:srgbClr val="FF9999">
              <a:alpha val="10196"/>
            </a:srgbClr>
          </a:solidFill>
          <a:ln>
            <a:solidFill>
              <a:srgbClr val="FF9999">
                <a:alpha val="50196"/>
              </a:srgbClr>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669" name="iceberg: react right - tip">
            <a:extLst>
              <a:ext uri="{FF2B5EF4-FFF2-40B4-BE49-F238E27FC236}">
                <a16:creationId xmlns:a16="http://schemas.microsoft.com/office/drawing/2014/main" id="{FF5CB15D-0252-7CBD-A89E-512E67FA9D72}"/>
              </a:ext>
            </a:extLst>
          </xdr:cNvPr>
          <xdr:cNvSpPr/>
        </xdr:nvSpPr>
        <xdr:spPr>
          <a:xfrm flipH="1">
            <a:off x="10347113" y="19964193"/>
            <a:ext cx="869527" cy="560381"/>
          </a:xfrm>
          <a:custGeom>
            <a:avLst/>
            <a:gdLst>
              <a:gd name="connsiteX0" fmla="*/ 22860 w 899160"/>
              <a:gd name="connsiteY0" fmla="*/ 640080 h 1790700"/>
              <a:gd name="connsiteX1" fmla="*/ 22860 w 899160"/>
              <a:gd name="connsiteY1" fmla="*/ 640080 h 1790700"/>
              <a:gd name="connsiteX2" fmla="*/ 7620 w 899160"/>
              <a:gd name="connsiteY2" fmla="*/ 510540 h 1790700"/>
              <a:gd name="connsiteX3" fmla="*/ 0 w 899160"/>
              <a:gd name="connsiteY3" fmla="*/ 487680 h 1790700"/>
              <a:gd name="connsiteX4" fmla="*/ 22860 w 899160"/>
              <a:gd name="connsiteY4" fmla="*/ 373380 h 1790700"/>
              <a:gd name="connsiteX5" fmla="*/ 38100 w 899160"/>
              <a:gd name="connsiteY5" fmla="*/ 350520 h 1790700"/>
              <a:gd name="connsiteX6" fmla="*/ 60960 w 899160"/>
              <a:gd name="connsiteY6" fmla="*/ 335280 h 1790700"/>
              <a:gd name="connsiteX7" fmla="*/ 114300 w 899160"/>
              <a:gd name="connsiteY7" fmla="*/ 274320 h 1790700"/>
              <a:gd name="connsiteX8" fmla="*/ 129540 w 899160"/>
              <a:gd name="connsiteY8" fmla="*/ 251460 h 1790700"/>
              <a:gd name="connsiteX9" fmla="*/ 175260 w 899160"/>
              <a:gd name="connsiteY9" fmla="*/ 220980 h 1790700"/>
              <a:gd name="connsiteX10" fmla="*/ 190500 w 899160"/>
              <a:gd name="connsiteY10" fmla="*/ 198120 h 1790700"/>
              <a:gd name="connsiteX11" fmla="*/ 236220 w 899160"/>
              <a:gd name="connsiteY11" fmla="*/ 160020 h 1790700"/>
              <a:gd name="connsiteX12" fmla="*/ 251460 w 899160"/>
              <a:gd name="connsiteY12" fmla="*/ 137160 h 1790700"/>
              <a:gd name="connsiteX13" fmla="*/ 281940 w 899160"/>
              <a:gd name="connsiteY13" fmla="*/ 114300 h 1790700"/>
              <a:gd name="connsiteX14" fmla="*/ 304800 w 899160"/>
              <a:gd name="connsiteY14" fmla="*/ 91440 h 1790700"/>
              <a:gd name="connsiteX15" fmla="*/ 350520 w 899160"/>
              <a:gd name="connsiteY15" fmla="*/ 68580 h 1790700"/>
              <a:gd name="connsiteX16" fmla="*/ 365760 w 899160"/>
              <a:gd name="connsiteY16" fmla="*/ 45720 h 1790700"/>
              <a:gd name="connsiteX17" fmla="*/ 411480 w 899160"/>
              <a:gd name="connsiteY17" fmla="*/ 30480 h 1790700"/>
              <a:gd name="connsiteX18" fmla="*/ 434340 w 899160"/>
              <a:gd name="connsiteY18" fmla="*/ 15240 h 1790700"/>
              <a:gd name="connsiteX19" fmla="*/ 464820 w 899160"/>
              <a:gd name="connsiteY19" fmla="*/ 7620 h 1790700"/>
              <a:gd name="connsiteX20" fmla="*/ 487680 w 899160"/>
              <a:gd name="connsiteY20" fmla="*/ 0 h 1790700"/>
              <a:gd name="connsiteX21" fmla="*/ 548640 w 899160"/>
              <a:gd name="connsiteY21" fmla="*/ 22860 h 1790700"/>
              <a:gd name="connsiteX22" fmla="*/ 563880 w 899160"/>
              <a:gd name="connsiteY22" fmla="*/ 45720 h 1790700"/>
              <a:gd name="connsiteX23" fmla="*/ 586740 w 899160"/>
              <a:gd name="connsiteY23" fmla="*/ 53340 h 1790700"/>
              <a:gd name="connsiteX24" fmla="*/ 609600 w 899160"/>
              <a:gd name="connsiteY24" fmla="*/ 68580 h 1790700"/>
              <a:gd name="connsiteX25" fmla="*/ 624840 w 899160"/>
              <a:gd name="connsiteY25" fmla="*/ 91440 h 1790700"/>
              <a:gd name="connsiteX26" fmla="*/ 647700 w 899160"/>
              <a:gd name="connsiteY26" fmla="*/ 106680 h 1790700"/>
              <a:gd name="connsiteX27" fmla="*/ 678180 w 899160"/>
              <a:gd name="connsiteY27" fmla="*/ 137160 h 1790700"/>
              <a:gd name="connsiteX28" fmla="*/ 739140 w 899160"/>
              <a:gd name="connsiteY28" fmla="*/ 190500 h 1790700"/>
              <a:gd name="connsiteX29" fmla="*/ 800100 w 899160"/>
              <a:gd name="connsiteY29" fmla="*/ 259080 h 1790700"/>
              <a:gd name="connsiteX30" fmla="*/ 762000 w 899160"/>
              <a:gd name="connsiteY30" fmla="*/ 342900 h 1790700"/>
              <a:gd name="connsiteX31" fmla="*/ 769620 w 899160"/>
              <a:gd name="connsiteY31" fmla="*/ 381000 h 1790700"/>
              <a:gd name="connsiteX32" fmla="*/ 777240 w 899160"/>
              <a:gd name="connsiteY32" fmla="*/ 403860 h 1790700"/>
              <a:gd name="connsiteX33" fmla="*/ 822960 w 899160"/>
              <a:gd name="connsiteY33" fmla="*/ 419100 h 1790700"/>
              <a:gd name="connsiteX34" fmla="*/ 861060 w 899160"/>
              <a:gd name="connsiteY34" fmla="*/ 464820 h 1790700"/>
              <a:gd name="connsiteX35" fmla="*/ 899160 w 899160"/>
              <a:gd name="connsiteY35" fmla="*/ 510540 h 1790700"/>
              <a:gd name="connsiteX36" fmla="*/ 883920 w 899160"/>
              <a:gd name="connsiteY36" fmla="*/ 701040 h 1790700"/>
              <a:gd name="connsiteX37" fmla="*/ 868680 w 899160"/>
              <a:gd name="connsiteY37" fmla="*/ 746760 h 1790700"/>
              <a:gd name="connsiteX38" fmla="*/ 861060 w 899160"/>
              <a:gd name="connsiteY38" fmla="*/ 777240 h 1790700"/>
              <a:gd name="connsiteX39" fmla="*/ 830580 w 899160"/>
              <a:gd name="connsiteY39" fmla="*/ 822960 h 1790700"/>
              <a:gd name="connsiteX40" fmla="*/ 807720 w 899160"/>
              <a:gd name="connsiteY40" fmla="*/ 876300 h 1790700"/>
              <a:gd name="connsiteX41" fmla="*/ 815340 w 899160"/>
              <a:gd name="connsiteY41" fmla="*/ 922020 h 1790700"/>
              <a:gd name="connsiteX42" fmla="*/ 830580 w 899160"/>
              <a:gd name="connsiteY42" fmla="*/ 967740 h 1790700"/>
              <a:gd name="connsiteX43" fmla="*/ 838200 w 899160"/>
              <a:gd name="connsiteY43" fmla="*/ 990600 h 1790700"/>
              <a:gd name="connsiteX44" fmla="*/ 853440 w 899160"/>
              <a:gd name="connsiteY44" fmla="*/ 1059180 h 1790700"/>
              <a:gd name="connsiteX45" fmla="*/ 838200 w 899160"/>
              <a:gd name="connsiteY45" fmla="*/ 1150620 h 1790700"/>
              <a:gd name="connsiteX46" fmla="*/ 822960 w 899160"/>
              <a:gd name="connsiteY46" fmla="*/ 1173480 h 1790700"/>
              <a:gd name="connsiteX47" fmla="*/ 807720 w 899160"/>
              <a:gd name="connsiteY47" fmla="*/ 1219200 h 1790700"/>
              <a:gd name="connsiteX48" fmla="*/ 777240 w 899160"/>
              <a:gd name="connsiteY48" fmla="*/ 1264920 h 1790700"/>
              <a:gd name="connsiteX49" fmla="*/ 769620 w 899160"/>
              <a:gd name="connsiteY49" fmla="*/ 1386840 h 1790700"/>
              <a:gd name="connsiteX50" fmla="*/ 754380 w 899160"/>
              <a:gd name="connsiteY50" fmla="*/ 1409700 h 1790700"/>
              <a:gd name="connsiteX51" fmla="*/ 746760 w 899160"/>
              <a:gd name="connsiteY51" fmla="*/ 1432560 h 1790700"/>
              <a:gd name="connsiteX52" fmla="*/ 716280 w 899160"/>
              <a:gd name="connsiteY52" fmla="*/ 1478280 h 1790700"/>
              <a:gd name="connsiteX53" fmla="*/ 685800 w 899160"/>
              <a:gd name="connsiteY53" fmla="*/ 1569720 h 1790700"/>
              <a:gd name="connsiteX54" fmla="*/ 678180 w 899160"/>
              <a:gd name="connsiteY54" fmla="*/ 1592580 h 1790700"/>
              <a:gd name="connsiteX55" fmla="*/ 670560 w 899160"/>
              <a:gd name="connsiteY55" fmla="*/ 1615440 h 1790700"/>
              <a:gd name="connsiteX56" fmla="*/ 655320 w 899160"/>
              <a:gd name="connsiteY56" fmla="*/ 1676400 h 1790700"/>
              <a:gd name="connsiteX57" fmla="*/ 632460 w 899160"/>
              <a:gd name="connsiteY57" fmla="*/ 1729740 h 1790700"/>
              <a:gd name="connsiteX58" fmla="*/ 609600 w 899160"/>
              <a:gd name="connsiteY58" fmla="*/ 1760220 h 1790700"/>
              <a:gd name="connsiteX59" fmla="*/ 563880 w 899160"/>
              <a:gd name="connsiteY59" fmla="*/ 1775460 h 1790700"/>
              <a:gd name="connsiteX60" fmla="*/ 495300 w 899160"/>
              <a:gd name="connsiteY60" fmla="*/ 1790700 h 1790700"/>
              <a:gd name="connsiteX61" fmla="*/ 388620 w 899160"/>
              <a:gd name="connsiteY61" fmla="*/ 1783080 h 1790700"/>
              <a:gd name="connsiteX62" fmla="*/ 342900 w 899160"/>
              <a:gd name="connsiteY62" fmla="*/ 1752600 h 1790700"/>
              <a:gd name="connsiteX63" fmla="*/ 320040 w 899160"/>
              <a:gd name="connsiteY63" fmla="*/ 1737360 h 1790700"/>
              <a:gd name="connsiteX64" fmla="*/ 274320 w 899160"/>
              <a:gd name="connsiteY64" fmla="*/ 1699260 h 1790700"/>
              <a:gd name="connsiteX65" fmla="*/ 251460 w 899160"/>
              <a:gd name="connsiteY65" fmla="*/ 1546860 h 1790700"/>
              <a:gd name="connsiteX66" fmla="*/ 228600 w 899160"/>
              <a:gd name="connsiteY66" fmla="*/ 1524000 h 1790700"/>
              <a:gd name="connsiteX67" fmla="*/ 213360 w 899160"/>
              <a:gd name="connsiteY67" fmla="*/ 1501140 h 1790700"/>
              <a:gd name="connsiteX68" fmla="*/ 198120 w 899160"/>
              <a:gd name="connsiteY68" fmla="*/ 1348740 h 1790700"/>
              <a:gd name="connsiteX69" fmla="*/ 190500 w 899160"/>
              <a:gd name="connsiteY69" fmla="*/ 1325880 h 1790700"/>
              <a:gd name="connsiteX70" fmla="*/ 182880 w 899160"/>
              <a:gd name="connsiteY70" fmla="*/ 1181100 h 1790700"/>
              <a:gd name="connsiteX71" fmla="*/ 175260 w 899160"/>
              <a:gd name="connsiteY71" fmla="*/ 1143000 h 1790700"/>
              <a:gd name="connsiteX72" fmla="*/ 190500 w 899160"/>
              <a:gd name="connsiteY72" fmla="*/ 1043940 h 1790700"/>
              <a:gd name="connsiteX73" fmla="*/ 182880 w 899160"/>
              <a:gd name="connsiteY73" fmla="*/ 929640 h 1790700"/>
              <a:gd name="connsiteX74" fmla="*/ 160020 w 899160"/>
              <a:gd name="connsiteY74" fmla="*/ 914400 h 1790700"/>
              <a:gd name="connsiteX75" fmla="*/ 121920 w 899160"/>
              <a:gd name="connsiteY75" fmla="*/ 906780 h 1790700"/>
              <a:gd name="connsiteX76" fmla="*/ 53340 w 899160"/>
              <a:gd name="connsiteY76" fmla="*/ 876300 h 1790700"/>
              <a:gd name="connsiteX77" fmla="*/ 60960 w 899160"/>
              <a:gd name="connsiteY77" fmla="*/ 784860 h 1790700"/>
              <a:gd name="connsiteX78" fmla="*/ 76200 w 899160"/>
              <a:gd name="connsiteY78" fmla="*/ 731520 h 1790700"/>
              <a:gd name="connsiteX79" fmla="*/ 53340 w 899160"/>
              <a:gd name="connsiteY79" fmla="*/ 662940 h 1790700"/>
              <a:gd name="connsiteX80" fmla="*/ 45720 w 899160"/>
              <a:gd name="connsiteY80" fmla="*/ 640080 h 1790700"/>
              <a:gd name="connsiteX81" fmla="*/ 22860 w 899160"/>
              <a:gd name="connsiteY81" fmla="*/ 640080 h 1790700"/>
              <a:gd name="connsiteX0" fmla="*/ 22860 w 899160"/>
              <a:gd name="connsiteY0" fmla="*/ 640080 h 1790700"/>
              <a:gd name="connsiteX1" fmla="*/ 22860 w 899160"/>
              <a:gd name="connsiteY1" fmla="*/ 640080 h 1790700"/>
              <a:gd name="connsiteX2" fmla="*/ 7620 w 899160"/>
              <a:gd name="connsiteY2" fmla="*/ 510540 h 1790700"/>
              <a:gd name="connsiteX3" fmla="*/ 0 w 899160"/>
              <a:gd name="connsiteY3" fmla="*/ 487680 h 1790700"/>
              <a:gd name="connsiteX4" fmla="*/ 22860 w 899160"/>
              <a:gd name="connsiteY4" fmla="*/ 373380 h 1790700"/>
              <a:gd name="connsiteX5" fmla="*/ 38100 w 899160"/>
              <a:gd name="connsiteY5" fmla="*/ 350520 h 1790700"/>
              <a:gd name="connsiteX6" fmla="*/ 60960 w 899160"/>
              <a:gd name="connsiteY6" fmla="*/ 335280 h 1790700"/>
              <a:gd name="connsiteX7" fmla="*/ 114300 w 899160"/>
              <a:gd name="connsiteY7" fmla="*/ 274320 h 1790700"/>
              <a:gd name="connsiteX8" fmla="*/ 129540 w 899160"/>
              <a:gd name="connsiteY8" fmla="*/ 251460 h 1790700"/>
              <a:gd name="connsiteX9" fmla="*/ 175260 w 899160"/>
              <a:gd name="connsiteY9" fmla="*/ 220980 h 1790700"/>
              <a:gd name="connsiteX10" fmla="*/ 190500 w 899160"/>
              <a:gd name="connsiteY10" fmla="*/ 198120 h 1790700"/>
              <a:gd name="connsiteX11" fmla="*/ 236220 w 899160"/>
              <a:gd name="connsiteY11" fmla="*/ 160020 h 1790700"/>
              <a:gd name="connsiteX12" fmla="*/ 251460 w 899160"/>
              <a:gd name="connsiteY12" fmla="*/ 137160 h 1790700"/>
              <a:gd name="connsiteX13" fmla="*/ 281940 w 899160"/>
              <a:gd name="connsiteY13" fmla="*/ 114300 h 1790700"/>
              <a:gd name="connsiteX14" fmla="*/ 304800 w 899160"/>
              <a:gd name="connsiteY14" fmla="*/ 91440 h 1790700"/>
              <a:gd name="connsiteX15" fmla="*/ 350520 w 899160"/>
              <a:gd name="connsiteY15" fmla="*/ 68580 h 1790700"/>
              <a:gd name="connsiteX16" fmla="*/ 365760 w 899160"/>
              <a:gd name="connsiteY16" fmla="*/ 45720 h 1790700"/>
              <a:gd name="connsiteX17" fmla="*/ 411480 w 899160"/>
              <a:gd name="connsiteY17" fmla="*/ 30480 h 1790700"/>
              <a:gd name="connsiteX18" fmla="*/ 434340 w 899160"/>
              <a:gd name="connsiteY18" fmla="*/ 15240 h 1790700"/>
              <a:gd name="connsiteX19" fmla="*/ 464820 w 899160"/>
              <a:gd name="connsiteY19" fmla="*/ 7620 h 1790700"/>
              <a:gd name="connsiteX20" fmla="*/ 487680 w 899160"/>
              <a:gd name="connsiteY20" fmla="*/ 0 h 1790700"/>
              <a:gd name="connsiteX21" fmla="*/ 548640 w 899160"/>
              <a:gd name="connsiteY21" fmla="*/ 22860 h 1790700"/>
              <a:gd name="connsiteX22" fmla="*/ 563880 w 899160"/>
              <a:gd name="connsiteY22" fmla="*/ 45720 h 1790700"/>
              <a:gd name="connsiteX23" fmla="*/ 586740 w 899160"/>
              <a:gd name="connsiteY23" fmla="*/ 53340 h 1790700"/>
              <a:gd name="connsiteX24" fmla="*/ 609600 w 899160"/>
              <a:gd name="connsiteY24" fmla="*/ 68580 h 1790700"/>
              <a:gd name="connsiteX25" fmla="*/ 624840 w 899160"/>
              <a:gd name="connsiteY25" fmla="*/ 91440 h 1790700"/>
              <a:gd name="connsiteX26" fmla="*/ 647700 w 899160"/>
              <a:gd name="connsiteY26" fmla="*/ 106680 h 1790700"/>
              <a:gd name="connsiteX27" fmla="*/ 678180 w 899160"/>
              <a:gd name="connsiteY27" fmla="*/ 137160 h 1790700"/>
              <a:gd name="connsiteX28" fmla="*/ 739140 w 899160"/>
              <a:gd name="connsiteY28" fmla="*/ 190500 h 1790700"/>
              <a:gd name="connsiteX29" fmla="*/ 800100 w 899160"/>
              <a:gd name="connsiteY29" fmla="*/ 259080 h 1790700"/>
              <a:gd name="connsiteX30" fmla="*/ 762000 w 899160"/>
              <a:gd name="connsiteY30" fmla="*/ 342900 h 1790700"/>
              <a:gd name="connsiteX31" fmla="*/ 769620 w 899160"/>
              <a:gd name="connsiteY31" fmla="*/ 381000 h 1790700"/>
              <a:gd name="connsiteX32" fmla="*/ 777240 w 899160"/>
              <a:gd name="connsiteY32" fmla="*/ 403860 h 1790700"/>
              <a:gd name="connsiteX33" fmla="*/ 822960 w 899160"/>
              <a:gd name="connsiteY33" fmla="*/ 419100 h 1790700"/>
              <a:gd name="connsiteX34" fmla="*/ 861060 w 899160"/>
              <a:gd name="connsiteY34" fmla="*/ 464820 h 1790700"/>
              <a:gd name="connsiteX35" fmla="*/ 899160 w 899160"/>
              <a:gd name="connsiteY35" fmla="*/ 510540 h 1790700"/>
              <a:gd name="connsiteX36" fmla="*/ 883920 w 899160"/>
              <a:gd name="connsiteY36" fmla="*/ 701040 h 1790700"/>
              <a:gd name="connsiteX37" fmla="*/ 861060 w 899160"/>
              <a:gd name="connsiteY37" fmla="*/ 777240 h 1790700"/>
              <a:gd name="connsiteX38" fmla="*/ 830580 w 899160"/>
              <a:gd name="connsiteY38" fmla="*/ 822960 h 1790700"/>
              <a:gd name="connsiteX39" fmla="*/ 807720 w 899160"/>
              <a:gd name="connsiteY39" fmla="*/ 876300 h 1790700"/>
              <a:gd name="connsiteX40" fmla="*/ 815340 w 899160"/>
              <a:gd name="connsiteY40" fmla="*/ 922020 h 1790700"/>
              <a:gd name="connsiteX41" fmla="*/ 830580 w 899160"/>
              <a:gd name="connsiteY41" fmla="*/ 967740 h 1790700"/>
              <a:gd name="connsiteX42" fmla="*/ 838200 w 899160"/>
              <a:gd name="connsiteY42" fmla="*/ 990600 h 1790700"/>
              <a:gd name="connsiteX43" fmla="*/ 853440 w 899160"/>
              <a:gd name="connsiteY43" fmla="*/ 1059180 h 1790700"/>
              <a:gd name="connsiteX44" fmla="*/ 838200 w 899160"/>
              <a:gd name="connsiteY44" fmla="*/ 1150620 h 1790700"/>
              <a:gd name="connsiteX45" fmla="*/ 822960 w 899160"/>
              <a:gd name="connsiteY45" fmla="*/ 1173480 h 1790700"/>
              <a:gd name="connsiteX46" fmla="*/ 807720 w 899160"/>
              <a:gd name="connsiteY46" fmla="*/ 1219200 h 1790700"/>
              <a:gd name="connsiteX47" fmla="*/ 777240 w 899160"/>
              <a:gd name="connsiteY47" fmla="*/ 1264920 h 1790700"/>
              <a:gd name="connsiteX48" fmla="*/ 769620 w 899160"/>
              <a:gd name="connsiteY48" fmla="*/ 1386840 h 1790700"/>
              <a:gd name="connsiteX49" fmla="*/ 754380 w 899160"/>
              <a:gd name="connsiteY49" fmla="*/ 1409700 h 1790700"/>
              <a:gd name="connsiteX50" fmla="*/ 746760 w 899160"/>
              <a:gd name="connsiteY50" fmla="*/ 1432560 h 1790700"/>
              <a:gd name="connsiteX51" fmla="*/ 716280 w 899160"/>
              <a:gd name="connsiteY51" fmla="*/ 1478280 h 1790700"/>
              <a:gd name="connsiteX52" fmla="*/ 685800 w 899160"/>
              <a:gd name="connsiteY52" fmla="*/ 1569720 h 1790700"/>
              <a:gd name="connsiteX53" fmla="*/ 678180 w 899160"/>
              <a:gd name="connsiteY53" fmla="*/ 1592580 h 1790700"/>
              <a:gd name="connsiteX54" fmla="*/ 670560 w 899160"/>
              <a:gd name="connsiteY54" fmla="*/ 1615440 h 1790700"/>
              <a:gd name="connsiteX55" fmla="*/ 655320 w 899160"/>
              <a:gd name="connsiteY55" fmla="*/ 1676400 h 1790700"/>
              <a:gd name="connsiteX56" fmla="*/ 632460 w 899160"/>
              <a:gd name="connsiteY56" fmla="*/ 1729740 h 1790700"/>
              <a:gd name="connsiteX57" fmla="*/ 609600 w 899160"/>
              <a:gd name="connsiteY57" fmla="*/ 1760220 h 1790700"/>
              <a:gd name="connsiteX58" fmla="*/ 563880 w 899160"/>
              <a:gd name="connsiteY58" fmla="*/ 1775460 h 1790700"/>
              <a:gd name="connsiteX59" fmla="*/ 495300 w 899160"/>
              <a:gd name="connsiteY59" fmla="*/ 1790700 h 1790700"/>
              <a:gd name="connsiteX60" fmla="*/ 388620 w 899160"/>
              <a:gd name="connsiteY60" fmla="*/ 1783080 h 1790700"/>
              <a:gd name="connsiteX61" fmla="*/ 342900 w 899160"/>
              <a:gd name="connsiteY61" fmla="*/ 1752600 h 1790700"/>
              <a:gd name="connsiteX62" fmla="*/ 320040 w 899160"/>
              <a:gd name="connsiteY62" fmla="*/ 1737360 h 1790700"/>
              <a:gd name="connsiteX63" fmla="*/ 274320 w 899160"/>
              <a:gd name="connsiteY63" fmla="*/ 1699260 h 1790700"/>
              <a:gd name="connsiteX64" fmla="*/ 251460 w 899160"/>
              <a:gd name="connsiteY64" fmla="*/ 1546860 h 1790700"/>
              <a:gd name="connsiteX65" fmla="*/ 228600 w 899160"/>
              <a:gd name="connsiteY65" fmla="*/ 1524000 h 1790700"/>
              <a:gd name="connsiteX66" fmla="*/ 213360 w 899160"/>
              <a:gd name="connsiteY66" fmla="*/ 1501140 h 1790700"/>
              <a:gd name="connsiteX67" fmla="*/ 198120 w 899160"/>
              <a:gd name="connsiteY67" fmla="*/ 1348740 h 1790700"/>
              <a:gd name="connsiteX68" fmla="*/ 190500 w 899160"/>
              <a:gd name="connsiteY68" fmla="*/ 1325880 h 1790700"/>
              <a:gd name="connsiteX69" fmla="*/ 182880 w 899160"/>
              <a:gd name="connsiteY69" fmla="*/ 1181100 h 1790700"/>
              <a:gd name="connsiteX70" fmla="*/ 175260 w 899160"/>
              <a:gd name="connsiteY70" fmla="*/ 1143000 h 1790700"/>
              <a:gd name="connsiteX71" fmla="*/ 190500 w 899160"/>
              <a:gd name="connsiteY71" fmla="*/ 1043940 h 1790700"/>
              <a:gd name="connsiteX72" fmla="*/ 182880 w 899160"/>
              <a:gd name="connsiteY72" fmla="*/ 929640 h 1790700"/>
              <a:gd name="connsiteX73" fmla="*/ 160020 w 899160"/>
              <a:gd name="connsiteY73" fmla="*/ 914400 h 1790700"/>
              <a:gd name="connsiteX74" fmla="*/ 121920 w 899160"/>
              <a:gd name="connsiteY74" fmla="*/ 906780 h 1790700"/>
              <a:gd name="connsiteX75" fmla="*/ 53340 w 899160"/>
              <a:gd name="connsiteY75" fmla="*/ 876300 h 1790700"/>
              <a:gd name="connsiteX76" fmla="*/ 60960 w 899160"/>
              <a:gd name="connsiteY76" fmla="*/ 784860 h 1790700"/>
              <a:gd name="connsiteX77" fmla="*/ 76200 w 899160"/>
              <a:gd name="connsiteY77" fmla="*/ 731520 h 1790700"/>
              <a:gd name="connsiteX78" fmla="*/ 53340 w 899160"/>
              <a:gd name="connsiteY78" fmla="*/ 662940 h 1790700"/>
              <a:gd name="connsiteX79" fmla="*/ 45720 w 899160"/>
              <a:gd name="connsiteY79" fmla="*/ 640080 h 1790700"/>
              <a:gd name="connsiteX80" fmla="*/ 22860 w 899160"/>
              <a:gd name="connsiteY80" fmla="*/ 640080 h 1790700"/>
              <a:gd name="connsiteX0" fmla="*/ 22860 w 899160"/>
              <a:gd name="connsiteY0" fmla="*/ 640080 h 1790700"/>
              <a:gd name="connsiteX1" fmla="*/ 22860 w 899160"/>
              <a:gd name="connsiteY1" fmla="*/ 640080 h 1790700"/>
              <a:gd name="connsiteX2" fmla="*/ 7620 w 899160"/>
              <a:gd name="connsiteY2" fmla="*/ 510540 h 1790700"/>
              <a:gd name="connsiteX3" fmla="*/ 0 w 899160"/>
              <a:gd name="connsiteY3" fmla="*/ 487680 h 1790700"/>
              <a:gd name="connsiteX4" fmla="*/ 22860 w 899160"/>
              <a:gd name="connsiteY4" fmla="*/ 373380 h 1790700"/>
              <a:gd name="connsiteX5" fmla="*/ 38100 w 899160"/>
              <a:gd name="connsiteY5" fmla="*/ 350520 h 1790700"/>
              <a:gd name="connsiteX6" fmla="*/ 60960 w 899160"/>
              <a:gd name="connsiteY6" fmla="*/ 335280 h 1790700"/>
              <a:gd name="connsiteX7" fmla="*/ 114300 w 899160"/>
              <a:gd name="connsiteY7" fmla="*/ 274320 h 1790700"/>
              <a:gd name="connsiteX8" fmla="*/ 129540 w 899160"/>
              <a:gd name="connsiteY8" fmla="*/ 251460 h 1790700"/>
              <a:gd name="connsiteX9" fmla="*/ 175260 w 899160"/>
              <a:gd name="connsiteY9" fmla="*/ 220980 h 1790700"/>
              <a:gd name="connsiteX10" fmla="*/ 190500 w 899160"/>
              <a:gd name="connsiteY10" fmla="*/ 198120 h 1790700"/>
              <a:gd name="connsiteX11" fmla="*/ 236220 w 899160"/>
              <a:gd name="connsiteY11" fmla="*/ 160020 h 1790700"/>
              <a:gd name="connsiteX12" fmla="*/ 251460 w 899160"/>
              <a:gd name="connsiteY12" fmla="*/ 137160 h 1790700"/>
              <a:gd name="connsiteX13" fmla="*/ 281940 w 899160"/>
              <a:gd name="connsiteY13" fmla="*/ 114300 h 1790700"/>
              <a:gd name="connsiteX14" fmla="*/ 304800 w 899160"/>
              <a:gd name="connsiteY14" fmla="*/ 91440 h 1790700"/>
              <a:gd name="connsiteX15" fmla="*/ 350520 w 899160"/>
              <a:gd name="connsiteY15" fmla="*/ 68580 h 1790700"/>
              <a:gd name="connsiteX16" fmla="*/ 365760 w 899160"/>
              <a:gd name="connsiteY16" fmla="*/ 45720 h 1790700"/>
              <a:gd name="connsiteX17" fmla="*/ 411480 w 899160"/>
              <a:gd name="connsiteY17" fmla="*/ 30480 h 1790700"/>
              <a:gd name="connsiteX18" fmla="*/ 434340 w 899160"/>
              <a:gd name="connsiteY18" fmla="*/ 15240 h 1790700"/>
              <a:gd name="connsiteX19" fmla="*/ 464820 w 899160"/>
              <a:gd name="connsiteY19" fmla="*/ 7620 h 1790700"/>
              <a:gd name="connsiteX20" fmla="*/ 487680 w 899160"/>
              <a:gd name="connsiteY20" fmla="*/ 0 h 1790700"/>
              <a:gd name="connsiteX21" fmla="*/ 548640 w 899160"/>
              <a:gd name="connsiteY21" fmla="*/ 22860 h 1790700"/>
              <a:gd name="connsiteX22" fmla="*/ 563880 w 899160"/>
              <a:gd name="connsiteY22" fmla="*/ 45720 h 1790700"/>
              <a:gd name="connsiteX23" fmla="*/ 586740 w 899160"/>
              <a:gd name="connsiteY23" fmla="*/ 53340 h 1790700"/>
              <a:gd name="connsiteX24" fmla="*/ 609600 w 899160"/>
              <a:gd name="connsiteY24" fmla="*/ 68580 h 1790700"/>
              <a:gd name="connsiteX25" fmla="*/ 624840 w 899160"/>
              <a:gd name="connsiteY25" fmla="*/ 91440 h 1790700"/>
              <a:gd name="connsiteX26" fmla="*/ 647700 w 899160"/>
              <a:gd name="connsiteY26" fmla="*/ 106680 h 1790700"/>
              <a:gd name="connsiteX27" fmla="*/ 678180 w 899160"/>
              <a:gd name="connsiteY27" fmla="*/ 137160 h 1790700"/>
              <a:gd name="connsiteX28" fmla="*/ 739140 w 899160"/>
              <a:gd name="connsiteY28" fmla="*/ 190500 h 1790700"/>
              <a:gd name="connsiteX29" fmla="*/ 800100 w 899160"/>
              <a:gd name="connsiteY29" fmla="*/ 259080 h 1790700"/>
              <a:gd name="connsiteX30" fmla="*/ 762000 w 899160"/>
              <a:gd name="connsiteY30" fmla="*/ 342900 h 1790700"/>
              <a:gd name="connsiteX31" fmla="*/ 769620 w 899160"/>
              <a:gd name="connsiteY31" fmla="*/ 381000 h 1790700"/>
              <a:gd name="connsiteX32" fmla="*/ 777240 w 899160"/>
              <a:gd name="connsiteY32" fmla="*/ 403860 h 1790700"/>
              <a:gd name="connsiteX33" fmla="*/ 822960 w 899160"/>
              <a:gd name="connsiteY33" fmla="*/ 419100 h 1790700"/>
              <a:gd name="connsiteX34" fmla="*/ 861060 w 899160"/>
              <a:gd name="connsiteY34" fmla="*/ 464820 h 1790700"/>
              <a:gd name="connsiteX35" fmla="*/ 899160 w 899160"/>
              <a:gd name="connsiteY35" fmla="*/ 510540 h 1790700"/>
              <a:gd name="connsiteX36" fmla="*/ 883920 w 899160"/>
              <a:gd name="connsiteY36" fmla="*/ 701040 h 1790700"/>
              <a:gd name="connsiteX37" fmla="*/ 861060 w 899160"/>
              <a:gd name="connsiteY37" fmla="*/ 777240 h 1790700"/>
              <a:gd name="connsiteX38" fmla="*/ 807720 w 899160"/>
              <a:gd name="connsiteY38" fmla="*/ 876300 h 1790700"/>
              <a:gd name="connsiteX39" fmla="*/ 815340 w 899160"/>
              <a:gd name="connsiteY39" fmla="*/ 922020 h 1790700"/>
              <a:gd name="connsiteX40" fmla="*/ 830580 w 899160"/>
              <a:gd name="connsiteY40" fmla="*/ 967740 h 1790700"/>
              <a:gd name="connsiteX41" fmla="*/ 838200 w 899160"/>
              <a:gd name="connsiteY41" fmla="*/ 990600 h 1790700"/>
              <a:gd name="connsiteX42" fmla="*/ 853440 w 899160"/>
              <a:gd name="connsiteY42" fmla="*/ 1059180 h 1790700"/>
              <a:gd name="connsiteX43" fmla="*/ 838200 w 899160"/>
              <a:gd name="connsiteY43" fmla="*/ 1150620 h 1790700"/>
              <a:gd name="connsiteX44" fmla="*/ 822960 w 899160"/>
              <a:gd name="connsiteY44" fmla="*/ 1173480 h 1790700"/>
              <a:gd name="connsiteX45" fmla="*/ 807720 w 899160"/>
              <a:gd name="connsiteY45" fmla="*/ 1219200 h 1790700"/>
              <a:gd name="connsiteX46" fmla="*/ 777240 w 899160"/>
              <a:gd name="connsiteY46" fmla="*/ 1264920 h 1790700"/>
              <a:gd name="connsiteX47" fmla="*/ 769620 w 899160"/>
              <a:gd name="connsiteY47" fmla="*/ 1386840 h 1790700"/>
              <a:gd name="connsiteX48" fmla="*/ 754380 w 899160"/>
              <a:gd name="connsiteY48" fmla="*/ 1409700 h 1790700"/>
              <a:gd name="connsiteX49" fmla="*/ 746760 w 899160"/>
              <a:gd name="connsiteY49" fmla="*/ 1432560 h 1790700"/>
              <a:gd name="connsiteX50" fmla="*/ 716280 w 899160"/>
              <a:gd name="connsiteY50" fmla="*/ 1478280 h 1790700"/>
              <a:gd name="connsiteX51" fmla="*/ 685800 w 899160"/>
              <a:gd name="connsiteY51" fmla="*/ 1569720 h 1790700"/>
              <a:gd name="connsiteX52" fmla="*/ 678180 w 899160"/>
              <a:gd name="connsiteY52" fmla="*/ 1592580 h 1790700"/>
              <a:gd name="connsiteX53" fmla="*/ 670560 w 899160"/>
              <a:gd name="connsiteY53" fmla="*/ 1615440 h 1790700"/>
              <a:gd name="connsiteX54" fmla="*/ 655320 w 899160"/>
              <a:gd name="connsiteY54" fmla="*/ 1676400 h 1790700"/>
              <a:gd name="connsiteX55" fmla="*/ 632460 w 899160"/>
              <a:gd name="connsiteY55" fmla="*/ 1729740 h 1790700"/>
              <a:gd name="connsiteX56" fmla="*/ 609600 w 899160"/>
              <a:gd name="connsiteY56" fmla="*/ 1760220 h 1790700"/>
              <a:gd name="connsiteX57" fmla="*/ 563880 w 899160"/>
              <a:gd name="connsiteY57" fmla="*/ 1775460 h 1790700"/>
              <a:gd name="connsiteX58" fmla="*/ 495300 w 899160"/>
              <a:gd name="connsiteY58" fmla="*/ 1790700 h 1790700"/>
              <a:gd name="connsiteX59" fmla="*/ 388620 w 899160"/>
              <a:gd name="connsiteY59" fmla="*/ 1783080 h 1790700"/>
              <a:gd name="connsiteX60" fmla="*/ 342900 w 899160"/>
              <a:gd name="connsiteY60" fmla="*/ 1752600 h 1790700"/>
              <a:gd name="connsiteX61" fmla="*/ 320040 w 899160"/>
              <a:gd name="connsiteY61" fmla="*/ 1737360 h 1790700"/>
              <a:gd name="connsiteX62" fmla="*/ 274320 w 899160"/>
              <a:gd name="connsiteY62" fmla="*/ 1699260 h 1790700"/>
              <a:gd name="connsiteX63" fmla="*/ 251460 w 899160"/>
              <a:gd name="connsiteY63" fmla="*/ 1546860 h 1790700"/>
              <a:gd name="connsiteX64" fmla="*/ 228600 w 899160"/>
              <a:gd name="connsiteY64" fmla="*/ 1524000 h 1790700"/>
              <a:gd name="connsiteX65" fmla="*/ 213360 w 899160"/>
              <a:gd name="connsiteY65" fmla="*/ 1501140 h 1790700"/>
              <a:gd name="connsiteX66" fmla="*/ 198120 w 899160"/>
              <a:gd name="connsiteY66" fmla="*/ 1348740 h 1790700"/>
              <a:gd name="connsiteX67" fmla="*/ 190500 w 899160"/>
              <a:gd name="connsiteY67" fmla="*/ 1325880 h 1790700"/>
              <a:gd name="connsiteX68" fmla="*/ 182880 w 899160"/>
              <a:gd name="connsiteY68" fmla="*/ 1181100 h 1790700"/>
              <a:gd name="connsiteX69" fmla="*/ 175260 w 899160"/>
              <a:gd name="connsiteY69" fmla="*/ 1143000 h 1790700"/>
              <a:gd name="connsiteX70" fmla="*/ 190500 w 899160"/>
              <a:gd name="connsiteY70" fmla="*/ 1043940 h 1790700"/>
              <a:gd name="connsiteX71" fmla="*/ 182880 w 899160"/>
              <a:gd name="connsiteY71" fmla="*/ 929640 h 1790700"/>
              <a:gd name="connsiteX72" fmla="*/ 160020 w 899160"/>
              <a:gd name="connsiteY72" fmla="*/ 914400 h 1790700"/>
              <a:gd name="connsiteX73" fmla="*/ 121920 w 899160"/>
              <a:gd name="connsiteY73" fmla="*/ 906780 h 1790700"/>
              <a:gd name="connsiteX74" fmla="*/ 53340 w 899160"/>
              <a:gd name="connsiteY74" fmla="*/ 876300 h 1790700"/>
              <a:gd name="connsiteX75" fmla="*/ 60960 w 899160"/>
              <a:gd name="connsiteY75" fmla="*/ 784860 h 1790700"/>
              <a:gd name="connsiteX76" fmla="*/ 76200 w 899160"/>
              <a:gd name="connsiteY76" fmla="*/ 731520 h 1790700"/>
              <a:gd name="connsiteX77" fmla="*/ 53340 w 899160"/>
              <a:gd name="connsiteY77" fmla="*/ 662940 h 1790700"/>
              <a:gd name="connsiteX78" fmla="*/ 45720 w 899160"/>
              <a:gd name="connsiteY78" fmla="*/ 640080 h 1790700"/>
              <a:gd name="connsiteX79" fmla="*/ 22860 w 899160"/>
              <a:gd name="connsiteY79" fmla="*/ 640080 h 1790700"/>
              <a:gd name="connsiteX0" fmla="*/ 22860 w 899160"/>
              <a:gd name="connsiteY0" fmla="*/ 640080 h 1790700"/>
              <a:gd name="connsiteX1" fmla="*/ 22860 w 899160"/>
              <a:gd name="connsiteY1" fmla="*/ 640080 h 1790700"/>
              <a:gd name="connsiteX2" fmla="*/ 7620 w 899160"/>
              <a:gd name="connsiteY2" fmla="*/ 510540 h 1790700"/>
              <a:gd name="connsiteX3" fmla="*/ 0 w 899160"/>
              <a:gd name="connsiteY3" fmla="*/ 487680 h 1790700"/>
              <a:gd name="connsiteX4" fmla="*/ 22860 w 899160"/>
              <a:gd name="connsiteY4" fmla="*/ 373380 h 1790700"/>
              <a:gd name="connsiteX5" fmla="*/ 38100 w 899160"/>
              <a:gd name="connsiteY5" fmla="*/ 350520 h 1790700"/>
              <a:gd name="connsiteX6" fmla="*/ 60960 w 899160"/>
              <a:gd name="connsiteY6" fmla="*/ 335280 h 1790700"/>
              <a:gd name="connsiteX7" fmla="*/ 114300 w 899160"/>
              <a:gd name="connsiteY7" fmla="*/ 274320 h 1790700"/>
              <a:gd name="connsiteX8" fmla="*/ 129540 w 899160"/>
              <a:gd name="connsiteY8" fmla="*/ 251460 h 1790700"/>
              <a:gd name="connsiteX9" fmla="*/ 175260 w 899160"/>
              <a:gd name="connsiteY9" fmla="*/ 220980 h 1790700"/>
              <a:gd name="connsiteX10" fmla="*/ 190500 w 899160"/>
              <a:gd name="connsiteY10" fmla="*/ 198120 h 1790700"/>
              <a:gd name="connsiteX11" fmla="*/ 236220 w 899160"/>
              <a:gd name="connsiteY11" fmla="*/ 160020 h 1790700"/>
              <a:gd name="connsiteX12" fmla="*/ 251460 w 899160"/>
              <a:gd name="connsiteY12" fmla="*/ 137160 h 1790700"/>
              <a:gd name="connsiteX13" fmla="*/ 281940 w 899160"/>
              <a:gd name="connsiteY13" fmla="*/ 114300 h 1790700"/>
              <a:gd name="connsiteX14" fmla="*/ 304800 w 899160"/>
              <a:gd name="connsiteY14" fmla="*/ 91440 h 1790700"/>
              <a:gd name="connsiteX15" fmla="*/ 350520 w 899160"/>
              <a:gd name="connsiteY15" fmla="*/ 68580 h 1790700"/>
              <a:gd name="connsiteX16" fmla="*/ 365760 w 899160"/>
              <a:gd name="connsiteY16" fmla="*/ 45720 h 1790700"/>
              <a:gd name="connsiteX17" fmla="*/ 411480 w 899160"/>
              <a:gd name="connsiteY17" fmla="*/ 30480 h 1790700"/>
              <a:gd name="connsiteX18" fmla="*/ 434340 w 899160"/>
              <a:gd name="connsiteY18" fmla="*/ 15240 h 1790700"/>
              <a:gd name="connsiteX19" fmla="*/ 464820 w 899160"/>
              <a:gd name="connsiteY19" fmla="*/ 7620 h 1790700"/>
              <a:gd name="connsiteX20" fmla="*/ 487680 w 899160"/>
              <a:gd name="connsiteY20" fmla="*/ 0 h 1790700"/>
              <a:gd name="connsiteX21" fmla="*/ 548640 w 899160"/>
              <a:gd name="connsiteY21" fmla="*/ 22860 h 1790700"/>
              <a:gd name="connsiteX22" fmla="*/ 563880 w 899160"/>
              <a:gd name="connsiteY22" fmla="*/ 45720 h 1790700"/>
              <a:gd name="connsiteX23" fmla="*/ 586740 w 899160"/>
              <a:gd name="connsiteY23" fmla="*/ 53340 h 1790700"/>
              <a:gd name="connsiteX24" fmla="*/ 609600 w 899160"/>
              <a:gd name="connsiteY24" fmla="*/ 68580 h 1790700"/>
              <a:gd name="connsiteX25" fmla="*/ 624840 w 899160"/>
              <a:gd name="connsiteY25" fmla="*/ 91440 h 1790700"/>
              <a:gd name="connsiteX26" fmla="*/ 647700 w 899160"/>
              <a:gd name="connsiteY26" fmla="*/ 106680 h 1790700"/>
              <a:gd name="connsiteX27" fmla="*/ 678180 w 899160"/>
              <a:gd name="connsiteY27" fmla="*/ 137160 h 1790700"/>
              <a:gd name="connsiteX28" fmla="*/ 739140 w 899160"/>
              <a:gd name="connsiteY28" fmla="*/ 190500 h 1790700"/>
              <a:gd name="connsiteX29" fmla="*/ 800100 w 899160"/>
              <a:gd name="connsiteY29" fmla="*/ 259080 h 1790700"/>
              <a:gd name="connsiteX30" fmla="*/ 762000 w 899160"/>
              <a:gd name="connsiteY30" fmla="*/ 342900 h 1790700"/>
              <a:gd name="connsiteX31" fmla="*/ 769620 w 899160"/>
              <a:gd name="connsiteY31" fmla="*/ 381000 h 1790700"/>
              <a:gd name="connsiteX32" fmla="*/ 777240 w 899160"/>
              <a:gd name="connsiteY32" fmla="*/ 403860 h 1790700"/>
              <a:gd name="connsiteX33" fmla="*/ 822960 w 899160"/>
              <a:gd name="connsiteY33" fmla="*/ 419100 h 1790700"/>
              <a:gd name="connsiteX34" fmla="*/ 861060 w 899160"/>
              <a:gd name="connsiteY34" fmla="*/ 464820 h 1790700"/>
              <a:gd name="connsiteX35" fmla="*/ 899160 w 899160"/>
              <a:gd name="connsiteY35" fmla="*/ 510540 h 1790700"/>
              <a:gd name="connsiteX36" fmla="*/ 883920 w 899160"/>
              <a:gd name="connsiteY36" fmla="*/ 701040 h 1790700"/>
              <a:gd name="connsiteX37" fmla="*/ 861060 w 899160"/>
              <a:gd name="connsiteY37" fmla="*/ 777240 h 1790700"/>
              <a:gd name="connsiteX38" fmla="*/ 815340 w 899160"/>
              <a:gd name="connsiteY38" fmla="*/ 922020 h 1790700"/>
              <a:gd name="connsiteX39" fmla="*/ 830580 w 899160"/>
              <a:gd name="connsiteY39" fmla="*/ 967740 h 1790700"/>
              <a:gd name="connsiteX40" fmla="*/ 838200 w 899160"/>
              <a:gd name="connsiteY40" fmla="*/ 990600 h 1790700"/>
              <a:gd name="connsiteX41" fmla="*/ 853440 w 899160"/>
              <a:gd name="connsiteY41" fmla="*/ 1059180 h 1790700"/>
              <a:gd name="connsiteX42" fmla="*/ 838200 w 899160"/>
              <a:gd name="connsiteY42" fmla="*/ 1150620 h 1790700"/>
              <a:gd name="connsiteX43" fmla="*/ 822960 w 899160"/>
              <a:gd name="connsiteY43" fmla="*/ 1173480 h 1790700"/>
              <a:gd name="connsiteX44" fmla="*/ 807720 w 899160"/>
              <a:gd name="connsiteY44" fmla="*/ 1219200 h 1790700"/>
              <a:gd name="connsiteX45" fmla="*/ 777240 w 899160"/>
              <a:gd name="connsiteY45" fmla="*/ 1264920 h 1790700"/>
              <a:gd name="connsiteX46" fmla="*/ 769620 w 899160"/>
              <a:gd name="connsiteY46" fmla="*/ 1386840 h 1790700"/>
              <a:gd name="connsiteX47" fmla="*/ 754380 w 899160"/>
              <a:gd name="connsiteY47" fmla="*/ 1409700 h 1790700"/>
              <a:gd name="connsiteX48" fmla="*/ 746760 w 899160"/>
              <a:gd name="connsiteY48" fmla="*/ 1432560 h 1790700"/>
              <a:gd name="connsiteX49" fmla="*/ 716280 w 899160"/>
              <a:gd name="connsiteY49" fmla="*/ 1478280 h 1790700"/>
              <a:gd name="connsiteX50" fmla="*/ 685800 w 899160"/>
              <a:gd name="connsiteY50" fmla="*/ 1569720 h 1790700"/>
              <a:gd name="connsiteX51" fmla="*/ 678180 w 899160"/>
              <a:gd name="connsiteY51" fmla="*/ 1592580 h 1790700"/>
              <a:gd name="connsiteX52" fmla="*/ 670560 w 899160"/>
              <a:gd name="connsiteY52" fmla="*/ 1615440 h 1790700"/>
              <a:gd name="connsiteX53" fmla="*/ 655320 w 899160"/>
              <a:gd name="connsiteY53" fmla="*/ 1676400 h 1790700"/>
              <a:gd name="connsiteX54" fmla="*/ 632460 w 899160"/>
              <a:gd name="connsiteY54" fmla="*/ 1729740 h 1790700"/>
              <a:gd name="connsiteX55" fmla="*/ 609600 w 899160"/>
              <a:gd name="connsiteY55" fmla="*/ 1760220 h 1790700"/>
              <a:gd name="connsiteX56" fmla="*/ 563880 w 899160"/>
              <a:gd name="connsiteY56" fmla="*/ 1775460 h 1790700"/>
              <a:gd name="connsiteX57" fmla="*/ 495300 w 899160"/>
              <a:gd name="connsiteY57" fmla="*/ 1790700 h 1790700"/>
              <a:gd name="connsiteX58" fmla="*/ 388620 w 899160"/>
              <a:gd name="connsiteY58" fmla="*/ 1783080 h 1790700"/>
              <a:gd name="connsiteX59" fmla="*/ 342900 w 899160"/>
              <a:gd name="connsiteY59" fmla="*/ 1752600 h 1790700"/>
              <a:gd name="connsiteX60" fmla="*/ 320040 w 899160"/>
              <a:gd name="connsiteY60" fmla="*/ 1737360 h 1790700"/>
              <a:gd name="connsiteX61" fmla="*/ 274320 w 899160"/>
              <a:gd name="connsiteY61" fmla="*/ 1699260 h 1790700"/>
              <a:gd name="connsiteX62" fmla="*/ 251460 w 899160"/>
              <a:gd name="connsiteY62" fmla="*/ 1546860 h 1790700"/>
              <a:gd name="connsiteX63" fmla="*/ 228600 w 899160"/>
              <a:gd name="connsiteY63" fmla="*/ 1524000 h 1790700"/>
              <a:gd name="connsiteX64" fmla="*/ 213360 w 899160"/>
              <a:gd name="connsiteY64" fmla="*/ 1501140 h 1790700"/>
              <a:gd name="connsiteX65" fmla="*/ 198120 w 899160"/>
              <a:gd name="connsiteY65" fmla="*/ 1348740 h 1790700"/>
              <a:gd name="connsiteX66" fmla="*/ 190500 w 899160"/>
              <a:gd name="connsiteY66" fmla="*/ 1325880 h 1790700"/>
              <a:gd name="connsiteX67" fmla="*/ 182880 w 899160"/>
              <a:gd name="connsiteY67" fmla="*/ 1181100 h 1790700"/>
              <a:gd name="connsiteX68" fmla="*/ 175260 w 899160"/>
              <a:gd name="connsiteY68" fmla="*/ 1143000 h 1790700"/>
              <a:gd name="connsiteX69" fmla="*/ 190500 w 899160"/>
              <a:gd name="connsiteY69" fmla="*/ 1043940 h 1790700"/>
              <a:gd name="connsiteX70" fmla="*/ 182880 w 899160"/>
              <a:gd name="connsiteY70" fmla="*/ 929640 h 1790700"/>
              <a:gd name="connsiteX71" fmla="*/ 160020 w 899160"/>
              <a:gd name="connsiteY71" fmla="*/ 914400 h 1790700"/>
              <a:gd name="connsiteX72" fmla="*/ 121920 w 899160"/>
              <a:gd name="connsiteY72" fmla="*/ 906780 h 1790700"/>
              <a:gd name="connsiteX73" fmla="*/ 53340 w 899160"/>
              <a:gd name="connsiteY73" fmla="*/ 876300 h 1790700"/>
              <a:gd name="connsiteX74" fmla="*/ 60960 w 899160"/>
              <a:gd name="connsiteY74" fmla="*/ 784860 h 1790700"/>
              <a:gd name="connsiteX75" fmla="*/ 76200 w 899160"/>
              <a:gd name="connsiteY75" fmla="*/ 731520 h 1790700"/>
              <a:gd name="connsiteX76" fmla="*/ 53340 w 899160"/>
              <a:gd name="connsiteY76" fmla="*/ 662940 h 1790700"/>
              <a:gd name="connsiteX77" fmla="*/ 45720 w 899160"/>
              <a:gd name="connsiteY77" fmla="*/ 640080 h 1790700"/>
              <a:gd name="connsiteX78" fmla="*/ 22860 w 899160"/>
              <a:gd name="connsiteY78" fmla="*/ 640080 h 1790700"/>
              <a:gd name="connsiteX0" fmla="*/ 22860 w 899160"/>
              <a:gd name="connsiteY0" fmla="*/ 640080 h 1790700"/>
              <a:gd name="connsiteX1" fmla="*/ 22860 w 899160"/>
              <a:gd name="connsiteY1" fmla="*/ 640080 h 1790700"/>
              <a:gd name="connsiteX2" fmla="*/ 7620 w 899160"/>
              <a:gd name="connsiteY2" fmla="*/ 510540 h 1790700"/>
              <a:gd name="connsiteX3" fmla="*/ 0 w 899160"/>
              <a:gd name="connsiteY3" fmla="*/ 487680 h 1790700"/>
              <a:gd name="connsiteX4" fmla="*/ 22860 w 899160"/>
              <a:gd name="connsiteY4" fmla="*/ 373380 h 1790700"/>
              <a:gd name="connsiteX5" fmla="*/ 38100 w 899160"/>
              <a:gd name="connsiteY5" fmla="*/ 350520 h 1790700"/>
              <a:gd name="connsiteX6" fmla="*/ 60960 w 899160"/>
              <a:gd name="connsiteY6" fmla="*/ 335280 h 1790700"/>
              <a:gd name="connsiteX7" fmla="*/ 114300 w 899160"/>
              <a:gd name="connsiteY7" fmla="*/ 274320 h 1790700"/>
              <a:gd name="connsiteX8" fmla="*/ 129540 w 899160"/>
              <a:gd name="connsiteY8" fmla="*/ 251460 h 1790700"/>
              <a:gd name="connsiteX9" fmla="*/ 175260 w 899160"/>
              <a:gd name="connsiteY9" fmla="*/ 220980 h 1790700"/>
              <a:gd name="connsiteX10" fmla="*/ 190500 w 899160"/>
              <a:gd name="connsiteY10" fmla="*/ 198120 h 1790700"/>
              <a:gd name="connsiteX11" fmla="*/ 236220 w 899160"/>
              <a:gd name="connsiteY11" fmla="*/ 160020 h 1790700"/>
              <a:gd name="connsiteX12" fmla="*/ 251460 w 899160"/>
              <a:gd name="connsiteY12" fmla="*/ 137160 h 1790700"/>
              <a:gd name="connsiteX13" fmla="*/ 281940 w 899160"/>
              <a:gd name="connsiteY13" fmla="*/ 114300 h 1790700"/>
              <a:gd name="connsiteX14" fmla="*/ 304800 w 899160"/>
              <a:gd name="connsiteY14" fmla="*/ 91440 h 1790700"/>
              <a:gd name="connsiteX15" fmla="*/ 350520 w 899160"/>
              <a:gd name="connsiteY15" fmla="*/ 68580 h 1790700"/>
              <a:gd name="connsiteX16" fmla="*/ 365760 w 899160"/>
              <a:gd name="connsiteY16" fmla="*/ 45720 h 1790700"/>
              <a:gd name="connsiteX17" fmla="*/ 411480 w 899160"/>
              <a:gd name="connsiteY17" fmla="*/ 30480 h 1790700"/>
              <a:gd name="connsiteX18" fmla="*/ 434340 w 899160"/>
              <a:gd name="connsiteY18" fmla="*/ 15240 h 1790700"/>
              <a:gd name="connsiteX19" fmla="*/ 464820 w 899160"/>
              <a:gd name="connsiteY19" fmla="*/ 7620 h 1790700"/>
              <a:gd name="connsiteX20" fmla="*/ 487680 w 899160"/>
              <a:gd name="connsiteY20" fmla="*/ 0 h 1790700"/>
              <a:gd name="connsiteX21" fmla="*/ 548640 w 899160"/>
              <a:gd name="connsiteY21" fmla="*/ 22860 h 1790700"/>
              <a:gd name="connsiteX22" fmla="*/ 563880 w 899160"/>
              <a:gd name="connsiteY22" fmla="*/ 45720 h 1790700"/>
              <a:gd name="connsiteX23" fmla="*/ 586740 w 899160"/>
              <a:gd name="connsiteY23" fmla="*/ 53340 h 1790700"/>
              <a:gd name="connsiteX24" fmla="*/ 609600 w 899160"/>
              <a:gd name="connsiteY24" fmla="*/ 68580 h 1790700"/>
              <a:gd name="connsiteX25" fmla="*/ 624840 w 899160"/>
              <a:gd name="connsiteY25" fmla="*/ 91440 h 1790700"/>
              <a:gd name="connsiteX26" fmla="*/ 647700 w 899160"/>
              <a:gd name="connsiteY26" fmla="*/ 106680 h 1790700"/>
              <a:gd name="connsiteX27" fmla="*/ 678180 w 899160"/>
              <a:gd name="connsiteY27" fmla="*/ 137160 h 1790700"/>
              <a:gd name="connsiteX28" fmla="*/ 739140 w 899160"/>
              <a:gd name="connsiteY28" fmla="*/ 190500 h 1790700"/>
              <a:gd name="connsiteX29" fmla="*/ 800100 w 899160"/>
              <a:gd name="connsiteY29" fmla="*/ 259080 h 1790700"/>
              <a:gd name="connsiteX30" fmla="*/ 762000 w 899160"/>
              <a:gd name="connsiteY30" fmla="*/ 342900 h 1790700"/>
              <a:gd name="connsiteX31" fmla="*/ 769620 w 899160"/>
              <a:gd name="connsiteY31" fmla="*/ 381000 h 1790700"/>
              <a:gd name="connsiteX32" fmla="*/ 777240 w 899160"/>
              <a:gd name="connsiteY32" fmla="*/ 403860 h 1790700"/>
              <a:gd name="connsiteX33" fmla="*/ 822960 w 899160"/>
              <a:gd name="connsiteY33" fmla="*/ 419100 h 1790700"/>
              <a:gd name="connsiteX34" fmla="*/ 861060 w 899160"/>
              <a:gd name="connsiteY34" fmla="*/ 464820 h 1790700"/>
              <a:gd name="connsiteX35" fmla="*/ 899160 w 899160"/>
              <a:gd name="connsiteY35" fmla="*/ 510540 h 1790700"/>
              <a:gd name="connsiteX36" fmla="*/ 883920 w 899160"/>
              <a:gd name="connsiteY36" fmla="*/ 701040 h 1790700"/>
              <a:gd name="connsiteX37" fmla="*/ 861060 w 899160"/>
              <a:gd name="connsiteY37" fmla="*/ 777240 h 1790700"/>
              <a:gd name="connsiteX38" fmla="*/ 815340 w 899160"/>
              <a:gd name="connsiteY38" fmla="*/ 922020 h 1790700"/>
              <a:gd name="connsiteX39" fmla="*/ 830580 w 899160"/>
              <a:gd name="connsiteY39" fmla="*/ 967740 h 1790700"/>
              <a:gd name="connsiteX40" fmla="*/ 853440 w 899160"/>
              <a:gd name="connsiteY40" fmla="*/ 1059180 h 1790700"/>
              <a:gd name="connsiteX41" fmla="*/ 838200 w 899160"/>
              <a:gd name="connsiteY41" fmla="*/ 1150620 h 1790700"/>
              <a:gd name="connsiteX42" fmla="*/ 822960 w 899160"/>
              <a:gd name="connsiteY42" fmla="*/ 1173480 h 1790700"/>
              <a:gd name="connsiteX43" fmla="*/ 807720 w 899160"/>
              <a:gd name="connsiteY43" fmla="*/ 1219200 h 1790700"/>
              <a:gd name="connsiteX44" fmla="*/ 777240 w 899160"/>
              <a:gd name="connsiteY44" fmla="*/ 1264920 h 1790700"/>
              <a:gd name="connsiteX45" fmla="*/ 769620 w 899160"/>
              <a:gd name="connsiteY45" fmla="*/ 1386840 h 1790700"/>
              <a:gd name="connsiteX46" fmla="*/ 754380 w 899160"/>
              <a:gd name="connsiteY46" fmla="*/ 1409700 h 1790700"/>
              <a:gd name="connsiteX47" fmla="*/ 746760 w 899160"/>
              <a:gd name="connsiteY47" fmla="*/ 1432560 h 1790700"/>
              <a:gd name="connsiteX48" fmla="*/ 716280 w 899160"/>
              <a:gd name="connsiteY48" fmla="*/ 1478280 h 1790700"/>
              <a:gd name="connsiteX49" fmla="*/ 685800 w 899160"/>
              <a:gd name="connsiteY49" fmla="*/ 1569720 h 1790700"/>
              <a:gd name="connsiteX50" fmla="*/ 678180 w 899160"/>
              <a:gd name="connsiteY50" fmla="*/ 1592580 h 1790700"/>
              <a:gd name="connsiteX51" fmla="*/ 670560 w 899160"/>
              <a:gd name="connsiteY51" fmla="*/ 1615440 h 1790700"/>
              <a:gd name="connsiteX52" fmla="*/ 655320 w 899160"/>
              <a:gd name="connsiteY52" fmla="*/ 1676400 h 1790700"/>
              <a:gd name="connsiteX53" fmla="*/ 632460 w 899160"/>
              <a:gd name="connsiteY53" fmla="*/ 1729740 h 1790700"/>
              <a:gd name="connsiteX54" fmla="*/ 609600 w 899160"/>
              <a:gd name="connsiteY54" fmla="*/ 1760220 h 1790700"/>
              <a:gd name="connsiteX55" fmla="*/ 563880 w 899160"/>
              <a:gd name="connsiteY55" fmla="*/ 1775460 h 1790700"/>
              <a:gd name="connsiteX56" fmla="*/ 495300 w 899160"/>
              <a:gd name="connsiteY56" fmla="*/ 1790700 h 1790700"/>
              <a:gd name="connsiteX57" fmla="*/ 388620 w 899160"/>
              <a:gd name="connsiteY57" fmla="*/ 1783080 h 1790700"/>
              <a:gd name="connsiteX58" fmla="*/ 342900 w 899160"/>
              <a:gd name="connsiteY58" fmla="*/ 1752600 h 1790700"/>
              <a:gd name="connsiteX59" fmla="*/ 320040 w 899160"/>
              <a:gd name="connsiteY59" fmla="*/ 1737360 h 1790700"/>
              <a:gd name="connsiteX60" fmla="*/ 274320 w 899160"/>
              <a:gd name="connsiteY60" fmla="*/ 1699260 h 1790700"/>
              <a:gd name="connsiteX61" fmla="*/ 251460 w 899160"/>
              <a:gd name="connsiteY61" fmla="*/ 1546860 h 1790700"/>
              <a:gd name="connsiteX62" fmla="*/ 228600 w 899160"/>
              <a:gd name="connsiteY62" fmla="*/ 1524000 h 1790700"/>
              <a:gd name="connsiteX63" fmla="*/ 213360 w 899160"/>
              <a:gd name="connsiteY63" fmla="*/ 1501140 h 1790700"/>
              <a:gd name="connsiteX64" fmla="*/ 198120 w 899160"/>
              <a:gd name="connsiteY64" fmla="*/ 1348740 h 1790700"/>
              <a:gd name="connsiteX65" fmla="*/ 190500 w 899160"/>
              <a:gd name="connsiteY65" fmla="*/ 1325880 h 1790700"/>
              <a:gd name="connsiteX66" fmla="*/ 182880 w 899160"/>
              <a:gd name="connsiteY66" fmla="*/ 1181100 h 1790700"/>
              <a:gd name="connsiteX67" fmla="*/ 175260 w 899160"/>
              <a:gd name="connsiteY67" fmla="*/ 1143000 h 1790700"/>
              <a:gd name="connsiteX68" fmla="*/ 190500 w 899160"/>
              <a:gd name="connsiteY68" fmla="*/ 1043940 h 1790700"/>
              <a:gd name="connsiteX69" fmla="*/ 182880 w 899160"/>
              <a:gd name="connsiteY69" fmla="*/ 929640 h 1790700"/>
              <a:gd name="connsiteX70" fmla="*/ 160020 w 899160"/>
              <a:gd name="connsiteY70" fmla="*/ 914400 h 1790700"/>
              <a:gd name="connsiteX71" fmla="*/ 121920 w 899160"/>
              <a:gd name="connsiteY71" fmla="*/ 906780 h 1790700"/>
              <a:gd name="connsiteX72" fmla="*/ 53340 w 899160"/>
              <a:gd name="connsiteY72" fmla="*/ 876300 h 1790700"/>
              <a:gd name="connsiteX73" fmla="*/ 60960 w 899160"/>
              <a:gd name="connsiteY73" fmla="*/ 784860 h 1790700"/>
              <a:gd name="connsiteX74" fmla="*/ 76200 w 899160"/>
              <a:gd name="connsiteY74" fmla="*/ 731520 h 1790700"/>
              <a:gd name="connsiteX75" fmla="*/ 53340 w 899160"/>
              <a:gd name="connsiteY75" fmla="*/ 662940 h 1790700"/>
              <a:gd name="connsiteX76" fmla="*/ 45720 w 899160"/>
              <a:gd name="connsiteY76" fmla="*/ 640080 h 1790700"/>
              <a:gd name="connsiteX77" fmla="*/ 22860 w 899160"/>
              <a:gd name="connsiteY77" fmla="*/ 640080 h 1790700"/>
              <a:gd name="connsiteX0" fmla="*/ 22860 w 899160"/>
              <a:gd name="connsiteY0" fmla="*/ 640080 h 1790700"/>
              <a:gd name="connsiteX1" fmla="*/ 22860 w 899160"/>
              <a:gd name="connsiteY1" fmla="*/ 640080 h 1790700"/>
              <a:gd name="connsiteX2" fmla="*/ 7620 w 899160"/>
              <a:gd name="connsiteY2" fmla="*/ 510540 h 1790700"/>
              <a:gd name="connsiteX3" fmla="*/ 0 w 899160"/>
              <a:gd name="connsiteY3" fmla="*/ 487680 h 1790700"/>
              <a:gd name="connsiteX4" fmla="*/ 22860 w 899160"/>
              <a:gd name="connsiteY4" fmla="*/ 373380 h 1790700"/>
              <a:gd name="connsiteX5" fmla="*/ 38100 w 899160"/>
              <a:gd name="connsiteY5" fmla="*/ 350520 h 1790700"/>
              <a:gd name="connsiteX6" fmla="*/ 60960 w 899160"/>
              <a:gd name="connsiteY6" fmla="*/ 335280 h 1790700"/>
              <a:gd name="connsiteX7" fmla="*/ 114300 w 899160"/>
              <a:gd name="connsiteY7" fmla="*/ 274320 h 1790700"/>
              <a:gd name="connsiteX8" fmla="*/ 129540 w 899160"/>
              <a:gd name="connsiteY8" fmla="*/ 251460 h 1790700"/>
              <a:gd name="connsiteX9" fmla="*/ 175260 w 899160"/>
              <a:gd name="connsiteY9" fmla="*/ 220980 h 1790700"/>
              <a:gd name="connsiteX10" fmla="*/ 190500 w 899160"/>
              <a:gd name="connsiteY10" fmla="*/ 198120 h 1790700"/>
              <a:gd name="connsiteX11" fmla="*/ 236220 w 899160"/>
              <a:gd name="connsiteY11" fmla="*/ 160020 h 1790700"/>
              <a:gd name="connsiteX12" fmla="*/ 251460 w 899160"/>
              <a:gd name="connsiteY12" fmla="*/ 137160 h 1790700"/>
              <a:gd name="connsiteX13" fmla="*/ 281940 w 899160"/>
              <a:gd name="connsiteY13" fmla="*/ 114300 h 1790700"/>
              <a:gd name="connsiteX14" fmla="*/ 304800 w 899160"/>
              <a:gd name="connsiteY14" fmla="*/ 91440 h 1790700"/>
              <a:gd name="connsiteX15" fmla="*/ 350520 w 899160"/>
              <a:gd name="connsiteY15" fmla="*/ 68580 h 1790700"/>
              <a:gd name="connsiteX16" fmla="*/ 365760 w 899160"/>
              <a:gd name="connsiteY16" fmla="*/ 45720 h 1790700"/>
              <a:gd name="connsiteX17" fmla="*/ 411480 w 899160"/>
              <a:gd name="connsiteY17" fmla="*/ 30480 h 1790700"/>
              <a:gd name="connsiteX18" fmla="*/ 434340 w 899160"/>
              <a:gd name="connsiteY18" fmla="*/ 15240 h 1790700"/>
              <a:gd name="connsiteX19" fmla="*/ 464820 w 899160"/>
              <a:gd name="connsiteY19" fmla="*/ 7620 h 1790700"/>
              <a:gd name="connsiteX20" fmla="*/ 487680 w 899160"/>
              <a:gd name="connsiteY20" fmla="*/ 0 h 1790700"/>
              <a:gd name="connsiteX21" fmla="*/ 548640 w 899160"/>
              <a:gd name="connsiteY21" fmla="*/ 22860 h 1790700"/>
              <a:gd name="connsiteX22" fmla="*/ 563880 w 899160"/>
              <a:gd name="connsiteY22" fmla="*/ 45720 h 1790700"/>
              <a:gd name="connsiteX23" fmla="*/ 586740 w 899160"/>
              <a:gd name="connsiteY23" fmla="*/ 53340 h 1790700"/>
              <a:gd name="connsiteX24" fmla="*/ 609600 w 899160"/>
              <a:gd name="connsiteY24" fmla="*/ 68580 h 1790700"/>
              <a:gd name="connsiteX25" fmla="*/ 624840 w 899160"/>
              <a:gd name="connsiteY25" fmla="*/ 91440 h 1790700"/>
              <a:gd name="connsiteX26" fmla="*/ 647700 w 899160"/>
              <a:gd name="connsiteY26" fmla="*/ 106680 h 1790700"/>
              <a:gd name="connsiteX27" fmla="*/ 678180 w 899160"/>
              <a:gd name="connsiteY27" fmla="*/ 137160 h 1790700"/>
              <a:gd name="connsiteX28" fmla="*/ 739140 w 899160"/>
              <a:gd name="connsiteY28" fmla="*/ 190500 h 1790700"/>
              <a:gd name="connsiteX29" fmla="*/ 800100 w 899160"/>
              <a:gd name="connsiteY29" fmla="*/ 259080 h 1790700"/>
              <a:gd name="connsiteX30" fmla="*/ 762000 w 899160"/>
              <a:gd name="connsiteY30" fmla="*/ 342900 h 1790700"/>
              <a:gd name="connsiteX31" fmla="*/ 769620 w 899160"/>
              <a:gd name="connsiteY31" fmla="*/ 381000 h 1790700"/>
              <a:gd name="connsiteX32" fmla="*/ 777240 w 899160"/>
              <a:gd name="connsiteY32" fmla="*/ 403860 h 1790700"/>
              <a:gd name="connsiteX33" fmla="*/ 822960 w 899160"/>
              <a:gd name="connsiteY33" fmla="*/ 419100 h 1790700"/>
              <a:gd name="connsiteX34" fmla="*/ 861060 w 899160"/>
              <a:gd name="connsiteY34" fmla="*/ 464820 h 1790700"/>
              <a:gd name="connsiteX35" fmla="*/ 899160 w 899160"/>
              <a:gd name="connsiteY35" fmla="*/ 510540 h 1790700"/>
              <a:gd name="connsiteX36" fmla="*/ 883920 w 899160"/>
              <a:gd name="connsiteY36" fmla="*/ 701040 h 1790700"/>
              <a:gd name="connsiteX37" fmla="*/ 861060 w 899160"/>
              <a:gd name="connsiteY37" fmla="*/ 777240 h 1790700"/>
              <a:gd name="connsiteX38" fmla="*/ 815340 w 899160"/>
              <a:gd name="connsiteY38" fmla="*/ 922020 h 1790700"/>
              <a:gd name="connsiteX39" fmla="*/ 830580 w 899160"/>
              <a:gd name="connsiteY39" fmla="*/ 967740 h 1790700"/>
              <a:gd name="connsiteX40" fmla="*/ 838200 w 899160"/>
              <a:gd name="connsiteY40" fmla="*/ 1150620 h 1790700"/>
              <a:gd name="connsiteX41" fmla="*/ 822960 w 899160"/>
              <a:gd name="connsiteY41" fmla="*/ 1173480 h 1790700"/>
              <a:gd name="connsiteX42" fmla="*/ 807720 w 899160"/>
              <a:gd name="connsiteY42" fmla="*/ 1219200 h 1790700"/>
              <a:gd name="connsiteX43" fmla="*/ 777240 w 899160"/>
              <a:gd name="connsiteY43" fmla="*/ 1264920 h 1790700"/>
              <a:gd name="connsiteX44" fmla="*/ 769620 w 899160"/>
              <a:gd name="connsiteY44" fmla="*/ 1386840 h 1790700"/>
              <a:gd name="connsiteX45" fmla="*/ 754380 w 899160"/>
              <a:gd name="connsiteY45" fmla="*/ 1409700 h 1790700"/>
              <a:gd name="connsiteX46" fmla="*/ 746760 w 899160"/>
              <a:gd name="connsiteY46" fmla="*/ 1432560 h 1790700"/>
              <a:gd name="connsiteX47" fmla="*/ 716280 w 899160"/>
              <a:gd name="connsiteY47" fmla="*/ 1478280 h 1790700"/>
              <a:gd name="connsiteX48" fmla="*/ 685800 w 899160"/>
              <a:gd name="connsiteY48" fmla="*/ 1569720 h 1790700"/>
              <a:gd name="connsiteX49" fmla="*/ 678180 w 899160"/>
              <a:gd name="connsiteY49" fmla="*/ 1592580 h 1790700"/>
              <a:gd name="connsiteX50" fmla="*/ 670560 w 899160"/>
              <a:gd name="connsiteY50" fmla="*/ 1615440 h 1790700"/>
              <a:gd name="connsiteX51" fmla="*/ 655320 w 899160"/>
              <a:gd name="connsiteY51" fmla="*/ 1676400 h 1790700"/>
              <a:gd name="connsiteX52" fmla="*/ 632460 w 899160"/>
              <a:gd name="connsiteY52" fmla="*/ 1729740 h 1790700"/>
              <a:gd name="connsiteX53" fmla="*/ 609600 w 899160"/>
              <a:gd name="connsiteY53" fmla="*/ 1760220 h 1790700"/>
              <a:gd name="connsiteX54" fmla="*/ 563880 w 899160"/>
              <a:gd name="connsiteY54" fmla="*/ 1775460 h 1790700"/>
              <a:gd name="connsiteX55" fmla="*/ 495300 w 899160"/>
              <a:gd name="connsiteY55" fmla="*/ 1790700 h 1790700"/>
              <a:gd name="connsiteX56" fmla="*/ 388620 w 899160"/>
              <a:gd name="connsiteY56" fmla="*/ 1783080 h 1790700"/>
              <a:gd name="connsiteX57" fmla="*/ 342900 w 899160"/>
              <a:gd name="connsiteY57" fmla="*/ 1752600 h 1790700"/>
              <a:gd name="connsiteX58" fmla="*/ 320040 w 899160"/>
              <a:gd name="connsiteY58" fmla="*/ 1737360 h 1790700"/>
              <a:gd name="connsiteX59" fmla="*/ 274320 w 899160"/>
              <a:gd name="connsiteY59" fmla="*/ 1699260 h 1790700"/>
              <a:gd name="connsiteX60" fmla="*/ 251460 w 899160"/>
              <a:gd name="connsiteY60" fmla="*/ 1546860 h 1790700"/>
              <a:gd name="connsiteX61" fmla="*/ 228600 w 899160"/>
              <a:gd name="connsiteY61" fmla="*/ 1524000 h 1790700"/>
              <a:gd name="connsiteX62" fmla="*/ 213360 w 899160"/>
              <a:gd name="connsiteY62" fmla="*/ 1501140 h 1790700"/>
              <a:gd name="connsiteX63" fmla="*/ 198120 w 899160"/>
              <a:gd name="connsiteY63" fmla="*/ 1348740 h 1790700"/>
              <a:gd name="connsiteX64" fmla="*/ 190500 w 899160"/>
              <a:gd name="connsiteY64" fmla="*/ 1325880 h 1790700"/>
              <a:gd name="connsiteX65" fmla="*/ 182880 w 899160"/>
              <a:gd name="connsiteY65" fmla="*/ 1181100 h 1790700"/>
              <a:gd name="connsiteX66" fmla="*/ 175260 w 899160"/>
              <a:gd name="connsiteY66" fmla="*/ 1143000 h 1790700"/>
              <a:gd name="connsiteX67" fmla="*/ 190500 w 899160"/>
              <a:gd name="connsiteY67" fmla="*/ 1043940 h 1790700"/>
              <a:gd name="connsiteX68" fmla="*/ 182880 w 899160"/>
              <a:gd name="connsiteY68" fmla="*/ 929640 h 1790700"/>
              <a:gd name="connsiteX69" fmla="*/ 160020 w 899160"/>
              <a:gd name="connsiteY69" fmla="*/ 914400 h 1790700"/>
              <a:gd name="connsiteX70" fmla="*/ 121920 w 899160"/>
              <a:gd name="connsiteY70" fmla="*/ 906780 h 1790700"/>
              <a:gd name="connsiteX71" fmla="*/ 53340 w 899160"/>
              <a:gd name="connsiteY71" fmla="*/ 876300 h 1790700"/>
              <a:gd name="connsiteX72" fmla="*/ 60960 w 899160"/>
              <a:gd name="connsiteY72" fmla="*/ 784860 h 1790700"/>
              <a:gd name="connsiteX73" fmla="*/ 76200 w 899160"/>
              <a:gd name="connsiteY73" fmla="*/ 731520 h 1790700"/>
              <a:gd name="connsiteX74" fmla="*/ 53340 w 899160"/>
              <a:gd name="connsiteY74" fmla="*/ 662940 h 1790700"/>
              <a:gd name="connsiteX75" fmla="*/ 45720 w 899160"/>
              <a:gd name="connsiteY75" fmla="*/ 640080 h 1790700"/>
              <a:gd name="connsiteX76" fmla="*/ 22860 w 899160"/>
              <a:gd name="connsiteY76" fmla="*/ 640080 h 1790700"/>
              <a:gd name="connsiteX0" fmla="*/ 22860 w 899160"/>
              <a:gd name="connsiteY0" fmla="*/ 640080 h 1790700"/>
              <a:gd name="connsiteX1" fmla="*/ 22860 w 899160"/>
              <a:gd name="connsiteY1" fmla="*/ 640080 h 1790700"/>
              <a:gd name="connsiteX2" fmla="*/ 7620 w 899160"/>
              <a:gd name="connsiteY2" fmla="*/ 510540 h 1790700"/>
              <a:gd name="connsiteX3" fmla="*/ 0 w 899160"/>
              <a:gd name="connsiteY3" fmla="*/ 487680 h 1790700"/>
              <a:gd name="connsiteX4" fmla="*/ 22860 w 899160"/>
              <a:gd name="connsiteY4" fmla="*/ 373380 h 1790700"/>
              <a:gd name="connsiteX5" fmla="*/ 38100 w 899160"/>
              <a:gd name="connsiteY5" fmla="*/ 350520 h 1790700"/>
              <a:gd name="connsiteX6" fmla="*/ 60960 w 899160"/>
              <a:gd name="connsiteY6" fmla="*/ 335280 h 1790700"/>
              <a:gd name="connsiteX7" fmla="*/ 114300 w 899160"/>
              <a:gd name="connsiteY7" fmla="*/ 274320 h 1790700"/>
              <a:gd name="connsiteX8" fmla="*/ 129540 w 899160"/>
              <a:gd name="connsiteY8" fmla="*/ 251460 h 1790700"/>
              <a:gd name="connsiteX9" fmla="*/ 175260 w 899160"/>
              <a:gd name="connsiteY9" fmla="*/ 220980 h 1790700"/>
              <a:gd name="connsiteX10" fmla="*/ 190500 w 899160"/>
              <a:gd name="connsiteY10" fmla="*/ 198120 h 1790700"/>
              <a:gd name="connsiteX11" fmla="*/ 236220 w 899160"/>
              <a:gd name="connsiteY11" fmla="*/ 160020 h 1790700"/>
              <a:gd name="connsiteX12" fmla="*/ 251460 w 899160"/>
              <a:gd name="connsiteY12" fmla="*/ 137160 h 1790700"/>
              <a:gd name="connsiteX13" fmla="*/ 281940 w 899160"/>
              <a:gd name="connsiteY13" fmla="*/ 114300 h 1790700"/>
              <a:gd name="connsiteX14" fmla="*/ 304800 w 899160"/>
              <a:gd name="connsiteY14" fmla="*/ 91440 h 1790700"/>
              <a:gd name="connsiteX15" fmla="*/ 350520 w 899160"/>
              <a:gd name="connsiteY15" fmla="*/ 68580 h 1790700"/>
              <a:gd name="connsiteX16" fmla="*/ 365760 w 899160"/>
              <a:gd name="connsiteY16" fmla="*/ 45720 h 1790700"/>
              <a:gd name="connsiteX17" fmla="*/ 411480 w 899160"/>
              <a:gd name="connsiteY17" fmla="*/ 30480 h 1790700"/>
              <a:gd name="connsiteX18" fmla="*/ 434340 w 899160"/>
              <a:gd name="connsiteY18" fmla="*/ 15240 h 1790700"/>
              <a:gd name="connsiteX19" fmla="*/ 464820 w 899160"/>
              <a:gd name="connsiteY19" fmla="*/ 7620 h 1790700"/>
              <a:gd name="connsiteX20" fmla="*/ 487680 w 899160"/>
              <a:gd name="connsiteY20" fmla="*/ 0 h 1790700"/>
              <a:gd name="connsiteX21" fmla="*/ 548640 w 899160"/>
              <a:gd name="connsiteY21" fmla="*/ 22860 h 1790700"/>
              <a:gd name="connsiteX22" fmla="*/ 563880 w 899160"/>
              <a:gd name="connsiteY22" fmla="*/ 45720 h 1790700"/>
              <a:gd name="connsiteX23" fmla="*/ 586740 w 899160"/>
              <a:gd name="connsiteY23" fmla="*/ 53340 h 1790700"/>
              <a:gd name="connsiteX24" fmla="*/ 609600 w 899160"/>
              <a:gd name="connsiteY24" fmla="*/ 68580 h 1790700"/>
              <a:gd name="connsiteX25" fmla="*/ 624840 w 899160"/>
              <a:gd name="connsiteY25" fmla="*/ 91440 h 1790700"/>
              <a:gd name="connsiteX26" fmla="*/ 647700 w 899160"/>
              <a:gd name="connsiteY26" fmla="*/ 106680 h 1790700"/>
              <a:gd name="connsiteX27" fmla="*/ 678180 w 899160"/>
              <a:gd name="connsiteY27" fmla="*/ 137160 h 1790700"/>
              <a:gd name="connsiteX28" fmla="*/ 739140 w 899160"/>
              <a:gd name="connsiteY28" fmla="*/ 190500 h 1790700"/>
              <a:gd name="connsiteX29" fmla="*/ 800100 w 899160"/>
              <a:gd name="connsiteY29" fmla="*/ 259080 h 1790700"/>
              <a:gd name="connsiteX30" fmla="*/ 762000 w 899160"/>
              <a:gd name="connsiteY30" fmla="*/ 342900 h 1790700"/>
              <a:gd name="connsiteX31" fmla="*/ 769620 w 899160"/>
              <a:gd name="connsiteY31" fmla="*/ 381000 h 1790700"/>
              <a:gd name="connsiteX32" fmla="*/ 777240 w 899160"/>
              <a:gd name="connsiteY32" fmla="*/ 403860 h 1790700"/>
              <a:gd name="connsiteX33" fmla="*/ 822960 w 899160"/>
              <a:gd name="connsiteY33" fmla="*/ 419100 h 1790700"/>
              <a:gd name="connsiteX34" fmla="*/ 861060 w 899160"/>
              <a:gd name="connsiteY34" fmla="*/ 464820 h 1790700"/>
              <a:gd name="connsiteX35" fmla="*/ 899160 w 899160"/>
              <a:gd name="connsiteY35" fmla="*/ 510540 h 1790700"/>
              <a:gd name="connsiteX36" fmla="*/ 883920 w 899160"/>
              <a:gd name="connsiteY36" fmla="*/ 701040 h 1790700"/>
              <a:gd name="connsiteX37" fmla="*/ 861060 w 899160"/>
              <a:gd name="connsiteY37" fmla="*/ 777240 h 1790700"/>
              <a:gd name="connsiteX38" fmla="*/ 815340 w 899160"/>
              <a:gd name="connsiteY38" fmla="*/ 922020 h 1790700"/>
              <a:gd name="connsiteX39" fmla="*/ 838200 w 899160"/>
              <a:gd name="connsiteY39" fmla="*/ 1150620 h 1790700"/>
              <a:gd name="connsiteX40" fmla="*/ 822960 w 899160"/>
              <a:gd name="connsiteY40" fmla="*/ 1173480 h 1790700"/>
              <a:gd name="connsiteX41" fmla="*/ 807720 w 899160"/>
              <a:gd name="connsiteY41" fmla="*/ 1219200 h 1790700"/>
              <a:gd name="connsiteX42" fmla="*/ 777240 w 899160"/>
              <a:gd name="connsiteY42" fmla="*/ 1264920 h 1790700"/>
              <a:gd name="connsiteX43" fmla="*/ 769620 w 899160"/>
              <a:gd name="connsiteY43" fmla="*/ 1386840 h 1790700"/>
              <a:gd name="connsiteX44" fmla="*/ 754380 w 899160"/>
              <a:gd name="connsiteY44" fmla="*/ 1409700 h 1790700"/>
              <a:gd name="connsiteX45" fmla="*/ 746760 w 899160"/>
              <a:gd name="connsiteY45" fmla="*/ 1432560 h 1790700"/>
              <a:gd name="connsiteX46" fmla="*/ 716280 w 899160"/>
              <a:gd name="connsiteY46" fmla="*/ 1478280 h 1790700"/>
              <a:gd name="connsiteX47" fmla="*/ 685800 w 899160"/>
              <a:gd name="connsiteY47" fmla="*/ 1569720 h 1790700"/>
              <a:gd name="connsiteX48" fmla="*/ 678180 w 899160"/>
              <a:gd name="connsiteY48" fmla="*/ 1592580 h 1790700"/>
              <a:gd name="connsiteX49" fmla="*/ 670560 w 899160"/>
              <a:gd name="connsiteY49" fmla="*/ 1615440 h 1790700"/>
              <a:gd name="connsiteX50" fmla="*/ 655320 w 899160"/>
              <a:gd name="connsiteY50" fmla="*/ 1676400 h 1790700"/>
              <a:gd name="connsiteX51" fmla="*/ 632460 w 899160"/>
              <a:gd name="connsiteY51" fmla="*/ 1729740 h 1790700"/>
              <a:gd name="connsiteX52" fmla="*/ 609600 w 899160"/>
              <a:gd name="connsiteY52" fmla="*/ 1760220 h 1790700"/>
              <a:gd name="connsiteX53" fmla="*/ 563880 w 899160"/>
              <a:gd name="connsiteY53" fmla="*/ 1775460 h 1790700"/>
              <a:gd name="connsiteX54" fmla="*/ 495300 w 899160"/>
              <a:gd name="connsiteY54" fmla="*/ 1790700 h 1790700"/>
              <a:gd name="connsiteX55" fmla="*/ 388620 w 899160"/>
              <a:gd name="connsiteY55" fmla="*/ 1783080 h 1790700"/>
              <a:gd name="connsiteX56" fmla="*/ 342900 w 899160"/>
              <a:gd name="connsiteY56" fmla="*/ 1752600 h 1790700"/>
              <a:gd name="connsiteX57" fmla="*/ 320040 w 899160"/>
              <a:gd name="connsiteY57" fmla="*/ 1737360 h 1790700"/>
              <a:gd name="connsiteX58" fmla="*/ 274320 w 899160"/>
              <a:gd name="connsiteY58" fmla="*/ 1699260 h 1790700"/>
              <a:gd name="connsiteX59" fmla="*/ 251460 w 899160"/>
              <a:gd name="connsiteY59" fmla="*/ 1546860 h 1790700"/>
              <a:gd name="connsiteX60" fmla="*/ 228600 w 899160"/>
              <a:gd name="connsiteY60" fmla="*/ 1524000 h 1790700"/>
              <a:gd name="connsiteX61" fmla="*/ 213360 w 899160"/>
              <a:gd name="connsiteY61" fmla="*/ 1501140 h 1790700"/>
              <a:gd name="connsiteX62" fmla="*/ 198120 w 899160"/>
              <a:gd name="connsiteY62" fmla="*/ 1348740 h 1790700"/>
              <a:gd name="connsiteX63" fmla="*/ 190500 w 899160"/>
              <a:gd name="connsiteY63" fmla="*/ 1325880 h 1790700"/>
              <a:gd name="connsiteX64" fmla="*/ 182880 w 899160"/>
              <a:gd name="connsiteY64" fmla="*/ 1181100 h 1790700"/>
              <a:gd name="connsiteX65" fmla="*/ 175260 w 899160"/>
              <a:gd name="connsiteY65" fmla="*/ 1143000 h 1790700"/>
              <a:gd name="connsiteX66" fmla="*/ 190500 w 899160"/>
              <a:gd name="connsiteY66" fmla="*/ 1043940 h 1790700"/>
              <a:gd name="connsiteX67" fmla="*/ 182880 w 899160"/>
              <a:gd name="connsiteY67" fmla="*/ 929640 h 1790700"/>
              <a:gd name="connsiteX68" fmla="*/ 160020 w 899160"/>
              <a:gd name="connsiteY68" fmla="*/ 914400 h 1790700"/>
              <a:gd name="connsiteX69" fmla="*/ 121920 w 899160"/>
              <a:gd name="connsiteY69" fmla="*/ 906780 h 1790700"/>
              <a:gd name="connsiteX70" fmla="*/ 53340 w 899160"/>
              <a:gd name="connsiteY70" fmla="*/ 876300 h 1790700"/>
              <a:gd name="connsiteX71" fmla="*/ 60960 w 899160"/>
              <a:gd name="connsiteY71" fmla="*/ 784860 h 1790700"/>
              <a:gd name="connsiteX72" fmla="*/ 76200 w 899160"/>
              <a:gd name="connsiteY72" fmla="*/ 731520 h 1790700"/>
              <a:gd name="connsiteX73" fmla="*/ 53340 w 899160"/>
              <a:gd name="connsiteY73" fmla="*/ 662940 h 1790700"/>
              <a:gd name="connsiteX74" fmla="*/ 45720 w 899160"/>
              <a:gd name="connsiteY74" fmla="*/ 640080 h 1790700"/>
              <a:gd name="connsiteX75" fmla="*/ 22860 w 899160"/>
              <a:gd name="connsiteY75" fmla="*/ 640080 h 1790700"/>
              <a:gd name="connsiteX0" fmla="*/ 22860 w 899160"/>
              <a:gd name="connsiteY0" fmla="*/ 640080 h 1790700"/>
              <a:gd name="connsiteX1" fmla="*/ 22860 w 899160"/>
              <a:gd name="connsiteY1" fmla="*/ 640080 h 1790700"/>
              <a:gd name="connsiteX2" fmla="*/ 7620 w 899160"/>
              <a:gd name="connsiteY2" fmla="*/ 510540 h 1790700"/>
              <a:gd name="connsiteX3" fmla="*/ 0 w 899160"/>
              <a:gd name="connsiteY3" fmla="*/ 487680 h 1790700"/>
              <a:gd name="connsiteX4" fmla="*/ 22860 w 899160"/>
              <a:gd name="connsiteY4" fmla="*/ 373380 h 1790700"/>
              <a:gd name="connsiteX5" fmla="*/ 38100 w 899160"/>
              <a:gd name="connsiteY5" fmla="*/ 350520 h 1790700"/>
              <a:gd name="connsiteX6" fmla="*/ 60960 w 899160"/>
              <a:gd name="connsiteY6" fmla="*/ 335280 h 1790700"/>
              <a:gd name="connsiteX7" fmla="*/ 114300 w 899160"/>
              <a:gd name="connsiteY7" fmla="*/ 274320 h 1790700"/>
              <a:gd name="connsiteX8" fmla="*/ 129540 w 899160"/>
              <a:gd name="connsiteY8" fmla="*/ 251460 h 1790700"/>
              <a:gd name="connsiteX9" fmla="*/ 175260 w 899160"/>
              <a:gd name="connsiteY9" fmla="*/ 220980 h 1790700"/>
              <a:gd name="connsiteX10" fmla="*/ 190500 w 899160"/>
              <a:gd name="connsiteY10" fmla="*/ 198120 h 1790700"/>
              <a:gd name="connsiteX11" fmla="*/ 236220 w 899160"/>
              <a:gd name="connsiteY11" fmla="*/ 160020 h 1790700"/>
              <a:gd name="connsiteX12" fmla="*/ 251460 w 899160"/>
              <a:gd name="connsiteY12" fmla="*/ 137160 h 1790700"/>
              <a:gd name="connsiteX13" fmla="*/ 281940 w 899160"/>
              <a:gd name="connsiteY13" fmla="*/ 114300 h 1790700"/>
              <a:gd name="connsiteX14" fmla="*/ 304800 w 899160"/>
              <a:gd name="connsiteY14" fmla="*/ 91440 h 1790700"/>
              <a:gd name="connsiteX15" fmla="*/ 350520 w 899160"/>
              <a:gd name="connsiteY15" fmla="*/ 68580 h 1790700"/>
              <a:gd name="connsiteX16" fmla="*/ 365760 w 899160"/>
              <a:gd name="connsiteY16" fmla="*/ 45720 h 1790700"/>
              <a:gd name="connsiteX17" fmla="*/ 411480 w 899160"/>
              <a:gd name="connsiteY17" fmla="*/ 30480 h 1790700"/>
              <a:gd name="connsiteX18" fmla="*/ 434340 w 899160"/>
              <a:gd name="connsiteY18" fmla="*/ 15240 h 1790700"/>
              <a:gd name="connsiteX19" fmla="*/ 464820 w 899160"/>
              <a:gd name="connsiteY19" fmla="*/ 7620 h 1790700"/>
              <a:gd name="connsiteX20" fmla="*/ 487680 w 899160"/>
              <a:gd name="connsiteY20" fmla="*/ 0 h 1790700"/>
              <a:gd name="connsiteX21" fmla="*/ 548640 w 899160"/>
              <a:gd name="connsiteY21" fmla="*/ 22860 h 1790700"/>
              <a:gd name="connsiteX22" fmla="*/ 563880 w 899160"/>
              <a:gd name="connsiteY22" fmla="*/ 45720 h 1790700"/>
              <a:gd name="connsiteX23" fmla="*/ 586740 w 899160"/>
              <a:gd name="connsiteY23" fmla="*/ 53340 h 1790700"/>
              <a:gd name="connsiteX24" fmla="*/ 609600 w 899160"/>
              <a:gd name="connsiteY24" fmla="*/ 68580 h 1790700"/>
              <a:gd name="connsiteX25" fmla="*/ 624840 w 899160"/>
              <a:gd name="connsiteY25" fmla="*/ 91440 h 1790700"/>
              <a:gd name="connsiteX26" fmla="*/ 647700 w 899160"/>
              <a:gd name="connsiteY26" fmla="*/ 106680 h 1790700"/>
              <a:gd name="connsiteX27" fmla="*/ 678180 w 899160"/>
              <a:gd name="connsiteY27" fmla="*/ 137160 h 1790700"/>
              <a:gd name="connsiteX28" fmla="*/ 739140 w 899160"/>
              <a:gd name="connsiteY28" fmla="*/ 190500 h 1790700"/>
              <a:gd name="connsiteX29" fmla="*/ 800100 w 899160"/>
              <a:gd name="connsiteY29" fmla="*/ 259080 h 1790700"/>
              <a:gd name="connsiteX30" fmla="*/ 762000 w 899160"/>
              <a:gd name="connsiteY30" fmla="*/ 342900 h 1790700"/>
              <a:gd name="connsiteX31" fmla="*/ 769620 w 899160"/>
              <a:gd name="connsiteY31" fmla="*/ 381000 h 1790700"/>
              <a:gd name="connsiteX32" fmla="*/ 777240 w 899160"/>
              <a:gd name="connsiteY32" fmla="*/ 403860 h 1790700"/>
              <a:gd name="connsiteX33" fmla="*/ 822960 w 899160"/>
              <a:gd name="connsiteY33" fmla="*/ 419100 h 1790700"/>
              <a:gd name="connsiteX34" fmla="*/ 861060 w 899160"/>
              <a:gd name="connsiteY34" fmla="*/ 464820 h 1790700"/>
              <a:gd name="connsiteX35" fmla="*/ 899160 w 899160"/>
              <a:gd name="connsiteY35" fmla="*/ 510540 h 1790700"/>
              <a:gd name="connsiteX36" fmla="*/ 883920 w 899160"/>
              <a:gd name="connsiteY36" fmla="*/ 701040 h 1790700"/>
              <a:gd name="connsiteX37" fmla="*/ 861060 w 899160"/>
              <a:gd name="connsiteY37" fmla="*/ 777240 h 1790700"/>
              <a:gd name="connsiteX38" fmla="*/ 838200 w 899160"/>
              <a:gd name="connsiteY38" fmla="*/ 1150620 h 1790700"/>
              <a:gd name="connsiteX39" fmla="*/ 822960 w 899160"/>
              <a:gd name="connsiteY39" fmla="*/ 1173480 h 1790700"/>
              <a:gd name="connsiteX40" fmla="*/ 807720 w 899160"/>
              <a:gd name="connsiteY40" fmla="*/ 1219200 h 1790700"/>
              <a:gd name="connsiteX41" fmla="*/ 777240 w 899160"/>
              <a:gd name="connsiteY41" fmla="*/ 1264920 h 1790700"/>
              <a:gd name="connsiteX42" fmla="*/ 769620 w 899160"/>
              <a:gd name="connsiteY42" fmla="*/ 1386840 h 1790700"/>
              <a:gd name="connsiteX43" fmla="*/ 754380 w 899160"/>
              <a:gd name="connsiteY43" fmla="*/ 1409700 h 1790700"/>
              <a:gd name="connsiteX44" fmla="*/ 746760 w 899160"/>
              <a:gd name="connsiteY44" fmla="*/ 1432560 h 1790700"/>
              <a:gd name="connsiteX45" fmla="*/ 716280 w 899160"/>
              <a:gd name="connsiteY45" fmla="*/ 1478280 h 1790700"/>
              <a:gd name="connsiteX46" fmla="*/ 685800 w 899160"/>
              <a:gd name="connsiteY46" fmla="*/ 1569720 h 1790700"/>
              <a:gd name="connsiteX47" fmla="*/ 678180 w 899160"/>
              <a:gd name="connsiteY47" fmla="*/ 1592580 h 1790700"/>
              <a:gd name="connsiteX48" fmla="*/ 670560 w 899160"/>
              <a:gd name="connsiteY48" fmla="*/ 1615440 h 1790700"/>
              <a:gd name="connsiteX49" fmla="*/ 655320 w 899160"/>
              <a:gd name="connsiteY49" fmla="*/ 1676400 h 1790700"/>
              <a:gd name="connsiteX50" fmla="*/ 632460 w 899160"/>
              <a:gd name="connsiteY50" fmla="*/ 1729740 h 1790700"/>
              <a:gd name="connsiteX51" fmla="*/ 609600 w 899160"/>
              <a:gd name="connsiteY51" fmla="*/ 1760220 h 1790700"/>
              <a:gd name="connsiteX52" fmla="*/ 563880 w 899160"/>
              <a:gd name="connsiteY52" fmla="*/ 1775460 h 1790700"/>
              <a:gd name="connsiteX53" fmla="*/ 495300 w 899160"/>
              <a:gd name="connsiteY53" fmla="*/ 1790700 h 1790700"/>
              <a:gd name="connsiteX54" fmla="*/ 388620 w 899160"/>
              <a:gd name="connsiteY54" fmla="*/ 1783080 h 1790700"/>
              <a:gd name="connsiteX55" fmla="*/ 342900 w 899160"/>
              <a:gd name="connsiteY55" fmla="*/ 1752600 h 1790700"/>
              <a:gd name="connsiteX56" fmla="*/ 320040 w 899160"/>
              <a:gd name="connsiteY56" fmla="*/ 1737360 h 1790700"/>
              <a:gd name="connsiteX57" fmla="*/ 274320 w 899160"/>
              <a:gd name="connsiteY57" fmla="*/ 1699260 h 1790700"/>
              <a:gd name="connsiteX58" fmla="*/ 251460 w 899160"/>
              <a:gd name="connsiteY58" fmla="*/ 1546860 h 1790700"/>
              <a:gd name="connsiteX59" fmla="*/ 228600 w 899160"/>
              <a:gd name="connsiteY59" fmla="*/ 1524000 h 1790700"/>
              <a:gd name="connsiteX60" fmla="*/ 213360 w 899160"/>
              <a:gd name="connsiteY60" fmla="*/ 1501140 h 1790700"/>
              <a:gd name="connsiteX61" fmla="*/ 198120 w 899160"/>
              <a:gd name="connsiteY61" fmla="*/ 1348740 h 1790700"/>
              <a:gd name="connsiteX62" fmla="*/ 190500 w 899160"/>
              <a:gd name="connsiteY62" fmla="*/ 1325880 h 1790700"/>
              <a:gd name="connsiteX63" fmla="*/ 182880 w 899160"/>
              <a:gd name="connsiteY63" fmla="*/ 1181100 h 1790700"/>
              <a:gd name="connsiteX64" fmla="*/ 175260 w 899160"/>
              <a:gd name="connsiteY64" fmla="*/ 1143000 h 1790700"/>
              <a:gd name="connsiteX65" fmla="*/ 190500 w 899160"/>
              <a:gd name="connsiteY65" fmla="*/ 1043940 h 1790700"/>
              <a:gd name="connsiteX66" fmla="*/ 182880 w 899160"/>
              <a:gd name="connsiteY66" fmla="*/ 929640 h 1790700"/>
              <a:gd name="connsiteX67" fmla="*/ 160020 w 899160"/>
              <a:gd name="connsiteY67" fmla="*/ 914400 h 1790700"/>
              <a:gd name="connsiteX68" fmla="*/ 121920 w 899160"/>
              <a:gd name="connsiteY68" fmla="*/ 906780 h 1790700"/>
              <a:gd name="connsiteX69" fmla="*/ 53340 w 899160"/>
              <a:gd name="connsiteY69" fmla="*/ 876300 h 1790700"/>
              <a:gd name="connsiteX70" fmla="*/ 60960 w 899160"/>
              <a:gd name="connsiteY70" fmla="*/ 784860 h 1790700"/>
              <a:gd name="connsiteX71" fmla="*/ 76200 w 899160"/>
              <a:gd name="connsiteY71" fmla="*/ 731520 h 1790700"/>
              <a:gd name="connsiteX72" fmla="*/ 53340 w 899160"/>
              <a:gd name="connsiteY72" fmla="*/ 662940 h 1790700"/>
              <a:gd name="connsiteX73" fmla="*/ 45720 w 899160"/>
              <a:gd name="connsiteY73" fmla="*/ 640080 h 1790700"/>
              <a:gd name="connsiteX74" fmla="*/ 22860 w 899160"/>
              <a:gd name="connsiteY74" fmla="*/ 640080 h 1790700"/>
              <a:gd name="connsiteX0" fmla="*/ 22860 w 899160"/>
              <a:gd name="connsiteY0" fmla="*/ 640080 h 1790700"/>
              <a:gd name="connsiteX1" fmla="*/ 22860 w 899160"/>
              <a:gd name="connsiteY1" fmla="*/ 640080 h 1790700"/>
              <a:gd name="connsiteX2" fmla="*/ 7620 w 899160"/>
              <a:gd name="connsiteY2" fmla="*/ 510540 h 1790700"/>
              <a:gd name="connsiteX3" fmla="*/ 0 w 899160"/>
              <a:gd name="connsiteY3" fmla="*/ 487680 h 1790700"/>
              <a:gd name="connsiteX4" fmla="*/ 22860 w 899160"/>
              <a:gd name="connsiteY4" fmla="*/ 373380 h 1790700"/>
              <a:gd name="connsiteX5" fmla="*/ 38100 w 899160"/>
              <a:gd name="connsiteY5" fmla="*/ 350520 h 1790700"/>
              <a:gd name="connsiteX6" fmla="*/ 60960 w 899160"/>
              <a:gd name="connsiteY6" fmla="*/ 335280 h 1790700"/>
              <a:gd name="connsiteX7" fmla="*/ 114300 w 899160"/>
              <a:gd name="connsiteY7" fmla="*/ 274320 h 1790700"/>
              <a:gd name="connsiteX8" fmla="*/ 129540 w 899160"/>
              <a:gd name="connsiteY8" fmla="*/ 251460 h 1790700"/>
              <a:gd name="connsiteX9" fmla="*/ 175260 w 899160"/>
              <a:gd name="connsiteY9" fmla="*/ 220980 h 1790700"/>
              <a:gd name="connsiteX10" fmla="*/ 190500 w 899160"/>
              <a:gd name="connsiteY10" fmla="*/ 198120 h 1790700"/>
              <a:gd name="connsiteX11" fmla="*/ 236220 w 899160"/>
              <a:gd name="connsiteY11" fmla="*/ 160020 h 1790700"/>
              <a:gd name="connsiteX12" fmla="*/ 251460 w 899160"/>
              <a:gd name="connsiteY12" fmla="*/ 137160 h 1790700"/>
              <a:gd name="connsiteX13" fmla="*/ 281940 w 899160"/>
              <a:gd name="connsiteY13" fmla="*/ 114300 h 1790700"/>
              <a:gd name="connsiteX14" fmla="*/ 304800 w 899160"/>
              <a:gd name="connsiteY14" fmla="*/ 91440 h 1790700"/>
              <a:gd name="connsiteX15" fmla="*/ 350520 w 899160"/>
              <a:gd name="connsiteY15" fmla="*/ 68580 h 1790700"/>
              <a:gd name="connsiteX16" fmla="*/ 365760 w 899160"/>
              <a:gd name="connsiteY16" fmla="*/ 45720 h 1790700"/>
              <a:gd name="connsiteX17" fmla="*/ 411480 w 899160"/>
              <a:gd name="connsiteY17" fmla="*/ 30480 h 1790700"/>
              <a:gd name="connsiteX18" fmla="*/ 434340 w 899160"/>
              <a:gd name="connsiteY18" fmla="*/ 15240 h 1790700"/>
              <a:gd name="connsiteX19" fmla="*/ 464820 w 899160"/>
              <a:gd name="connsiteY19" fmla="*/ 7620 h 1790700"/>
              <a:gd name="connsiteX20" fmla="*/ 487680 w 899160"/>
              <a:gd name="connsiteY20" fmla="*/ 0 h 1790700"/>
              <a:gd name="connsiteX21" fmla="*/ 548640 w 899160"/>
              <a:gd name="connsiteY21" fmla="*/ 22860 h 1790700"/>
              <a:gd name="connsiteX22" fmla="*/ 563880 w 899160"/>
              <a:gd name="connsiteY22" fmla="*/ 45720 h 1790700"/>
              <a:gd name="connsiteX23" fmla="*/ 586740 w 899160"/>
              <a:gd name="connsiteY23" fmla="*/ 53340 h 1790700"/>
              <a:gd name="connsiteX24" fmla="*/ 609600 w 899160"/>
              <a:gd name="connsiteY24" fmla="*/ 68580 h 1790700"/>
              <a:gd name="connsiteX25" fmla="*/ 624840 w 899160"/>
              <a:gd name="connsiteY25" fmla="*/ 91440 h 1790700"/>
              <a:gd name="connsiteX26" fmla="*/ 647700 w 899160"/>
              <a:gd name="connsiteY26" fmla="*/ 106680 h 1790700"/>
              <a:gd name="connsiteX27" fmla="*/ 678180 w 899160"/>
              <a:gd name="connsiteY27" fmla="*/ 137160 h 1790700"/>
              <a:gd name="connsiteX28" fmla="*/ 739140 w 899160"/>
              <a:gd name="connsiteY28" fmla="*/ 190500 h 1790700"/>
              <a:gd name="connsiteX29" fmla="*/ 800100 w 899160"/>
              <a:gd name="connsiteY29" fmla="*/ 259080 h 1790700"/>
              <a:gd name="connsiteX30" fmla="*/ 762000 w 899160"/>
              <a:gd name="connsiteY30" fmla="*/ 342900 h 1790700"/>
              <a:gd name="connsiteX31" fmla="*/ 769620 w 899160"/>
              <a:gd name="connsiteY31" fmla="*/ 381000 h 1790700"/>
              <a:gd name="connsiteX32" fmla="*/ 777240 w 899160"/>
              <a:gd name="connsiteY32" fmla="*/ 403860 h 1790700"/>
              <a:gd name="connsiteX33" fmla="*/ 822960 w 899160"/>
              <a:gd name="connsiteY33" fmla="*/ 419100 h 1790700"/>
              <a:gd name="connsiteX34" fmla="*/ 861060 w 899160"/>
              <a:gd name="connsiteY34" fmla="*/ 464820 h 1790700"/>
              <a:gd name="connsiteX35" fmla="*/ 899160 w 899160"/>
              <a:gd name="connsiteY35" fmla="*/ 510540 h 1790700"/>
              <a:gd name="connsiteX36" fmla="*/ 883920 w 899160"/>
              <a:gd name="connsiteY36" fmla="*/ 701040 h 1790700"/>
              <a:gd name="connsiteX37" fmla="*/ 861060 w 899160"/>
              <a:gd name="connsiteY37" fmla="*/ 777240 h 1790700"/>
              <a:gd name="connsiteX38" fmla="*/ 838200 w 899160"/>
              <a:gd name="connsiteY38" fmla="*/ 1150620 h 1790700"/>
              <a:gd name="connsiteX39" fmla="*/ 822960 w 899160"/>
              <a:gd name="connsiteY39" fmla="*/ 1173480 h 1790700"/>
              <a:gd name="connsiteX40" fmla="*/ 777240 w 899160"/>
              <a:gd name="connsiteY40" fmla="*/ 1264920 h 1790700"/>
              <a:gd name="connsiteX41" fmla="*/ 769620 w 899160"/>
              <a:gd name="connsiteY41" fmla="*/ 1386840 h 1790700"/>
              <a:gd name="connsiteX42" fmla="*/ 754380 w 899160"/>
              <a:gd name="connsiteY42" fmla="*/ 1409700 h 1790700"/>
              <a:gd name="connsiteX43" fmla="*/ 746760 w 899160"/>
              <a:gd name="connsiteY43" fmla="*/ 1432560 h 1790700"/>
              <a:gd name="connsiteX44" fmla="*/ 716280 w 899160"/>
              <a:gd name="connsiteY44" fmla="*/ 1478280 h 1790700"/>
              <a:gd name="connsiteX45" fmla="*/ 685800 w 899160"/>
              <a:gd name="connsiteY45" fmla="*/ 1569720 h 1790700"/>
              <a:gd name="connsiteX46" fmla="*/ 678180 w 899160"/>
              <a:gd name="connsiteY46" fmla="*/ 1592580 h 1790700"/>
              <a:gd name="connsiteX47" fmla="*/ 670560 w 899160"/>
              <a:gd name="connsiteY47" fmla="*/ 1615440 h 1790700"/>
              <a:gd name="connsiteX48" fmla="*/ 655320 w 899160"/>
              <a:gd name="connsiteY48" fmla="*/ 1676400 h 1790700"/>
              <a:gd name="connsiteX49" fmla="*/ 632460 w 899160"/>
              <a:gd name="connsiteY49" fmla="*/ 1729740 h 1790700"/>
              <a:gd name="connsiteX50" fmla="*/ 609600 w 899160"/>
              <a:gd name="connsiteY50" fmla="*/ 1760220 h 1790700"/>
              <a:gd name="connsiteX51" fmla="*/ 563880 w 899160"/>
              <a:gd name="connsiteY51" fmla="*/ 1775460 h 1790700"/>
              <a:gd name="connsiteX52" fmla="*/ 495300 w 899160"/>
              <a:gd name="connsiteY52" fmla="*/ 1790700 h 1790700"/>
              <a:gd name="connsiteX53" fmla="*/ 388620 w 899160"/>
              <a:gd name="connsiteY53" fmla="*/ 1783080 h 1790700"/>
              <a:gd name="connsiteX54" fmla="*/ 342900 w 899160"/>
              <a:gd name="connsiteY54" fmla="*/ 1752600 h 1790700"/>
              <a:gd name="connsiteX55" fmla="*/ 320040 w 899160"/>
              <a:gd name="connsiteY55" fmla="*/ 1737360 h 1790700"/>
              <a:gd name="connsiteX56" fmla="*/ 274320 w 899160"/>
              <a:gd name="connsiteY56" fmla="*/ 1699260 h 1790700"/>
              <a:gd name="connsiteX57" fmla="*/ 251460 w 899160"/>
              <a:gd name="connsiteY57" fmla="*/ 1546860 h 1790700"/>
              <a:gd name="connsiteX58" fmla="*/ 228600 w 899160"/>
              <a:gd name="connsiteY58" fmla="*/ 1524000 h 1790700"/>
              <a:gd name="connsiteX59" fmla="*/ 213360 w 899160"/>
              <a:gd name="connsiteY59" fmla="*/ 1501140 h 1790700"/>
              <a:gd name="connsiteX60" fmla="*/ 198120 w 899160"/>
              <a:gd name="connsiteY60" fmla="*/ 1348740 h 1790700"/>
              <a:gd name="connsiteX61" fmla="*/ 190500 w 899160"/>
              <a:gd name="connsiteY61" fmla="*/ 1325880 h 1790700"/>
              <a:gd name="connsiteX62" fmla="*/ 182880 w 899160"/>
              <a:gd name="connsiteY62" fmla="*/ 1181100 h 1790700"/>
              <a:gd name="connsiteX63" fmla="*/ 175260 w 899160"/>
              <a:gd name="connsiteY63" fmla="*/ 1143000 h 1790700"/>
              <a:gd name="connsiteX64" fmla="*/ 190500 w 899160"/>
              <a:gd name="connsiteY64" fmla="*/ 1043940 h 1790700"/>
              <a:gd name="connsiteX65" fmla="*/ 182880 w 899160"/>
              <a:gd name="connsiteY65" fmla="*/ 929640 h 1790700"/>
              <a:gd name="connsiteX66" fmla="*/ 160020 w 899160"/>
              <a:gd name="connsiteY66" fmla="*/ 914400 h 1790700"/>
              <a:gd name="connsiteX67" fmla="*/ 121920 w 899160"/>
              <a:gd name="connsiteY67" fmla="*/ 906780 h 1790700"/>
              <a:gd name="connsiteX68" fmla="*/ 53340 w 899160"/>
              <a:gd name="connsiteY68" fmla="*/ 876300 h 1790700"/>
              <a:gd name="connsiteX69" fmla="*/ 60960 w 899160"/>
              <a:gd name="connsiteY69" fmla="*/ 784860 h 1790700"/>
              <a:gd name="connsiteX70" fmla="*/ 76200 w 899160"/>
              <a:gd name="connsiteY70" fmla="*/ 731520 h 1790700"/>
              <a:gd name="connsiteX71" fmla="*/ 53340 w 899160"/>
              <a:gd name="connsiteY71" fmla="*/ 662940 h 1790700"/>
              <a:gd name="connsiteX72" fmla="*/ 45720 w 899160"/>
              <a:gd name="connsiteY72" fmla="*/ 640080 h 1790700"/>
              <a:gd name="connsiteX73" fmla="*/ 22860 w 899160"/>
              <a:gd name="connsiteY73" fmla="*/ 640080 h 1790700"/>
              <a:gd name="connsiteX0" fmla="*/ 22860 w 899160"/>
              <a:gd name="connsiteY0" fmla="*/ 640080 h 1790700"/>
              <a:gd name="connsiteX1" fmla="*/ 22860 w 899160"/>
              <a:gd name="connsiteY1" fmla="*/ 640080 h 1790700"/>
              <a:gd name="connsiteX2" fmla="*/ 7620 w 899160"/>
              <a:gd name="connsiteY2" fmla="*/ 510540 h 1790700"/>
              <a:gd name="connsiteX3" fmla="*/ 0 w 899160"/>
              <a:gd name="connsiteY3" fmla="*/ 487680 h 1790700"/>
              <a:gd name="connsiteX4" fmla="*/ 22860 w 899160"/>
              <a:gd name="connsiteY4" fmla="*/ 373380 h 1790700"/>
              <a:gd name="connsiteX5" fmla="*/ 38100 w 899160"/>
              <a:gd name="connsiteY5" fmla="*/ 350520 h 1790700"/>
              <a:gd name="connsiteX6" fmla="*/ 60960 w 899160"/>
              <a:gd name="connsiteY6" fmla="*/ 335280 h 1790700"/>
              <a:gd name="connsiteX7" fmla="*/ 114300 w 899160"/>
              <a:gd name="connsiteY7" fmla="*/ 274320 h 1790700"/>
              <a:gd name="connsiteX8" fmla="*/ 129540 w 899160"/>
              <a:gd name="connsiteY8" fmla="*/ 251460 h 1790700"/>
              <a:gd name="connsiteX9" fmla="*/ 175260 w 899160"/>
              <a:gd name="connsiteY9" fmla="*/ 220980 h 1790700"/>
              <a:gd name="connsiteX10" fmla="*/ 190500 w 899160"/>
              <a:gd name="connsiteY10" fmla="*/ 198120 h 1790700"/>
              <a:gd name="connsiteX11" fmla="*/ 236220 w 899160"/>
              <a:gd name="connsiteY11" fmla="*/ 160020 h 1790700"/>
              <a:gd name="connsiteX12" fmla="*/ 251460 w 899160"/>
              <a:gd name="connsiteY12" fmla="*/ 137160 h 1790700"/>
              <a:gd name="connsiteX13" fmla="*/ 281940 w 899160"/>
              <a:gd name="connsiteY13" fmla="*/ 114300 h 1790700"/>
              <a:gd name="connsiteX14" fmla="*/ 304800 w 899160"/>
              <a:gd name="connsiteY14" fmla="*/ 91440 h 1790700"/>
              <a:gd name="connsiteX15" fmla="*/ 350520 w 899160"/>
              <a:gd name="connsiteY15" fmla="*/ 68580 h 1790700"/>
              <a:gd name="connsiteX16" fmla="*/ 365760 w 899160"/>
              <a:gd name="connsiteY16" fmla="*/ 45720 h 1790700"/>
              <a:gd name="connsiteX17" fmla="*/ 411480 w 899160"/>
              <a:gd name="connsiteY17" fmla="*/ 30480 h 1790700"/>
              <a:gd name="connsiteX18" fmla="*/ 434340 w 899160"/>
              <a:gd name="connsiteY18" fmla="*/ 15240 h 1790700"/>
              <a:gd name="connsiteX19" fmla="*/ 464820 w 899160"/>
              <a:gd name="connsiteY19" fmla="*/ 7620 h 1790700"/>
              <a:gd name="connsiteX20" fmla="*/ 487680 w 899160"/>
              <a:gd name="connsiteY20" fmla="*/ 0 h 1790700"/>
              <a:gd name="connsiteX21" fmla="*/ 548640 w 899160"/>
              <a:gd name="connsiteY21" fmla="*/ 22860 h 1790700"/>
              <a:gd name="connsiteX22" fmla="*/ 563880 w 899160"/>
              <a:gd name="connsiteY22" fmla="*/ 45720 h 1790700"/>
              <a:gd name="connsiteX23" fmla="*/ 586740 w 899160"/>
              <a:gd name="connsiteY23" fmla="*/ 53340 h 1790700"/>
              <a:gd name="connsiteX24" fmla="*/ 609600 w 899160"/>
              <a:gd name="connsiteY24" fmla="*/ 68580 h 1790700"/>
              <a:gd name="connsiteX25" fmla="*/ 624840 w 899160"/>
              <a:gd name="connsiteY25" fmla="*/ 91440 h 1790700"/>
              <a:gd name="connsiteX26" fmla="*/ 647700 w 899160"/>
              <a:gd name="connsiteY26" fmla="*/ 106680 h 1790700"/>
              <a:gd name="connsiteX27" fmla="*/ 678180 w 899160"/>
              <a:gd name="connsiteY27" fmla="*/ 137160 h 1790700"/>
              <a:gd name="connsiteX28" fmla="*/ 739140 w 899160"/>
              <a:gd name="connsiteY28" fmla="*/ 190500 h 1790700"/>
              <a:gd name="connsiteX29" fmla="*/ 800100 w 899160"/>
              <a:gd name="connsiteY29" fmla="*/ 259080 h 1790700"/>
              <a:gd name="connsiteX30" fmla="*/ 762000 w 899160"/>
              <a:gd name="connsiteY30" fmla="*/ 342900 h 1790700"/>
              <a:gd name="connsiteX31" fmla="*/ 769620 w 899160"/>
              <a:gd name="connsiteY31" fmla="*/ 381000 h 1790700"/>
              <a:gd name="connsiteX32" fmla="*/ 777240 w 899160"/>
              <a:gd name="connsiteY32" fmla="*/ 403860 h 1790700"/>
              <a:gd name="connsiteX33" fmla="*/ 822960 w 899160"/>
              <a:gd name="connsiteY33" fmla="*/ 419100 h 1790700"/>
              <a:gd name="connsiteX34" fmla="*/ 861060 w 899160"/>
              <a:gd name="connsiteY34" fmla="*/ 464820 h 1790700"/>
              <a:gd name="connsiteX35" fmla="*/ 899160 w 899160"/>
              <a:gd name="connsiteY35" fmla="*/ 510540 h 1790700"/>
              <a:gd name="connsiteX36" fmla="*/ 883920 w 899160"/>
              <a:gd name="connsiteY36" fmla="*/ 701040 h 1790700"/>
              <a:gd name="connsiteX37" fmla="*/ 861060 w 899160"/>
              <a:gd name="connsiteY37" fmla="*/ 777240 h 1790700"/>
              <a:gd name="connsiteX38" fmla="*/ 838200 w 899160"/>
              <a:gd name="connsiteY38" fmla="*/ 1150620 h 1790700"/>
              <a:gd name="connsiteX39" fmla="*/ 777240 w 899160"/>
              <a:gd name="connsiteY39" fmla="*/ 1264920 h 1790700"/>
              <a:gd name="connsiteX40" fmla="*/ 769620 w 899160"/>
              <a:gd name="connsiteY40" fmla="*/ 1386840 h 1790700"/>
              <a:gd name="connsiteX41" fmla="*/ 754380 w 899160"/>
              <a:gd name="connsiteY41" fmla="*/ 1409700 h 1790700"/>
              <a:gd name="connsiteX42" fmla="*/ 746760 w 899160"/>
              <a:gd name="connsiteY42" fmla="*/ 1432560 h 1790700"/>
              <a:gd name="connsiteX43" fmla="*/ 716280 w 899160"/>
              <a:gd name="connsiteY43" fmla="*/ 1478280 h 1790700"/>
              <a:gd name="connsiteX44" fmla="*/ 685800 w 899160"/>
              <a:gd name="connsiteY44" fmla="*/ 1569720 h 1790700"/>
              <a:gd name="connsiteX45" fmla="*/ 678180 w 899160"/>
              <a:gd name="connsiteY45" fmla="*/ 1592580 h 1790700"/>
              <a:gd name="connsiteX46" fmla="*/ 670560 w 899160"/>
              <a:gd name="connsiteY46" fmla="*/ 1615440 h 1790700"/>
              <a:gd name="connsiteX47" fmla="*/ 655320 w 899160"/>
              <a:gd name="connsiteY47" fmla="*/ 1676400 h 1790700"/>
              <a:gd name="connsiteX48" fmla="*/ 632460 w 899160"/>
              <a:gd name="connsiteY48" fmla="*/ 1729740 h 1790700"/>
              <a:gd name="connsiteX49" fmla="*/ 609600 w 899160"/>
              <a:gd name="connsiteY49" fmla="*/ 1760220 h 1790700"/>
              <a:gd name="connsiteX50" fmla="*/ 563880 w 899160"/>
              <a:gd name="connsiteY50" fmla="*/ 1775460 h 1790700"/>
              <a:gd name="connsiteX51" fmla="*/ 495300 w 899160"/>
              <a:gd name="connsiteY51" fmla="*/ 1790700 h 1790700"/>
              <a:gd name="connsiteX52" fmla="*/ 388620 w 899160"/>
              <a:gd name="connsiteY52" fmla="*/ 1783080 h 1790700"/>
              <a:gd name="connsiteX53" fmla="*/ 342900 w 899160"/>
              <a:gd name="connsiteY53" fmla="*/ 1752600 h 1790700"/>
              <a:gd name="connsiteX54" fmla="*/ 320040 w 899160"/>
              <a:gd name="connsiteY54" fmla="*/ 1737360 h 1790700"/>
              <a:gd name="connsiteX55" fmla="*/ 274320 w 899160"/>
              <a:gd name="connsiteY55" fmla="*/ 1699260 h 1790700"/>
              <a:gd name="connsiteX56" fmla="*/ 251460 w 899160"/>
              <a:gd name="connsiteY56" fmla="*/ 1546860 h 1790700"/>
              <a:gd name="connsiteX57" fmla="*/ 228600 w 899160"/>
              <a:gd name="connsiteY57" fmla="*/ 1524000 h 1790700"/>
              <a:gd name="connsiteX58" fmla="*/ 213360 w 899160"/>
              <a:gd name="connsiteY58" fmla="*/ 1501140 h 1790700"/>
              <a:gd name="connsiteX59" fmla="*/ 198120 w 899160"/>
              <a:gd name="connsiteY59" fmla="*/ 1348740 h 1790700"/>
              <a:gd name="connsiteX60" fmla="*/ 190500 w 899160"/>
              <a:gd name="connsiteY60" fmla="*/ 1325880 h 1790700"/>
              <a:gd name="connsiteX61" fmla="*/ 182880 w 899160"/>
              <a:gd name="connsiteY61" fmla="*/ 1181100 h 1790700"/>
              <a:gd name="connsiteX62" fmla="*/ 175260 w 899160"/>
              <a:gd name="connsiteY62" fmla="*/ 1143000 h 1790700"/>
              <a:gd name="connsiteX63" fmla="*/ 190500 w 899160"/>
              <a:gd name="connsiteY63" fmla="*/ 1043940 h 1790700"/>
              <a:gd name="connsiteX64" fmla="*/ 182880 w 899160"/>
              <a:gd name="connsiteY64" fmla="*/ 929640 h 1790700"/>
              <a:gd name="connsiteX65" fmla="*/ 160020 w 899160"/>
              <a:gd name="connsiteY65" fmla="*/ 914400 h 1790700"/>
              <a:gd name="connsiteX66" fmla="*/ 121920 w 899160"/>
              <a:gd name="connsiteY66" fmla="*/ 906780 h 1790700"/>
              <a:gd name="connsiteX67" fmla="*/ 53340 w 899160"/>
              <a:gd name="connsiteY67" fmla="*/ 876300 h 1790700"/>
              <a:gd name="connsiteX68" fmla="*/ 60960 w 899160"/>
              <a:gd name="connsiteY68" fmla="*/ 784860 h 1790700"/>
              <a:gd name="connsiteX69" fmla="*/ 76200 w 899160"/>
              <a:gd name="connsiteY69" fmla="*/ 731520 h 1790700"/>
              <a:gd name="connsiteX70" fmla="*/ 53340 w 899160"/>
              <a:gd name="connsiteY70" fmla="*/ 662940 h 1790700"/>
              <a:gd name="connsiteX71" fmla="*/ 45720 w 899160"/>
              <a:gd name="connsiteY71" fmla="*/ 640080 h 1790700"/>
              <a:gd name="connsiteX72" fmla="*/ 22860 w 899160"/>
              <a:gd name="connsiteY72" fmla="*/ 640080 h 1790700"/>
              <a:gd name="connsiteX0" fmla="*/ 22860 w 899160"/>
              <a:gd name="connsiteY0" fmla="*/ 640080 h 1790700"/>
              <a:gd name="connsiteX1" fmla="*/ 22860 w 899160"/>
              <a:gd name="connsiteY1" fmla="*/ 640080 h 1790700"/>
              <a:gd name="connsiteX2" fmla="*/ 7620 w 899160"/>
              <a:gd name="connsiteY2" fmla="*/ 510540 h 1790700"/>
              <a:gd name="connsiteX3" fmla="*/ 0 w 899160"/>
              <a:gd name="connsiteY3" fmla="*/ 487680 h 1790700"/>
              <a:gd name="connsiteX4" fmla="*/ 22860 w 899160"/>
              <a:gd name="connsiteY4" fmla="*/ 373380 h 1790700"/>
              <a:gd name="connsiteX5" fmla="*/ 38100 w 899160"/>
              <a:gd name="connsiteY5" fmla="*/ 350520 h 1790700"/>
              <a:gd name="connsiteX6" fmla="*/ 60960 w 899160"/>
              <a:gd name="connsiteY6" fmla="*/ 335280 h 1790700"/>
              <a:gd name="connsiteX7" fmla="*/ 114300 w 899160"/>
              <a:gd name="connsiteY7" fmla="*/ 274320 h 1790700"/>
              <a:gd name="connsiteX8" fmla="*/ 129540 w 899160"/>
              <a:gd name="connsiteY8" fmla="*/ 251460 h 1790700"/>
              <a:gd name="connsiteX9" fmla="*/ 175260 w 899160"/>
              <a:gd name="connsiteY9" fmla="*/ 220980 h 1790700"/>
              <a:gd name="connsiteX10" fmla="*/ 190500 w 899160"/>
              <a:gd name="connsiteY10" fmla="*/ 198120 h 1790700"/>
              <a:gd name="connsiteX11" fmla="*/ 236220 w 899160"/>
              <a:gd name="connsiteY11" fmla="*/ 160020 h 1790700"/>
              <a:gd name="connsiteX12" fmla="*/ 251460 w 899160"/>
              <a:gd name="connsiteY12" fmla="*/ 137160 h 1790700"/>
              <a:gd name="connsiteX13" fmla="*/ 281940 w 899160"/>
              <a:gd name="connsiteY13" fmla="*/ 114300 h 1790700"/>
              <a:gd name="connsiteX14" fmla="*/ 304800 w 899160"/>
              <a:gd name="connsiteY14" fmla="*/ 91440 h 1790700"/>
              <a:gd name="connsiteX15" fmla="*/ 350520 w 899160"/>
              <a:gd name="connsiteY15" fmla="*/ 68580 h 1790700"/>
              <a:gd name="connsiteX16" fmla="*/ 365760 w 899160"/>
              <a:gd name="connsiteY16" fmla="*/ 45720 h 1790700"/>
              <a:gd name="connsiteX17" fmla="*/ 411480 w 899160"/>
              <a:gd name="connsiteY17" fmla="*/ 30480 h 1790700"/>
              <a:gd name="connsiteX18" fmla="*/ 434340 w 899160"/>
              <a:gd name="connsiteY18" fmla="*/ 15240 h 1790700"/>
              <a:gd name="connsiteX19" fmla="*/ 464820 w 899160"/>
              <a:gd name="connsiteY19" fmla="*/ 7620 h 1790700"/>
              <a:gd name="connsiteX20" fmla="*/ 487680 w 899160"/>
              <a:gd name="connsiteY20" fmla="*/ 0 h 1790700"/>
              <a:gd name="connsiteX21" fmla="*/ 548640 w 899160"/>
              <a:gd name="connsiteY21" fmla="*/ 22860 h 1790700"/>
              <a:gd name="connsiteX22" fmla="*/ 563880 w 899160"/>
              <a:gd name="connsiteY22" fmla="*/ 45720 h 1790700"/>
              <a:gd name="connsiteX23" fmla="*/ 586740 w 899160"/>
              <a:gd name="connsiteY23" fmla="*/ 53340 h 1790700"/>
              <a:gd name="connsiteX24" fmla="*/ 609600 w 899160"/>
              <a:gd name="connsiteY24" fmla="*/ 68580 h 1790700"/>
              <a:gd name="connsiteX25" fmla="*/ 624840 w 899160"/>
              <a:gd name="connsiteY25" fmla="*/ 91440 h 1790700"/>
              <a:gd name="connsiteX26" fmla="*/ 647700 w 899160"/>
              <a:gd name="connsiteY26" fmla="*/ 106680 h 1790700"/>
              <a:gd name="connsiteX27" fmla="*/ 678180 w 899160"/>
              <a:gd name="connsiteY27" fmla="*/ 137160 h 1790700"/>
              <a:gd name="connsiteX28" fmla="*/ 739140 w 899160"/>
              <a:gd name="connsiteY28" fmla="*/ 190500 h 1790700"/>
              <a:gd name="connsiteX29" fmla="*/ 800100 w 899160"/>
              <a:gd name="connsiteY29" fmla="*/ 259080 h 1790700"/>
              <a:gd name="connsiteX30" fmla="*/ 762000 w 899160"/>
              <a:gd name="connsiteY30" fmla="*/ 342900 h 1790700"/>
              <a:gd name="connsiteX31" fmla="*/ 769620 w 899160"/>
              <a:gd name="connsiteY31" fmla="*/ 381000 h 1790700"/>
              <a:gd name="connsiteX32" fmla="*/ 777240 w 899160"/>
              <a:gd name="connsiteY32" fmla="*/ 403860 h 1790700"/>
              <a:gd name="connsiteX33" fmla="*/ 822960 w 899160"/>
              <a:gd name="connsiteY33" fmla="*/ 419100 h 1790700"/>
              <a:gd name="connsiteX34" fmla="*/ 861060 w 899160"/>
              <a:gd name="connsiteY34" fmla="*/ 464820 h 1790700"/>
              <a:gd name="connsiteX35" fmla="*/ 899160 w 899160"/>
              <a:gd name="connsiteY35" fmla="*/ 510540 h 1790700"/>
              <a:gd name="connsiteX36" fmla="*/ 883920 w 899160"/>
              <a:gd name="connsiteY36" fmla="*/ 701040 h 1790700"/>
              <a:gd name="connsiteX37" fmla="*/ 861060 w 899160"/>
              <a:gd name="connsiteY37" fmla="*/ 777240 h 1790700"/>
              <a:gd name="connsiteX38" fmla="*/ 838200 w 899160"/>
              <a:gd name="connsiteY38" fmla="*/ 1150620 h 1790700"/>
              <a:gd name="connsiteX39" fmla="*/ 769620 w 899160"/>
              <a:gd name="connsiteY39" fmla="*/ 1386840 h 1790700"/>
              <a:gd name="connsiteX40" fmla="*/ 754380 w 899160"/>
              <a:gd name="connsiteY40" fmla="*/ 1409700 h 1790700"/>
              <a:gd name="connsiteX41" fmla="*/ 746760 w 899160"/>
              <a:gd name="connsiteY41" fmla="*/ 1432560 h 1790700"/>
              <a:gd name="connsiteX42" fmla="*/ 716280 w 899160"/>
              <a:gd name="connsiteY42" fmla="*/ 1478280 h 1790700"/>
              <a:gd name="connsiteX43" fmla="*/ 685800 w 899160"/>
              <a:gd name="connsiteY43" fmla="*/ 1569720 h 1790700"/>
              <a:gd name="connsiteX44" fmla="*/ 678180 w 899160"/>
              <a:gd name="connsiteY44" fmla="*/ 1592580 h 1790700"/>
              <a:gd name="connsiteX45" fmla="*/ 670560 w 899160"/>
              <a:gd name="connsiteY45" fmla="*/ 1615440 h 1790700"/>
              <a:gd name="connsiteX46" fmla="*/ 655320 w 899160"/>
              <a:gd name="connsiteY46" fmla="*/ 1676400 h 1790700"/>
              <a:gd name="connsiteX47" fmla="*/ 632460 w 899160"/>
              <a:gd name="connsiteY47" fmla="*/ 1729740 h 1790700"/>
              <a:gd name="connsiteX48" fmla="*/ 609600 w 899160"/>
              <a:gd name="connsiteY48" fmla="*/ 1760220 h 1790700"/>
              <a:gd name="connsiteX49" fmla="*/ 563880 w 899160"/>
              <a:gd name="connsiteY49" fmla="*/ 1775460 h 1790700"/>
              <a:gd name="connsiteX50" fmla="*/ 495300 w 899160"/>
              <a:gd name="connsiteY50" fmla="*/ 1790700 h 1790700"/>
              <a:gd name="connsiteX51" fmla="*/ 388620 w 899160"/>
              <a:gd name="connsiteY51" fmla="*/ 1783080 h 1790700"/>
              <a:gd name="connsiteX52" fmla="*/ 342900 w 899160"/>
              <a:gd name="connsiteY52" fmla="*/ 1752600 h 1790700"/>
              <a:gd name="connsiteX53" fmla="*/ 320040 w 899160"/>
              <a:gd name="connsiteY53" fmla="*/ 1737360 h 1790700"/>
              <a:gd name="connsiteX54" fmla="*/ 274320 w 899160"/>
              <a:gd name="connsiteY54" fmla="*/ 1699260 h 1790700"/>
              <a:gd name="connsiteX55" fmla="*/ 251460 w 899160"/>
              <a:gd name="connsiteY55" fmla="*/ 1546860 h 1790700"/>
              <a:gd name="connsiteX56" fmla="*/ 228600 w 899160"/>
              <a:gd name="connsiteY56" fmla="*/ 1524000 h 1790700"/>
              <a:gd name="connsiteX57" fmla="*/ 213360 w 899160"/>
              <a:gd name="connsiteY57" fmla="*/ 1501140 h 1790700"/>
              <a:gd name="connsiteX58" fmla="*/ 198120 w 899160"/>
              <a:gd name="connsiteY58" fmla="*/ 1348740 h 1790700"/>
              <a:gd name="connsiteX59" fmla="*/ 190500 w 899160"/>
              <a:gd name="connsiteY59" fmla="*/ 1325880 h 1790700"/>
              <a:gd name="connsiteX60" fmla="*/ 182880 w 899160"/>
              <a:gd name="connsiteY60" fmla="*/ 1181100 h 1790700"/>
              <a:gd name="connsiteX61" fmla="*/ 175260 w 899160"/>
              <a:gd name="connsiteY61" fmla="*/ 1143000 h 1790700"/>
              <a:gd name="connsiteX62" fmla="*/ 190500 w 899160"/>
              <a:gd name="connsiteY62" fmla="*/ 1043940 h 1790700"/>
              <a:gd name="connsiteX63" fmla="*/ 182880 w 899160"/>
              <a:gd name="connsiteY63" fmla="*/ 929640 h 1790700"/>
              <a:gd name="connsiteX64" fmla="*/ 160020 w 899160"/>
              <a:gd name="connsiteY64" fmla="*/ 914400 h 1790700"/>
              <a:gd name="connsiteX65" fmla="*/ 121920 w 899160"/>
              <a:gd name="connsiteY65" fmla="*/ 906780 h 1790700"/>
              <a:gd name="connsiteX66" fmla="*/ 53340 w 899160"/>
              <a:gd name="connsiteY66" fmla="*/ 876300 h 1790700"/>
              <a:gd name="connsiteX67" fmla="*/ 60960 w 899160"/>
              <a:gd name="connsiteY67" fmla="*/ 784860 h 1790700"/>
              <a:gd name="connsiteX68" fmla="*/ 76200 w 899160"/>
              <a:gd name="connsiteY68" fmla="*/ 731520 h 1790700"/>
              <a:gd name="connsiteX69" fmla="*/ 53340 w 899160"/>
              <a:gd name="connsiteY69" fmla="*/ 662940 h 1790700"/>
              <a:gd name="connsiteX70" fmla="*/ 45720 w 899160"/>
              <a:gd name="connsiteY70" fmla="*/ 640080 h 1790700"/>
              <a:gd name="connsiteX71" fmla="*/ 22860 w 899160"/>
              <a:gd name="connsiteY71" fmla="*/ 640080 h 1790700"/>
              <a:gd name="connsiteX0" fmla="*/ 22860 w 899160"/>
              <a:gd name="connsiteY0" fmla="*/ 640080 h 1790700"/>
              <a:gd name="connsiteX1" fmla="*/ 22860 w 899160"/>
              <a:gd name="connsiteY1" fmla="*/ 640080 h 1790700"/>
              <a:gd name="connsiteX2" fmla="*/ 7620 w 899160"/>
              <a:gd name="connsiteY2" fmla="*/ 510540 h 1790700"/>
              <a:gd name="connsiteX3" fmla="*/ 0 w 899160"/>
              <a:gd name="connsiteY3" fmla="*/ 487680 h 1790700"/>
              <a:gd name="connsiteX4" fmla="*/ 22860 w 899160"/>
              <a:gd name="connsiteY4" fmla="*/ 373380 h 1790700"/>
              <a:gd name="connsiteX5" fmla="*/ 38100 w 899160"/>
              <a:gd name="connsiteY5" fmla="*/ 350520 h 1790700"/>
              <a:gd name="connsiteX6" fmla="*/ 60960 w 899160"/>
              <a:gd name="connsiteY6" fmla="*/ 335280 h 1790700"/>
              <a:gd name="connsiteX7" fmla="*/ 114300 w 899160"/>
              <a:gd name="connsiteY7" fmla="*/ 274320 h 1790700"/>
              <a:gd name="connsiteX8" fmla="*/ 129540 w 899160"/>
              <a:gd name="connsiteY8" fmla="*/ 251460 h 1790700"/>
              <a:gd name="connsiteX9" fmla="*/ 175260 w 899160"/>
              <a:gd name="connsiteY9" fmla="*/ 220980 h 1790700"/>
              <a:gd name="connsiteX10" fmla="*/ 190500 w 899160"/>
              <a:gd name="connsiteY10" fmla="*/ 198120 h 1790700"/>
              <a:gd name="connsiteX11" fmla="*/ 236220 w 899160"/>
              <a:gd name="connsiteY11" fmla="*/ 160020 h 1790700"/>
              <a:gd name="connsiteX12" fmla="*/ 251460 w 899160"/>
              <a:gd name="connsiteY12" fmla="*/ 137160 h 1790700"/>
              <a:gd name="connsiteX13" fmla="*/ 281940 w 899160"/>
              <a:gd name="connsiteY13" fmla="*/ 114300 h 1790700"/>
              <a:gd name="connsiteX14" fmla="*/ 304800 w 899160"/>
              <a:gd name="connsiteY14" fmla="*/ 91440 h 1790700"/>
              <a:gd name="connsiteX15" fmla="*/ 350520 w 899160"/>
              <a:gd name="connsiteY15" fmla="*/ 68580 h 1790700"/>
              <a:gd name="connsiteX16" fmla="*/ 365760 w 899160"/>
              <a:gd name="connsiteY16" fmla="*/ 45720 h 1790700"/>
              <a:gd name="connsiteX17" fmla="*/ 411480 w 899160"/>
              <a:gd name="connsiteY17" fmla="*/ 30480 h 1790700"/>
              <a:gd name="connsiteX18" fmla="*/ 434340 w 899160"/>
              <a:gd name="connsiteY18" fmla="*/ 15240 h 1790700"/>
              <a:gd name="connsiteX19" fmla="*/ 464820 w 899160"/>
              <a:gd name="connsiteY19" fmla="*/ 7620 h 1790700"/>
              <a:gd name="connsiteX20" fmla="*/ 487680 w 899160"/>
              <a:gd name="connsiteY20" fmla="*/ 0 h 1790700"/>
              <a:gd name="connsiteX21" fmla="*/ 548640 w 899160"/>
              <a:gd name="connsiteY21" fmla="*/ 22860 h 1790700"/>
              <a:gd name="connsiteX22" fmla="*/ 563880 w 899160"/>
              <a:gd name="connsiteY22" fmla="*/ 45720 h 1790700"/>
              <a:gd name="connsiteX23" fmla="*/ 586740 w 899160"/>
              <a:gd name="connsiteY23" fmla="*/ 53340 h 1790700"/>
              <a:gd name="connsiteX24" fmla="*/ 609600 w 899160"/>
              <a:gd name="connsiteY24" fmla="*/ 68580 h 1790700"/>
              <a:gd name="connsiteX25" fmla="*/ 624840 w 899160"/>
              <a:gd name="connsiteY25" fmla="*/ 91440 h 1790700"/>
              <a:gd name="connsiteX26" fmla="*/ 647700 w 899160"/>
              <a:gd name="connsiteY26" fmla="*/ 106680 h 1790700"/>
              <a:gd name="connsiteX27" fmla="*/ 678180 w 899160"/>
              <a:gd name="connsiteY27" fmla="*/ 137160 h 1790700"/>
              <a:gd name="connsiteX28" fmla="*/ 739140 w 899160"/>
              <a:gd name="connsiteY28" fmla="*/ 190500 h 1790700"/>
              <a:gd name="connsiteX29" fmla="*/ 800100 w 899160"/>
              <a:gd name="connsiteY29" fmla="*/ 259080 h 1790700"/>
              <a:gd name="connsiteX30" fmla="*/ 762000 w 899160"/>
              <a:gd name="connsiteY30" fmla="*/ 342900 h 1790700"/>
              <a:gd name="connsiteX31" fmla="*/ 769620 w 899160"/>
              <a:gd name="connsiteY31" fmla="*/ 381000 h 1790700"/>
              <a:gd name="connsiteX32" fmla="*/ 777240 w 899160"/>
              <a:gd name="connsiteY32" fmla="*/ 403860 h 1790700"/>
              <a:gd name="connsiteX33" fmla="*/ 822960 w 899160"/>
              <a:gd name="connsiteY33" fmla="*/ 419100 h 1790700"/>
              <a:gd name="connsiteX34" fmla="*/ 861060 w 899160"/>
              <a:gd name="connsiteY34" fmla="*/ 464820 h 1790700"/>
              <a:gd name="connsiteX35" fmla="*/ 899160 w 899160"/>
              <a:gd name="connsiteY35" fmla="*/ 510540 h 1790700"/>
              <a:gd name="connsiteX36" fmla="*/ 883920 w 899160"/>
              <a:gd name="connsiteY36" fmla="*/ 701040 h 1790700"/>
              <a:gd name="connsiteX37" fmla="*/ 861060 w 899160"/>
              <a:gd name="connsiteY37" fmla="*/ 777240 h 1790700"/>
              <a:gd name="connsiteX38" fmla="*/ 838200 w 899160"/>
              <a:gd name="connsiteY38" fmla="*/ 1150620 h 1790700"/>
              <a:gd name="connsiteX39" fmla="*/ 769620 w 899160"/>
              <a:gd name="connsiteY39" fmla="*/ 1386840 h 1790700"/>
              <a:gd name="connsiteX40" fmla="*/ 754380 w 899160"/>
              <a:gd name="connsiteY40" fmla="*/ 1409700 h 1790700"/>
              <a:gd name="connsiteX41" fmla="*/ 746760 w 899160"/>
              <a:gd name="connsiteY41" fmla="*/ 1432560 h 1790700"/>
              <a:gd name="connsiteX42" fmla="*/ 685800 w 899160"/>
              <a:gd name="connsiteY42" fmla="*/ 1569720 h 1790700"/>
              <a:gd name="connsiteX43" fmla="*/ 678180 w 899160"/>
              <a:gd name="connsiteY43" fmla="*/ 1592580 h 1790700"/>
              <a:gd name="connsiteX44" fmla="*/ 670560 w 899160"/>
              <a:gd name="connsiteY44" fmla="*/ 1615440 h 1790700"/>
              <a:gd name="connsiteX45" fmla="*/ 655320 w 899160"/>
              <a:gd name="connsiteY45" fmla="*/ 1676400 h 1790700"/>
              <a:gd name="connsiteX46" fmla="*/ 632460 w 899160"/>
              <a:gd name="connsiteY46" fmla="*/ 1729740 h 1790700"/>
              <a:gd name="connsiteX47" fmla="*/ 609600 w 899160"/>
              <a:gd name="connsiteY47" fmla="*/ 1760220 h 1790700"/>
              <a:gd name="connsiteX48" fmla="*/ 563880 w 899160"/>
              <a:gd name="connsiteY48" fmla="*/ 1775460 h 1790700"/>
              <a:gd name="connsiteX49" fmla="*/ 495300 w 899160"/>
              <a:gd name="connsiteY49" fmla="*/ 1790700 h 1790700"/>
              <a:gd name="connsiteX50" fmla="*/ 388620 w 899160"/>
              <a:gd name="connsiteY50" fmla="*/ 1783080 h 1790700"/>
              <a:gd name="connsiteX51" fmla="*/ 342900 w 899160"/>
              <a:gd name="connsiteY51" fmla="*/ 1752600 h 1790700"/>
              <a:gd name="connsiteX52" fmla="*/ 320040 w 899160"/>
              <a:gd name="connsiteY52" fmla="*/ 1737360 h 1790700"/>
              <a:gd name="connsiteX53" fmla="*/ 274320 w 899160"/>
              <a:gd name="connsiteY53" fmla="*/ 1699260 h 1790700"/>
              <a:gd name="connsiteX54" fmla="*/ 251460 w 899160"/>
              <a:gd name="connsiteY54" fmla="*/ 1546860 h 1790700"/>
              <a:gd name="connsiteX55" fmla="*/ 228600 w 899160"/>
              <a:gd name="connsiteY55" fmla="*/ 1524000 h 1790700"/>
              <a:gd name="connsiteX56" fmla="*/ 213360 w 899160"/>
              <a:gd name="connsiteY56" fmla="*/ 1501140 h 1790700"/>
              <a:gd name="connsiteX57" fmla="*/ 198120 w 899160"/>
              <a:gd name="connsiteY57" fmla="*/ 1348740 h 1790700"/>
              <a:gd name="connsiteX58" fmla="*/ 190500 w 899160"/>
              <a:gd name="connsiteY58" fmla="*/ 1325880 h 1790700"/>
              <a:gd name="connsiteX59" fmla="*/ 182880 w 899160"/>
              <a:gd name="connsiteY59" fmla="*/ 1181100 h 1790700"/>
              <a:gd name="connsiteX60" fmla="*/ 175260 w 899160"/>
              <a:gd name="connsiteY60" fmla="*/ 1143000 h 1790700"/>
              <a:gd name="connsiteX61" fmla="*/ 190500 w 899160"/>
              <a:gd name="connsiteY61" fmla="*/ 1043940 h 1790700"/>
              <a:gd name="connsiteX62" fmla="*/ 182880 w 899160"/>
              <a:gd name="connsiteY62" fmla="*/ 929640 h 1790700"/>
              <a:gd name="connsiteX63" fmla="*/ 160020 w 899160"/>
              <a:gd name="connsiteY63" fmla="*/ 914400 h 1790700"/>
              <a:gd name="connsiteX64" fmla="*/ 121920 w 899160"/>
              <a:gd name="connsiteY64" fmla="*/ 906780 h 1790700"/>
              <a:gd name="connsiteX65" fmla="*/ 53340 w 899160"/>
              <a:gd name="connsiteY65" fmla="*/ 876300 h 1790700"/>
              <a:gd name="connsiteX66" fmla="*/ 60960 w 899160"/>
              <a:gd name="connsiteY66" fmla="*/ 784860 h 1790700"/>
              <a:gd name="connsiteX67" fmla="*/ 76200 w 899160"/>
              <a:gd name="connsiteY67" fmla="*/ 731520 h 1790700"/>
              <a:gd name="connsiteX68" fmla="*/ 53340 w 899160"/>
              <a:gd name="connsiteY68" fmla="*/ 662940 h 1790700"/>
              <a:gd name="connsiteX69" fmla="*/ 45720 w 899160"/>
              <a:gd name="connsiteY69" fmla="*/ 640080 h 1790700"/>
              <a:gd name="connsiteX70" fmla="*/ 22860 w 899160"/>
              <a:gd name="connsiteY70" fmla="*/ 640080 h 1790700"/>
              <a:gd name="connsiteX0" fmla="*/ 22860 w 899160"/>
              <a:gd name="connsiteY0" fmla="*/ 640080 h 1790700"/>
              <a:gd name="connsiteX1" fmla="*/ 22860 w 899160"/>
              <a:gd name="connsiteY1" fmla="*/ 640080 h 1790700"/>
              <a:gd name="connsiteX2" fmla="*/ 7620 w 899160"/>
              <a:gd name="connsiteY2" fmla="*/ 510540 h 1790700"/>
              <a:gd name="connsiteX3" fmla="*/ 0 w 899160"/>
              <a:gd name="connsiteY3" fmla="*/ 487680 h 1790700"/>
              <a:gd name="connsiteX4" fmla="*/ 22860 w 899160"/>
              <a:gd name="connsiteY4" fmla="*/ 373380 h 1790700"/>
              <a:gd name="connsiteX5" fmla="*/ 38100 w 899160"/>
              <a:gd name="connsiteY5" fmla="*/ 350520 h 1790700"/>
              <a:gd name="connsiteX6" fmla="*/ 60960 w 899160"/>
              <a:gd name="connsiteY6" fmla="*/ 335280 h 1790700"/>
              <a:gd name="connsiteX7" fmla="*/ 114300 w 899160"/>
              <a:gd name="connsiteY7" fmla="*/ 274320 h 1790700"/>
              <a:gd name="connsiteX8" fmla="*/ 129540 w 899160"/>
              <a:gd name="connsiteY8" fmla="*/ 251460 h 1790700"/>
              <a:gd name="connsiteX9" fmla="*/ 175260 w 899160"/>
              <a:gd name="connsiteY9" fmla="*/ 220980 h 1790700"/>
              <a:gd name="connsiteX10" fmla="*/ 190500 w 899160"/>
              <a:gd name="connsiteY10" fmla="*/ 198120 h 1790700"/>
              <a:gd name="connsiteX11" fmla="*/ 236220 w 899160"/>
              <a:gd name="connsiteY11" fmla="*/ 160020 h 1790700"/>
              <a:gd name="connsiteX12" fmla="*/ 251460 w 899160"/>
              <a:gd name="connsiteY12" fmla="*/ 137160 h 1790700"/>
              <a:gd name="connsiteX13" fmla="*/ 281940 w 899160"/>
              <a:gd name="connsiteY13" fmla="*/ 114300 h 1790700"/>
              <a:gd name="connsiteX14" fmla="*/ 304800 w 899160"/>
              <a:gd name="connsiteY14" fmla="*/ 91440 h 1790700"/>
              <a:gd name="connsiteX15" fmla="*/ 350520 w 899160"/>
              <a:gd name="connsiteY15" fmla="*/ 68580 h 1790700"/>
              <a:gd name="connsiteX16" fmla="*/ 365760 w 899160"/>
              <a:gd name="connsiteY16" fmla="*/ 45720 h 1790700"/>
              <a:gd name="connsiteX17" fmla="*/ 411480 w 899160"/>
              <a:gd name="connsiteY17" fmla="*/ 30480 h 1790700"/>
              <a:gd name="connsiteX18" fmla="*/ 434340 w 899160"/>
              <a:gd name="connsiteY18" fmla="*/ 15240 h 1790700"/>
              <a:gd name="connsiteX19" fmla="*/ 464820 w 899160"/>
              <a:gd name="connsiteY19" fmla="*/ 7620 h 1790700"/>
              <a:gd name="connsiteX20" fmla="*/ 487680 w 899160"/>
              <a:gd name="connsiteY20" fmla="*/ 0 h 1790700"/>
              <a:gd name="connsiteX21" fmla="*/ 548640 w 899160"/>
              <a:gd name="connsiteY21" fmla="*/ 22860 h 1790700"/>
              <a:gd name="connsiteX22" fmla="*/ 563880 w 899160"/>
              <a:gd name="connsiteY22" fmla="*/ 45720 h 1790700"/>
              <a:gd name="connsiteX23" fmla="*/ 586740 w 899160"/>
              <a:gd name="connsiteY23" fmla="*/ 53340 h 1790700"/>
              <a:gd name="connsiteX24" fmla="*/ 609600 w 899160"/>
              <a:gd name="connsiteY24" fmla="*/ 68580 h 1790700"/>
              <a:gd name="connsiteX25" fmla="*/ 624840 w 899160"/>
              <a:gd name="connsiteY25" fmla="*/ 91440 h 1790700"/>
              <a:gd name="connsiteX26" fmla="*/ 647700 w 899160"/>
              <a:gd name="connsiteY26" fmla="*/ 106680 h 1790700"/>
              <a:gd name="connsiteX27" fmla="*/ 678180 w 899160"/>
              <a:gd name="connsiteY27" fmla="*/ 137160 h 1790700"/>
              <a:gd name="connsiteX28" fmla="*/ 739140 w 899160"/>
              <a:gd name="connsiteY28" fmla="*/ 190500 h 1790700"/>
              <a:gd name="connsiteX29" fmla="*/ 800100 w 899160"/>
              <a:gd name="connsiteY29" fmla="*/ 259080 h 1790700"/>
              <a:gd name="connsiteX30" fmla="*/ 762000 w 899160"/>
              <a:gd name="connsiteY30" fmla="*/ 342900 h 1790700"/>
              <a:gd name="connsiteX31" fmla="*/ 769620 w 899160"/>
              <a:gd name="connsiteY31" fmla="*/ 381000 h 1790700"/>
              <a:gd name="connsiteX32" fmla="*/ 777240 w 899160"/>
              <a:gd name="connsiteY32" fmla="*/ 403860 h 1790700"/>
              <a:gd name="connsiteX33" fmla="*/ 822960 w 899160"/>
              <a:gd name="connsiteY33" fmla="*/ 419100 h 1790700"/>
              <a:gd name="connsiteX34" fmla="*/ 861060 w 899160"/>
              <a:gd name="connsiteY34" fmla="*/ 464820 h 1790700"/>
              <a:gd name="connsiteX35" fmla="*/ 899160 w 899160"/>
              <a:gd name="connsiteY35" fmla="*/ 510540 h 1790700"/>
              <a:gd name="connsiteX36" fmla="*/ 883920 w 899160"/>
              <a:gd name="connsiteY36" fmla="*/ 701040 h 1790700"/>
              <a:gd name="connsiteX37" fmla="*/ 861060 w 899160"/>
              <a:gd name="connsiteY37" fmla="*/ 777240 h 1790700"/>
              <a:gd name="connsiteX38" fmla="*/ 838200 w 899160"/>
              <a:gd name="connsiteY38" fmla="*/ 1150620 h 1790700"/>
              <a:gd name="connsiteX39" fmla="*/ 769620 w 899160"/>
              <a:gd name="connsiteY39" fmla="*/ 1386840 h 1790700"/>
              <a:gd name="connsiteX40" fmla="*/ 754380 w 899160"/>
              <a:gd name="connsiteY40" fmla="*/ 1409700 h 1790700"/>
              <a:gd name="connsiteX41" fmla="*/ 746760 w 899160"/>
              <a:gd name="connsiteY41" fmla="*/ 1432560 h 1790700"/>
              <a:gd name="connsiteX42" fmla="*/ 685800 w 899160"/>
              <a:gd name="connsiteY42" fmla="*/ 1569720 h 1790700"/>
              <a:gd name="connsiteX43" fmla="*/ 678180 w 899160"/>
              <a:gd name="connsiteY43" fmla="*/ 1592580 h 1790700"/>
              <a:gd name="connsiteX44" fmla="*/ 655320 w 899160"/>
              <a:gd name="connsiteY44" fmla="*/ 1676400 h 1790700"/>
              <a:gd name="connsiteX45" fmla="*/ 632460 w 899160"/>
              <a:gd name="connsiteY45" fmla="*/ 1729740 h 1790700"/>
              <a:gd name="connsiteX46" fmla="*/ 609600 w 899160"/>
              <a:gd name="connsiteY46" fmla="*/ 1760220 h 1790700"/>
              <a:gd name="connsiteX47" fmla="*/ 563880 w 899160"/>
              <a:gd name="connsiteY47" fmla="*/ 1775460 h 1790700"/>
              <a:gd name="connsiteX48" fmla="*/ 495300 w 899160"/>
              <a:gd name="connsiteY48" fmla="*/ 1790700 h 1790700"/>
              <a:gd name="connsiteX49" fmla="*/ 388620 w 899160"/>
              <a:gd name="connsiteY49" fmla="*/ 1783080 h 1790700"/>
              <a:gd name="connsiteX50" fmla="*/ 342900 w 899160"/>
              <a:gd name="connsiteY50" fmla="*/ 1752600 h 1790700"/>
              <a:gd name="connsiteX51" fmla="*/ 320040 w 899160"/>
              <a:gd name="connsiteY51" fmla="*/ 1737360 h 1790700"/>
              <a:gd name="connsiteX52" fmla="*/ 274320 w 899160"/>
              <a:gd name="connsiteY52" fmla="*/ 1699260 h 1790700"/>
              <a:gd name="connsiteX53" fmla="*/ 251460 w 899160"/>
              <a:gd name="connsiteY53" fmla="*/ 1546860 h 1790700"/>
              <a:gd name="connsiteX54" fmla="*/ 228600 w 899160"/>
              <a:gd name="connsiteY54" fmla="*/ 1524000 h 1790700"/>
              <a:gd name="connsiteX55" fmla="*/ 213360 w 899160"/>
              <a:gd name="connsiteY55" fmla="*/ 1501140 h 1790700"/>
              <a:gd name="connsiteX56" fmla="*/ 198120 w 899160"/>
              <a:gd name="connsiteY56" fmla="*/ 1348740 h 1790700"/>
              <a:gd name="connsiteX57" fmla="*/ 190500 w 899160"/>
              <a:gd name="connsiteY57" fmla="*/ 1325880 h 1790700"/>
              <a:gd name="connsiteX58" fmla="*/ 182880 w 899160"/>
              <a:gd name="connsiteY58" fmla="*/ 1181100 h 1790700"/>
              <a:gd name="connsiteX59" fmla="*/ 175260 w 899160"/>
              <a:gd name="connsiteY59" fmla="*/ 1143000 h 1790700"/>
              <a:gd name="connsiteX60" fmla="*/ 190500 w 899160"/>
              <a:gd name="connsiteY60" fmla="*/ 1043940 h 1790700"/>
              <a:gd name="connsiteX61" fmla="*/ 182880 w 899160"/>
              <a:gd name="connsiteY61" fmla="*/ 929640 h 1790700"/>
              <a:gd name="connsiteX62" fmla="*/ 160020 w 899160"/>
              <a:gd name="connsiteY62" fmla="*/ 914400 h 1790700"/>
              <a:gd name="connsiteX63" fmla="*/ 121920 w 899160"/>
              <a:gd name="connsiteY63" fmla="*/ 906780 h 1790700"/>
              <a:gd name="connsiteX64" fmla="*/ 53340 w 899160"/>
              <a:gd name="connsiteY64" fmla="*/ 876300 h 1790700"/>
              <a:gd name="connsiteX65" fmla="*/ 60960 w 899160"/>
              <a:gd name="connsiteY65" fmla="*/ 784860 h 1790700"/>
              <a:gd name="connsiteX66" fmla="*/ 76200 w 899160"/>
              <a:gd name="connsiteY66" fmla="*/ 731520 h 1790700"/>
              <a:gd name="connsiteX67" fmla="*/ 53340 w 899160"/>
              <a:gd name="connsiteY67" fmla="*/ 662940 h 1790700"/>
              <a:gd name="connsiteX68" fmla="*/ 45720 w 899160"/>
              <a:gd name="connsiteY68" fmla="*/ 640080 h 1790700"/>
              <a:gd name="connsiteX69" fmla="*/ 22860 w 899160"/>
              <a:gd name="connsiteY69" fmla="*/ 640080 h 1790700"/>
              <a:gd name="connsiteX0" fmla="*/ 22860 w 899160"/>
              <a:gd name="connsiteY0" fmla="*/ 640080 h 1790700"/>
              <a:gd name="connsiteX1" fmla="*/ 22860 w 899160"/>
              <a:gd name="connsiteY1" fmla="*/ 640080 h 1790700"/>
              <a:gd name="connsiteX2" fmla="*/ 7620 w 899160"/>
              <a:gd name="connsiteY2" fmla="*/ 510540 h 1790700"/>
              <a:gd name="connsiteX3" fmla="*/ 0 w 899160"/>
              <a:gd name="connsiteY3" fmla="*/ 487680 h 1790700"/>
              <a:gd name="connsiteX4" fmla="*/ 22860 w 899160"/>
              <a:gd name="connsiteY4" fmla="*/ 373380 h 1790700"/>
              <a:gd name="connsiteX5" fmla="*/ 38100 w 899160"/>
              <a:gd name="connsiteY5" fmla="*/ 350520 h 1790700"/>
              <a:gd name="connsiteX6" fmla="*/ 60960 w 899160"/>
              <a:gd name="connsiteY6" fmla="*/ 335280 h 1790700"/>
              <a:gd name="connsiteX7" fmla="*/ 114300 w 899160"/>
              <a:gd name="connsiteY7" fmla="*/ 274320 h 1790700"/>
              <a:gd name="connsiteX8" fmla="*/ 129540 w 899160"/>
              <a:gd name="connsiteY8" fmla="*/ 251460 h 1790700"/>
              <a:gd name="connsiteX9" fmla="*/ 175260 w 899160"/>
              <a:gd name="connsiteY9" fmla="*/ 220980 h 1790700"/>
              <a:gd name="connsiteX10" fmla="*/ 190500 w 899160"/>
              <a:gd name="connsiteY10" fmla="*/ 198120 h 1790700"/>
              <a:gd name="connsiteX11" fmla="*/ 236220 w 899160"/>
              <a:gd name="connsiteY11" fmla="*/ 160020 h 1790700"/>
              <a:gd name="connsiteX12" fmla="*/ 251460 w 899160"/>
              <a:gd name="connsiteY12" fmla="*/ 137160 h 1790700"/>
              <a:gd name="connsiteX13" fmla="*/ 281940 w 899160"/>
              <a:gd name="connsiteY13" fmla="*/ 114300 h 1790700"/>
              <a:gd name="connsiteX14" fmla="*/ 304800 w 899160"/>
              <a:gd name="connsiteY14" fmla="*/ 91440 h 1790700"/>
              <a:gd name="connsiteX15" fmla="*/ 350520 w 899160"/>
              <a:gd name="connsiteY15" fmla="*/ 68580 h 1790700"/>
              <a:gd name="connsiteX16" fmla="*/ 365760 w 899160"/>
              <a:gd name="connsiteY16" fmla="*/ 45720 h 1790700"/>
              <a:gd name="connsiteX17" fmla="*/ 411480 w 899160"/>
              <a:gd name="connsiteY17" fmla="*/ 30480 h 1790700"/>
              <a:gd name="connsiteX18" fmla="*/ 434340 w 899160"/>
              <a:gd name="connsiteY18" fmla="*/ 15240 h 1790700"/>
              <a:gd name="connsiteX19" fmla="*/ 464820 w 899160"/>
              <a:gd name="connsiteY19" fmla="*/ 7620 h 1790700"/>
              <a:gd name="connsiteX20" fmla="*/ 487680 w 899160"/>
              <a:gd name="connsiteY20" fmla="*/ 0 h 1790700"/>
              <a:gd name="connsiteX21" fmla="*/ 548640 w 899160"/>
              <a:gd name="connsiteY21" fmla="*/ 22860 h 1790700"/>
              <a:gd name="connsiteX22" fmla="*/ 563880 w 899160"/>
              <a:gd name="connsiteY22" fmla="*/ 45720 h 1790700"/>
              <a:gd name="connsiteX23" fmla="*/ 586740 w 899160"/>
              <a:gd name="connsiteY23" fmla="*/ 53340 h 1790700"/>
              <a:gd name="connsiteX24" fmla="*/ 609600 w 899160"/>
              <a:gd name="connsiteY24" fmla="*/ 68580 h 1790700"/>
              <a:gd name="connsiteX25" fmla="*/ 624840 w 899160"/>
              <a:gd name="connsiteY25" fmla="*/ 91440 h 1790700"/>
              <a:gd name="connsiteX26" fmla="*/ 647700 w 899160"/>
              <a:gd name="connsiteY26" fmla="*/ 106680 h 1790700"/>
              <a:gd name="connsiteX27" fmla="*/ 678180 w 899160"/>
              <a:gd name="connsiteY27" fmla="*/ 137160 h 1790700"/>
              <a:gd name="connsiteX28" fmla="*/ 739140 w 899160"/>
              <a:gd name="connsiteY28" fmla="*/ 190500 h 1790700"/>
              <a:gd name="connsiteX29" fmla="*/ 800100 w 899160"/>
              <a:gd name="connsiteY29" fmla="*/ 259080 h 1790700"/>
              <a:gd name="connsiteX30" fmla="*/ 762000 w 899160"/>
              <a:gd name="connsiteY30" fmla="*/ 342900 h 1790700"/>
              <a:gd name="connsiteX31" fmla="*/ 769620 w 899160"/>
              <a:gd name="connsiteY31" fmla="*/ 381000 h 1790700"/>
              <a:gd name="connsiteX32" fmla="*/ 777240 w 899160"/>
              <a:gd name="connsiteY32" fmla="*/ 403860 h 1790700"/>
              <a:gd name="connsiteX33" fmla="*/ 822960 w 899160"/>
              <a:gd name="connsiteY33" fmla="*/ 419100 h 1790700"/>
              <a:gd name="connsiteX34" fmla="*/ 861060 w 899160"/>
              <a:gd name="connsiteY34" fmla="*/ 464820 h 1790700"/>
              <a:gd name="connsiteX35" fmla="*/ 899160 w 899160"/>
              <a:gd name="connsiteY35" fmla="*/ 510540 h 1790700"/>
              <a:gd name="connsiteX36" fmla="*/ 883920 w 899160"/>
              <a:gd name="connsiteY36" fmla="*/ 701040 h 1790700"/>
              <a:gd name="connsiteX37" fmla="*/ 861060 w 899160"/>
              <a:gd name="connsiteY37" fmla="*/ 777240 h 1790700"/>
              <a:gd name="connsiteX38" fmla="*/ 838200 w 899160"/>
              <a:gd name="connsiteY38" fmla="*/ 1150620 h 1790700"/>
              <a:gd name="connsiteX39" fmla="*/ 769620 w 899160"/>
              <a:gd name="connsiteY39" fmla="*/ 1386840 h 1790700"/>
              <a:gd name="connsiteX40" fmla="*/ 754380 w 899160"/>
              <a:gd name="connsiteY40" fmla="*/ 1409700 h 1790700"/>
              <a:gd name="connsiteX41" fmla="*/ 746760 w 899160"/>
              <a:gd name="connsiteY41" fmla="*/ 1432560 h 1790700"/>
              <a:gd name="connsiteX42" fmla="*/ 685800 w 899160"/>
              <a:gd name="connsiteY42" fmla="*/ 1569720 h 1790700"/>
              <a:gd name="connsiteX43" fmla="*/ 678180 w 899160"/>
              <a:gd name="connsiteY43" fmla="*/ 1592580 h 1790700"/>
              <a:gd name="connsiteX44" fmla="*/ 632460 w 899160"/>
              <a:gd name="connsiteY44" fmla="*/ 1729740 h 1790700"/>
              <a:gd name="connsiteX45" fmla="*/ 609600 w 899160"/>
              <a:gd name="connsiteY45" fmla="*/ 1760220 h 1790700"/>
              <a:gd name="connsiteX46" fmla="*/ 563880 w 899160"/>
              <a:gd name="connsiteY46" fmla="*/ 1775460 h 1790700"/>
              <a:gd name="connsiteX47" fmla="*/ 495300 w 899160"/>
              <a:gd name="connsiteY47" fmla="*/ 1790700 h 1790700"/>
              <a:gd name="connsiteX48" fmla="*/ 388620 w 899160"/>
              <a:gd name="connsiteY48" fmla="*/ 1783080 h 1790700"/>
              <a:gd name="connsiteX49" fmla="*/ 342900 w 899160"/>
              <a:gd name="connsiteY49" fmla="*/ 1752600 h 1790700"/>
              <a:gd name="connsiteX50" fmla="*/ 320040 w 899160"/>
              <a:gd name="connsiteY50" fmla="*/ 1737360 h 1790700"/>
              <a:gd name="connsiteX51" fmla="*/ 274320 w 899160"/>
              <a:gd name="connsiteY51" fmla="*/ 1699260 h 1790700"/>
              <a:gd name="connsiteX52" fmla="*/ 251460 w 899160"/>
              <a:gd name="connsiteY52" fmla="*/ 1546860 h 1790700"/>
              <a:gd name="connsiteX53" fmla="*/ 228600 w 899160"/>
              <a:gd name="connsiteY53" fmla="*/ 1524000 h 1790700"/>
              <a:gd name="connsiteX54" fmla="*/ 213360 w 899160"/>
              <a:gd name="connsiteY54" fmla="*/ 1501140 h 1790700"/>
              <a:gd name="connsiteX55" fmla="*/ 198120 w 899160"/>
              <a:gd name="connsiteY55" fmla="*/ 1348740 h 1790700"/>
              <a:gd name="connsiteX56" fmla="*/ 190500 w 899160"/>
              <a:gd name="connsiteY56" fmla="*/ 1325880 h 1790700"/>
              <a:gd name="connsiteX57" fmla="*/ 182880 w 899160"/>
              <a:gd name="connsiteY57" fmla="*/ 1181100 h 1790700"/>
              <a:gd name="connsiteX58" fmla="*/ 175260 w 899160"/>
              <a:gd name="connsiteY58" fmla="*/ 1143000 h 1790700"/>
              <a:gd name="connsiteX59" fmla="*/ 190500 w 899160"/>
              <a:gd name="connsiteY59" fmla="*/ 1043940 h 1790700"/>
              <a:gd name="connsiteX60" fmla="*/ 182880 w 899160"/>
              <a:gd name="connsiteY60" fmla="*/ 929640 h 1790700"/>
              <a:gd name="connsiteX61" fmla="*/ 160020 w 899160"/>
              <a:gd name="connsiteY61" fmla="*/ 914400 h 1790700"/>
              <a:gd name="connsiteX62" fmla="*/ 121920 w 899160"/>
              <a:gd name="connsiteY62" fmla="*/ 906780 h 1790700"/>
              <a:gd name="connsiteX63" fmla="*/ 53340 w 899160"/>
              <a:gd name="connsiteY63" fmla="*/ 876300 h 1790700"/>
              <a:gd name="connsiteX64" fmla="*/ 60960 w 899160"/>
              <a:gd name="connsiteY64" fmla="*/ 784860 h 1790700"/>
              <a:gd name="connsiteX65" fmla="*/ 76200 w 899160"/>
              <a:gd name="connsiteY65" fmla="*/ 731520 h 1790700"/>
              <a:gd name="connsiteX66" fmla="*/ 53340 w 899160"/>
              <a:gd name="connsiteY66" fmla="*/ 662940 h 1790700"/>
              <a:gd name="connsiteX67" fmla="*/ 45720 w 899160"/>
              <a:gd name="connsiteY67" fmla="*/ 640080 h 1790700"/>
              <a:gd name="connsiteX68" fmla="*/ 22860 w 899160"/>
              <a:gd name="connsiteY68" fmla="*/ 640080 h 1790700"/>
              <a:gd name="connsiteX0" fmla="*/ 22860 w 899160"/>
              <a:gd name="connsiteY0" fmla="*/ 640080 h 1790700"/>
              <a:gd name="connsiteX1" fmla="*/ 22860 w 899160"/>
              <a:gd name="connsiteY1" fmla="*/ 640080 h 1790700"/>
              <a:gd name="connsiteX2" fmla="*/ 7620 w 899160"/>
              <a:gd name="connsiteY2" fmla="*/ 510540 h 1790700"/>
              <a:gd name="connsiteX3" fmla="*/ 0 w 899160"/>
              <a:gd name="connsiteY3" fmla="*/ 487680 h 1790700"/>
              <a:gd name="connsiteX4" fmla="*/ 22860 w 899160"/>
              <a:gd name="connsiteY4" fmla="*/ 373380 h 1790700"/>
              <a:gd name="connsiteX5" fmla="*/ 38100 w 899160"/>
              <a:gd name="connsiteY5" fmla="*/ 350520 h 1790700"/>
              <a:gd name="connsiteX6" fmla="*/ 60960 w 899160"/>
              <a:gd name="connsiteY6" fmla="*/ 335280 h 1790700"/>
              <a:gd name="connsiteX7" fmla="*/ 114300 w 899160"/>
              <a:gd name="connsiteY7" fmla="*/ 274320 h 1790700"/>
              <a:gd name="connsiteX8" fmla="*/ 129540 w 899160"/>
              <a:gd name="connsiteY8" fmla="*/ 251460 h 1790700"/>
              <a:gd name="connsiteX9" fmla="*/ 175260 w 899160"/>
              <a:gd name="connsiteY9" fmla="*/ 220980 h 1790700"/>
              <a:gd name="connsiteX10" fmla="*/ 190500 w 899160"/>
              <a:gd name="connsiteY10" fmla="*/ 198120 h 1790700"/>
              <a:gd name="connsiteX11" fmla="*/ 236220 w 899160"/>
              <a:gd name="connsiteY11" fmla="*/ 160020 h 1790700"/>
              <a:gd name="connsiteX12" fmla="*/ 251460 w 899160"/>
              <a:gd name="connsiteY12" fmla="*/ 137160 h 1790700"/>
              <a:gd name="connsiteX13" fmla="*/ 281940 w 899160"/>
              <a:gd name="connsiteY13" fmla="*/ 114300 h 1790700"/>
              <a:gd name="connsiteX14" fmla="*/ 304800 w 899160"/>
              <a:gd name="connsiteY14" fmla="*/ 91440 h 1790700"/>
              <a:gd name="connsiteX15" fmla="*/ 350520 w 899160"/>
              <a:gd name="connsiteY15" fmla="*/ 68580 h 1790700"/>
              <a:gd name="connsiteX16" fmla="*/ 365760 w 899160"/>
              <a:gd name="connsiteY16" fmla="*/ 45720 h 1790700"/>
              <a:gd name="connsiteX17" fmla="*/ 411480 w 899160"/>
              <a:gd name="connsiteY17" fmla="*/ 30480 h 1790700"/>
              <a:gd name="connsiteX18" fmla="*/ 434340 w 899160"/>
              <a:gd name="connsiteY18" fmla="*/ 15240 h 1790700"/>
              <a:gd name="connsiteX19" fmla="*/ 464820 w 899160"/>
              <a:gd name="connsiteY19" fmla="*/ 7620 h 1790700"/>
              <a:gd name="connsiteX20" fmla="*/ 487680 w 899160"/>
              <a:gd name="connsiteY20" fmla="*/ 0 h 1790700"/>
              <a:gd name="connsiteX21" fmla="*/ 548640 w 899160"/>
              <a:gd name="connsiteY21" fmla="*/ 22860 h 1790700"/>
              <a:gd name="connsiteX22" fmla="*/ 563880 w 899160"/>
              <a:gd name="connsiteY22" fmla="*/ 45720 h 1790700"/>
              <a:gd name="connsiteX23" fmla="*/ 586740 w 899160"/>
              <a:gd name="connsiteY23" fmla="*/ 53340 h 1790700"/>
              <a:gd name="connsiteX24" fmla="*/ 609600 w 899160"/>
              <a:gd name="connsiteY24" fmla="*/ 68580 h 1790700"/>
              <a:gd name="connsiteX25" fmla="*/ 624840 w 899160"/>
              <a:gd name="connsiteY25" fmla="*/ 91440 h 1790700"/>
              <a:gd name="connsiteX26" fmla="*/ 647700 w 899160"/>
              <a:gd name="connsiteY26" fmla="*/ 106680 h 1790700"/>
              <a:gd name="connsiteX27" fmla="*/ 678180 w 899160"/>
              <a:gd name="connsiteY27" fmla="*/ 137160 h 1790700"/>
              <a:gd name="connsiteX28" fmla="*/ 739140 w 899160"/>
              <a:gd name="connsiteY28" fmla="*/ 190500 h 1790700"/>
              <a:gd name="connsiteX29" fmla="*/ 800100 w 899160"/>
              <a:gd name="connsiteY29" fmla="*/ 259080 h 1790700"/>
              <a:gd name="connsiteX30" fmla="*/ 762000 w 899160"/>
              <a:gd name="connsiteY30" fmla="*/ 342900 h 1790700"/>
              <a:gd name="connsiteX31" fmla="*/ 769620 w 899160"/>
              <a:gd name="connsiteY31" fmla="*/ 381000 h 1790700"/>
              <a:gd name="connsiteX32" fmla="*/ 777240 w 899160"/>
              <a:gd name="connsiteY32" fmla="*/ 403860 h 1790700"/>
              <a:gd name="connsiteX33" fmla="*/ 822960 w 899160"/>
              <a:gd name="connsiteY33" fmla="*/ 419100 h 1790700"/>
              <a:gd name="connsiteX34" fmla="*/ 861060 w 899160"/>
              <a:gd name="connsiteY34" fmla="*/ 464820 h 1790700"/>
              <a:gd name="connsiteX35" fmla="*/ 899160 w 899160"/>
              <a:gd name="connsiteY35" fmla="*/ 510540 h 1790700"/>
              <a:gd name="connsiteX36" fmla="*/ 883920 w 899160"/>
              <a:gd name="connsiteY36" fmla="*/ 701040 h 1790700"/>
              <a:gd name="connsiteX37" fmla="*/ 861060 w 899160"/>
              <a:gd name="connsiteY37" fmla="*/ 777240 h 1790700"/>
              <a:gd name="connsiteX38" fmla="*/ 838200 w 899160"/>
              <a:gd name="connsiteY38" fmla="*/ 1150620 h 1790700"/>
              <a:gd name="connsiteX39" fmla="*/ 769620 w 899160"/>
              <a:gd name="connsiteY39" fmla="*/ 1386840 h 1790700"/>
              <a:gd name="connsiteX40" fmla="*/ 754380 w 899160"/>
              <a:gd name="connsiteY40" fmla="*/ 1409700 h 1790700"/>
              <a:gd name="connsiteX41" fmla="*/ 685800 w 899160"/>
              <a:gd name="connsiteY41" fmla="*/ 1569720 h 1790700"/>
              <a:gd name="connsiteX42" fmla="*/ 678180 w 899160"/>
              <a:gd name="connsiteY42" fmla="*/ 1592580 h 1790700"/>
              <a:gd name="connsiteX43" fmla="*/ 632460 w 899160"/>
              <a:gd name="connsiteY43" fmla="*/ 1729740 h 1790700"/>
              <a:gd name="connsiteX44" fmla="*/ 609600 w 899160"/>
              <a:gd name="connsiteY44" fmla="*/ 1760220 h 1790700"/>
              <a:gd name="connsiteX45" fmla="*/ 563880 w 899160"/>
              <a:gd name="connsiteY45" fmla="*/ 1775460 h 1790700"/>
              <a:gd name="connsiteX46" fmla="*/ 495300 w 899160"/>
              <a:gd name="connsiteY46" fmla="*/ 1790700 h 1790700"/>
              <a:gd name="connsiteX47" fmla="*/ 388620 w 899160"/>
              <a:gd name="connsiteY47" fmla="*/ 1783080 h 1790700"/>
              <a:gd name="connsiteX48" fmla="*/ 342900 w 899160"/>
              <a:gd name="connsiteY48" fmla="*/ 1752600 h 1790700"/>
              <a:gd name="connsiteX49" fmla="*/ 320040 w 899160"/>
              <a:gd name="connsiteY49" fmla="*/ 1737360 h 1790700"/>
              <a:gd name="connsiteX50" fmla="*/ 274320 w 899160"/>
              <a:gd name="connsiteY50" fmla="*/ 1699260 h 1790700"/>
              <a:gd name="connsiteX51" fmla="*/ 251460 w 899160"/>
              <a:gd name="connsiteY51" fmla="*/ 1546860 h 1790700"/>
              <a:gd name="connsiteX52" fmla="*/ 228600 w 899160"/>
              <a:gd name="connsiteY52" fmla="*/ 1524000 h 1790700"/>
              <a:gd name="connsiteX53" fmla="*/ 213360 w 899160"/>
              <a:gd name="connsiteY53" fmla="*/ 1501140 h 1790700"/>
              <a:gd name="connsiteX54" fmla="*/ 198120 w 899160"/>
              <a:gd name="connsiteY54" fmla="*/ 1348740 h 1790700"/>
              <a:gd name="connsiteX55" fmla="*/ 190500 w 899160"/>
              <a:gd name="connsiteY55" fmla="*/ 1325880 h 1790700"/>
              <a:gd name="connsiteX56" fmla="*/ 182880 w 899160"/>
              <a:gd name="connsiteY56" fmla="*/ 1181100 h 1790700"/>
              <a:gd name="connsiteX57" fmla="*/ 175260 w 899160"/>
              <a:gd name="connsiteY57" fmla="*/ 1143000 h 1790700"/>
              <a:gd name="connsiteX58" fmla="*/ 190500 w 899160"/>
              <a:gd name="connsiteY58" fmla="*/ 1043940 h 1790700"/>
              <a:gd name="connsiteX59" fmla="*/ 182880 w 899160"/>
              <a:gd name="connsiteY59" fmla="*/ 929640 h 1790700"/>
              <a:gd name="connsiteX60" fmla="*/ 160020 w 899160"/>
              <a:gd name="connsiteY60" fmla="*/ 914400 h 1790700"/>
              <a:gd name="connsiteX61" fmla="*/ 121920 w 899160"/>
              <a:gd name="connsiteY61" fmla="*/ 906780 h 1790700"/>
              <a:gd name="connsiteX62" fmla="*/ 53340 w 899160"/>
              <a:gd name="connsiteY62" fmla="*/ 876300 h 1790700"/>
              <a:gd name="connsiteX63" fmla="*/ 60960 w 899160"/>
              <a:gd name="connsiteY63" fmla="*/ 784860 h 1790700"/>
              <a:gd name="connsiteX64" fmla="*/ 76200 w 899160"/>
              <a:gd name="connsiteY64" fmla="*/ 731520 h 1790700"/>
              <a:gd name="connsiteX65" fmla="*/ 53340 w 899160"/>
              <a:gd name="connsiteY65" fmla="*/ 662940 h 1790700"/>
              <a:gd name="connsiteX66" fmla="*/ 45720 w 899160"/>
              <a:gd name="connsiteY66" fmla="*/ 640080 h 1790700"/>
              <a:gd name="connsiteX67" fmla="*/ 22860 w 899160"/>
              <a:gd name="connsiteY67" fmla="*/ 640080 h 1790700"/>
              <a:gd name="connsiteX0" fmla="*/ 22860 w 899160"/>
              <a:gd name="connsiteY0" fmla="*/ 640080 h 1790700"/>
              <a:gd name="connsiteX1" fmla="*/ 22860 w 899160"/>
              <a:gd name="connsiteY1" fmla="*/ 640080 h 1790700"/>
              <a:gd name="connsiteX2" fmla="*/ 7620 w 899160"/>
              <a:gd name="connsiteY2" fmla="*/ 510540 h 1790700"/>
              <a:gd name="connsiteX3" fmla="*/ 0 w 899160"/>
              <a:gd name="connsiteY3" fmla="*/ 487680 h 1790700"/>
              <a:gd name="connsiteX4" fmla="*/ 22860 w 899160"/>
              <a:gd name="connsiteY4" fmla="*/ 373380 h 1790700"/>
              <a:gd name="connsiteX5" fmla="*/ 38100 w 899160"/>
              <a:gd name="connsiteY5" fmla="*/ 350520 h 1790700"/>
              <a:gd name="connsiteX6" fmla="*/ 60960 w 899160"/>
              <a:gd name="connsiteY6" fmla="*/ 335280 h 1790700"/>
              <a:gd name="connsiteX7" fmla="*/ 114300 w 899160"/>
              <a:gd name="connsiteY7" fmla="*/ 274320 h 1790700"/>
              <a:gd name="connsiteX8" fmla="*/ 129540 w 899160"/>
              <a:gd name="connsiteY8" fmla="*/ 251460 h 1790700"/>
              <a:gd name="connsiteX9" fmla="*/ 175260 w 899160"/>
              <a:gd name="connsiteY9" fmla="*/ 220980 h 1790700"/>
              <a:gd name="connsiteX10" fmla="*/ 190500 w 899160"/>
              <a:gd name="connsiteY10" fmla="*/ 198120 h 1790700"/>
              <a:gd name="connsiteX11" fmla="*/ 236220 w 899160"/>
              <a:gd name="connsiteY11" fmla="*/ 160020 h 1790700"/>
              <a:gd name="connsiteX12" fmla="*/ 251460 w 899160"/>
              <a:gd name="connsiteY12" fmla="*/ 137160 h 1790700"/>
              <a:gd name="connsiteX13" fmla="*/ 281940 w 899160"/>
              <a:gd name="connsiteY13" fmla="*/ 114300 h 1790700"/>
              <a:gd name="connsiteX14" fmla="*/ 304800 w 899160"/>
              <a:gd name="connsiteY14" fmla="*/ 91440 h 1790700"/>
              <a:gd name="connsiteX15" fmla="*/ 350520 w 899160"/>
              <a:gd name="connsiteY15" fmla="*/ 68580 h 1790700"/>
              <a:gd name="connsiteX16" fmla="*/ 365760 w 899160"/>
              <a:gd name="connsiteY16" fmla="*/ 45720 h 1790700"/>
              <a:gd name="connsiteX17" fmla="*/ 411480 w 899160"/>
              <a:gd name="connsiteY17" fmla="*/ 30480 h 1790700"/>
              <a:gd name="connsiteX18" fmla="*/ 434340 w 899160"/>
              <a:gd name="connsiteY18" fmla="*/ 15240 h 1790700"/>
              <a:gd name="connsiteX19" fmla="*/ 464820 w 899160"/>
              <a:gd name="connsiteY19" fmla="*/ 7620 h 1790700"/>
              <a:gd name="connsiteX20" fmla="*/ 487680 w 899160"/>
              <a:gd name="connsiteY20" fmla="*/ 0 h 1790700"/>
              <a:gd name="connsiteX21" fmla="*/ 548640 w 899160"/>
              <a:gd name="connsiteY21" fmla="*/ 22860 h 1790700"/>
              <a:gd name="connsiteX22" fmla="*/ 563880 w 899160"/>
              <a:gd name="connsiteY22" fmla="*/ 45720 h 1790700"/>
              <a:gd name="connsiteX23" fmla="*/ 586740 w 899160"/>
              <a:gd name="connsiteY23" fmla="*/ 53340 h 1790700"/>
              <a:gd name="connsiteX24" fmla="*/ 609600 w 899160"/>
              <a:gd name="connsiteY24" fmla="*/ 68580 h 1790700"/>
              <a:gd name="connsiteX25" fmla="*/ 624840 w 899160"/>
              <a:gd name="connsiteY25" fmla="*/ 91440 h 1790700"/>
              <a:gd name="connsiteX26" fmla="*/ 647700 w 899160"/>
              <a:gd name="connsiteY26" fmla="*/ 106680 h 1790700"/>
              <a:gd name="connsiteX27" fmla="*/ 678180 w 899160"/>
              <a:gd name="connsiteY27" fmla="*/ 137160 h 1790700"/>
              <a:gd name="connsiteX28" fmla="*/ 739140 w 899160"/>
              <a:gd name="connsiteY28" fmla="*/ 190500 h 1790700"/>
              <a:gd name="connsiteX29" fmla="*/ 800100 w 899160"/>
              <a:gd name="connsiteY29" fmla="*/ 259080 h 1790700"/>
              <a:gd name="connsiteX30" fmla="*/ 762000 w 899160"/>
              <a:gd name="connsiteY30" fmla="*/ 342900 h 1790700"/>
              <a:gd name="connsiteX31" fmla="*/ 769620 w 899160"/>
              <a:gd name="connsiteY31" fmla="*/ 381000 h 1790700"/>
              <a:gd name="connsiteX32" fmla="*/ 777240 w 899160"/>
              <a:gd name="connsiteY32" fmla="*/ 403860 h 1790700"/>
              <a:gd name="connsiteX33" fmla="*/ 822960 w 899160"/>
              <a:gd name="connsiteY33" fmla="*/ 419100 h 1790700"/>
              <a:gd name="connsiteX34" fmla="*/ 861060 w 899160"/>
              <a:gd name="connsiteY34" fmla="*/ 464820 h 1790700"/>
              <a:gd name="connsiteX35" fmla="*/ 899160 w 899160"/>
              <a:gd name="connsiteY35" fmla="*/ 510540 h 1790700"/>
              <a:gd name="connsiteX36" fmla="*/ 883920 w 899160"/>
              <a:gd name="connsiteY36" fmla="*/ 701040 h 1790700"/>
              <a:gd name="connsiteX37" fmla="*/ 861060 w 899160"/>
              <a:gd name="connsiteY37" fmla="*/ 777240 h 1790700"/>
              <a:gd name="connsiteX38" fmla="*/ 769620 w 899160"/>
              <a:gd name="connsiteY38" fmla="*/ 1386840 h 1790700"/>
              <a:gd name="connsiteX39" fmla="*/ 754380 w 899160"/>
              <a:gd name="connsiteY39" fmla="*/ 1409700 h 1790700"/>
              <a:gd name="connsiteX40" fmla="*/ 685800 w 899160"/>
              <a:gd name="connsiteY40" fmla="*/ 1569720 h 1790700"/>
              <a:gd name="connsiteX41" fmla="*/ 678180 w 899160"/>
              <a:gd name="connsiteY41" fmla="*/ 1592580 h 1790700"/>
              <a:gd name="connsiteX42" fmla="*/ 632460 w 899160"/>
              <a:gd name="connsiteY42" fmla="*/ 1729740 h 1790700"/>
              <a:gd name="connsiteX43" fmla="*/ 609600 w 899160"/>
              <a:gd name="connsiteY43" fmla="*/ 1760220 h 1790700"/>
              <a:gd name="connsiteX44" fmla="*/ 563880 w 899160"/>
              <a:gd name="connsiteY44" fmla="*/ 1775460 h 1790700"/>
              <a:gd name="connsiteX45" fmla="*/ 495300 w 899160"/>
              <a:gd name="connsiteY45" fmla="*/ 1790700 h 1790700"/>
              <a:gd name="connsiteX46" fmla="*/ 388620 w 899160"/>
              <a:gd name="connsiteY46" fmla="*/ 1783080 h 1790700"/>
              <a:gd name="connsiteX47" fmla="*/ 342900 w 899160"/>
              <a:gd name="connsiteY47" fmla="*/ 1752600 h 1790700"/>
              <a:gd name="connsiteX48" fmla="*/ 320040 w 899160"/>
              <a:gd name="connsiteY48" fmla="*/ 1737360 h 1790700"/>
              <a:gd name="connsiteX49" fmla="*/ 274320 w 899160"/>
              <a:gd name="connsiteY49" fmla="*/ 1699260 h 1790700"/>
              <a:gd name="connsiteX50" fmla="*/ 251460 w 899160"/>
              <a:gd name="connsiteY50" fmla="*/ 1546860 h 1790700"/>
              <a:gd name="connsiteX51" fmla="*/ 228600 w 899160"/>
              <a:gd name="connsiteY51" fmla="*/ 1524000 h 1790700"/>
              <a:gd name="connsiteX52" fmla="*/ 213360 w 899160"/>
              <a:gd name="connsiteY52" fmla="*/ 1501140 h 1790700"/>
              <a:gd name="connsiteX53" fmla="*/ 198120 w 899160"/>
              <a:gd name="connsiteY53" fmla="*/ 1348740 h 1790700"/>
              <a:gd name="connsiteX54" fmla="*/ 190500 w 899160"/>
              <a:gd name="connsiteY54" fmla="*/ 1325880 h 1790700"/>
              <a:gd name="connsiteX55" fmla="*/ 182880 w 899160"/>
              <a:gd name="connsiteY55" fmla="*/ 1181100 h 1790700"/>
              <a:gd name="connsiteX56" fmla="*/ 175260 w 899160"/>
              <a:gd name="connsiteY56" fmla="*/ 1143000 h 1790700"/>
              <a:gd name="connsiteX57" fmla="*/ 190500 w 899160"/>
              <a:gd name="connsiteY57" fmla="*/ 1043940 h 1790700"/>
              <a:gd name="connsiteX58" fmla="*/ 182880 w 899160"/>
              <a:gd name="connsiteY58" fmla="*/ 929640 h 1790700"/>
              <a:gd name="connsiteX59" fmla="*/ 160020 w 899160"/>
              <a:gd name="connsiteY59" fmla="*/ 914400 h 1790700"/>
              <a:gd name="connsiteX60" fmla="*/ 121920 w 899160"/>
              <a:gd name="connsiteY60" fmla="*/ 906780 h 1790700"/>
              <a:gd name="connsiteX61" fmla="*/ 53340 w 899160"/>
              <a:gd name="connsiteY61" fmla="*/ 876300 h 1790700"/>
              <a:gd name="connsiteX62" fmla="*/ 60960 w 899160"/>
              <a:gd name="connsiteY62" fmla="*/ 784860 h 1790700"/>
              <a:gd name="connsiteX63" fmla="*/ 76200 w 899160"/>
              <a:gd name="connsiteY63" fmla="*/ 731520 h 1790700"/>
              <a:gd name="connsiteX64" fmla="*/ 53340 w 899160"/>
              <a:gd name="connsiteY64" fmla="*/ 662940 h 1790700"/>
              <a:gd name="connsiteX65" fmla="*/ 45720 w 899160"/>
              <a:gd name="connsiteY65" fmla="*/ 640080 h 1790700"/>
              <a:gd name="connsiteX66" fmla="*/ 22860 w 899160"/>
              <a:gd name="connsiteY66" fmla="*/ 640080 h 1790700"/>
              <a:gd name="connsiteX0" fmla="*/ 22860 w 899160"/>
              <a:gd name="connsiteY0" fmla="*/ 640080 h 1790700"/>
              <a:gd name="connsiteX1" fmla="*/ 22860 w 899160"/>
              <a:gd name="connsiteY1" fmla="*/ 640080 h 1790700"/>
              <a:gd name="connsiteX2" fmla="*/ 7620 w 899160"/>
              <a:gd name="connsiteY2" fmla="*/ 510540 h 1790700"/>
              <a:gd name="connsiteX3" fmla="*/ 0 w 899160"/>
              <a:gd name="connsiteY3" fmla="*/ 487680 h 1790700"/>
              <a:gd name="connsiteX4" fmla="*/ 22860 w 899160"/>
              <a:gd name="connsiteY4" fmla="*/ 373380 h 1790700"/>
              <a:gd name="connsiteX5" fmla="*/ 38100 w 899160"/>
              <a:gd name="connsiteY5" fmla="*/ 350520 h 1790700"/>
              <a:gd name="connsiteX6" fmla="*/ 60960 w 899160"/>
              <a:gd name="connsiteY6" fmla="*/ 335280 h 1790700"/>
              <a:gd name="connsiteX7" fmla="*/ 114300 w 899160"/>
              <a:gd name="connsiteY7" fmla="*/ 274320 h 1790700"/>
              <a:gd name="connsiteX8" fmla="*/ 129540 w 899160"/>
              <a:gd name="connsiteY8" fmla="*/ 251460 h 1790700"/>
              <a:gd name="connsiteX9" fmla="*/ 175260 w 899160"/>
              <a:gd name="connsiteY9" fmla="*/ 220980 h 1790700"/>
              <a:gd name="connsiteX10" fmla="*/ 190500 w 899160"/>
              <a:gd name="connsiteY10" fmla="*/ 198120 h 1790700"/>
              <a:gd name="connsiteX11" fmla="*/ 236220 w 899160"/>
              <a:gd name="connsiteY11" fmla="*/ 160020 h 1790700"/>
              <a:gd name="connsiteX12" fmla="*/ 251460 w 899160"/>
              <a:gd name="connsiteY12" fmla="*/ 137160 h 1790700"/>
              <a:gd name="connsiteX13" fmla="*/ 281940 w 899160"/>
              <a:gd name="connsiteY13" fmla="*/ 114300 h 1790700"/>
              <a:gd name="connsiteX14" fmla="*/ 304800 w 899160"/>
              <a:gd name="connsiteY14" fmla="*/ 91440 h 1790700"/>
              <a:gd name="connsiteX15" fmla="*/ 350520 w 899160"/>
              <a:gd name="connsiteY15" fmla="*/ 68580 h 1790700"/>
              <a:gd name="connsiteX16" fmla="*/ 365760 w 899160"/>
              <a:gd name="connsiteY16" fmla="*/ 45720 h 1790700"/>
              <a:gd name="connsiteX17" fmla="*/ 411480 w 899160"/>
              <a:gd name="connsiteY17" fmla="*/ 30480 h 1790700"/>
              <a:gd name="connsiteX18" fmla="*/ 434340 w 899160"/>
              <a:gd name="connsiteY18" fmla="*/ 15240 h 1790700"/>
              <a:gd name="connsiteX19" fmla="*/ 464820 w 899160"/>
              <a:gd name="connsiteY19" fmla="*/ 7620 h 1790700"/>
              <a:gd name="connsiteX20" fmla="*/ 487680 w 899160"/>
              <a:gd name="connsiteY20" fmla="*/ 0 h 1790700"/>
              <a:gd name="connsiteX21" fmla="*/ 548640 w 899160"/>
              <a:gd name="connsiteY21" fmla="*/ 22860 h 1790700"/>
              <a:gd name="connsiteX22" fmla="*/ 563880 w 899160"/>
              <a:gd name="connsiteY22" fmla="*/ 45720 h 1790700"/>
              <a:gd name="connsiteX23" fmla="*/ 586740 w 899160"/>
              <a:gd name="connsiteY23" fmla="*/ 53340 h 1790700"/>
              <a:gd name="connsiteX24" fmla="*/ 609600 w 899160"/>
              <a:gd name="connsiteY24" fmla="*/ 68580 h 1790700"/>
              <a:gd name="connsiteX25" fmla="*/ 624840 w 899160"/>
              <a:gd name="connsiteY25" fmla="*/ 91440 h 1790700"/>
              <a:gd name="connsiteX26" fmla="*/ 647700 w 899160"/>
              <a:gd name="connsiteY26" fmla="*/ 106680 h 1790700"/>
              <a:gd name="connsiteX27" fmla="*/ 678180 w 899160"/>
              <a:gd name="connsiteY27" fmla="*/ 137160 h 1790700"/>
              <a:gd name="connsiteX28" fmla="*/ 739140 w 899160"/>
              <a:gd name="connsiteY28" fmla="*/ 190500 h 1790700"/>
              <a:gd name="connsiteX29" fmla="*/ 800100 w 899160"/>
              <a:gd name="connsiteY29" fmla="*/ 259080 h 1790700"/>
              <a:gd name="connsiteX30" fmla="*/ 762000 w 899160"/>
              <a:gd name="connsiteY30" fmla="*/ 342900 h 1790700"/>
              <a:gd name="connsiteX31" fmla="*/ 769620 w 899160"/>
              <a:gd name="connsiteY31" fmla="*/ 381000 h 1790700"/>
              <a:gd name="connsiteX32" fmla="*/ 777240 w 899160"/>
              <a:gd name="connsiteY32" fmla="*/ 403860 h 1790700"/>
              <a:gd name="connsiteX33" fmla="*/ 822960 w 899160"/>
              <a:gd name="connsiteY33" fmla="*/ 419100 h 1790700"/>
              <a:gd name="connsiteX34" fmla="*/ 861060 w 899160"/>
              <a:gd name="connsiteY34" fmla="*/ 464820 h 1790700"/>
              <a:gd name="connsiteX35" fmla="*/ 899160 w 899160"/>
              <a:gd name="connsiteY35" fmla="*/ 510540 h 1790700"/>
              <a:gd name="connsiteX36" fmla="*/ 883920 w 899160"/>
              <a:gd name="connsiteY36" fmla="*/ 701040 h 1790700"/>
              <a:gd name="connsiteX37" fmla="*/ 769620 w 899160"/>
              <a:gd name="connsiteY37" fmla="*/ 1386840 h 1790700"/>
              <a:gd name="connsiteX38" fmla="*/ 754380 w 899160"/>
              <a:gd name="connsiteY38" fmla="*/ 1409700 h 1790700"/>
              <a:gd name="connsiteX39" fmla="*/ 685800 w 899160"/>
              <a:gd name="connsiteY39" fmla="*/ 1569720 h 1790700"/>
              <a:gd name="connsiteX40" fmla="*/ 678180 w 899160"/>
              <a:gd name="connsiteY40" fmla="*/ 1592580 h 1790700"/>
              <a:gd name="connsiteX41" fmla="*/ 632460 w 899160"/>
              <a:gd name="connsiteY41" fmla="*/ 1729740 h 1790700"/>
              <a:gd name="connsiteX42" fmla="*/ 609600 w 899160"/>
              <a:gd name="connsiteY42" fmla="*/ 1760220 h 1790700"/>
              <a:gd name="connsiteX43" fmla="*/ 563880 w 899160"/>
              <a:gd name="connsiteY43" fmla="*/ 1775460 h 1790700"/>
              <a:gd name="connsiteX44" fmla="*/ 495300 w 899160"/>
              <a:gd name="connsiteY44" fmla="*/ 1790700 h 1790700"/>
              <a:gd name="connsiteX45" fmla="*/ 388620 w 899160"/>
              <a:gd name="connsiteY45" fmla="*/ 1783080 h 1790700"/>
              <a:gd name="connsiteX46" fmla="*/ 342900 w 899160"/>
              <a:gd name="connsiteY46" fmla="*/ 1752600 h 1790700"/>
              <a:gd name="connsiteX47" fmla="*/ 320040 w 899160"/>
              <a:gd name="connsiteY47" fmla="*/ 1737360 h 1790700"/>
              <a:gd name="connsiteX48" fmla="*/ 274320 w 899160"/>
              <a:gd name="connsiteY48" fmla="*/ 1699260 h 1790700"/>
              <a:gd name="connsiteX49" fmla="*/ 251460 w 899160"/>
              <a:gd name="connsiteY49" fmla="*/ 1546860 h 1790700"/>
              <a:gd name="connsiteX50" fmla="*/ 228600 w 899160"/>
              <a:gd name="connsiteY50" fmla="*/ 1524000 h 1790700"/>
              <a:gd name="connsiteX51" fmla="*/ 213360 w 899160"/>
              <a:gd name="connsiteY51" fmla="*/ 1501140 h 1790700"/>
              <a:gd name="connsiteX52" fmla="*/ 198120 w 899160"/>
              <a:gd name="connsiteY52" fmla="*/ 1348740 h 1790700"/>
              <a:gd name="connsiteX53" fmla="*/ 190500 w 899160"/>
              <a:gd name="connsiteY53" fmla="*/ 1325880 h 1790700"/>
              <a:gd name="connsiteX54" fmla="*/ 182880 w 899160"/>
              <a:gd name="connsiteY54" fmla="*/ 1181100 h 1790700"/>
              <a:gd name="connsiteX55" fmla="*/ 175260 w 899160"/>
              <a:gd name="connsiteY55" fmla="*/ 1143000 h 1790700"/>
              <a:gd name="connsiteX56" fmla="*/ 190500 w 899160"/>
              <a:gd name="connsiteY56" fmla="*/ 1043940 h 1790700"/>
              <a:gd name="connsiteX57" fmla="*/ 182880 w 899160"/>
              <a:gd name="connsiteY57" fmla="*/ 929640 h 1790700"/>
              <a:gd name="connsiteX58" fmla="*/ 160020 w 899160"/>
              <a:gd name="connsiteY58" fmla="*/ 914400 h 1790700"/>
              <a:gd name="connsiteX59" fmla="*/ 121920 w 899160"/>
              <a:gd name="connsiteY59" fmla="*/ 906780 h 1790700"/>
              <a:gd name="connsiteX60" fmla="*/ 53340 w 899160"/>
              <a:gd name="connsiteY60" fmla="*/ 876300 h 1790700"/>
              <a:gd name="connsiteX61" fmla="*/ 60960 w 899160"/>
              <a:gd name="connsiteY61" fmla="*/ 784860 h 1790700"/>
              <a:gd name="connsiteX62" fmla="*/ 76200 w 899160"/>
              <a:gd name="connsiteY62" fmla="*/ 731520 h 1790700"/>
              <a:gd name="connsiteX63" fmla="*/ 53340 w 899160"/>
              <a:gd name="connsiteY63" fmla="*/ 662940 h 1790700"/>
              <a:gd name="connsiteX64" fmla="*/ 45720 w 899160"/>
              <a:gd name="connsiteY64" fmla="*/ 640080 h 1790700"/>
              <a:gd name="connsiteX65" fmla="*/ 22860 w 899160"/>
              <a:gd name="connsiteY65" fmla="*/ 640080 h 1790700"/>
              <a:gd name="connsiteX0" fmla="*/ 22860 w 899160"/>
              <a:gd name="connsiteY0" fmla="*/ 640080 h 1790700"/>
              <a:gd name="connsiteX1" fmla="*/ 22860 w 899160"/>
              <a:gd name="connsiteY1" fmla="*/ 640080 h 1790700"/>
              <a:gd name="connsiteX2" fmla="*/ 7620 w 899160"/>
              <a:gd name="connsiteY2" fmla="*/ 510540 h 1790700"/>
              <a:gd name="connsiteX3" fmla="*/ 0 w 899160"/>
              <a:gd name="connsiteY3" fmla="*/ 487680 h 1790700"/>
              <a:gd name="connsiteX4" fmla="*/ 22860 w 899160"/>
              <a:gd name="connsiteY4" fmla="*/ 373380 h 1790700"/>
              <a:gd name="connsiteX5" fmla="*/ 38100 w 899160"/>
              <a:gd name="connsiteY5" fmla="*/ 350520 h 1790700"/>
              <a:gd name="connsiteX6" fmla="*/ 60960 w 899160"/>
              <a:gd name="connsiteY6" fmla="*/ 335280 h 1790700"/>
              <a:gd name="connsiteX7" fmla="*/ 114300 w 899160"/>
              <a:gd name="connsiteY7" fmla="*/ 274320 h 1790700"/>
              <a:gd name="connsiteX8" fmla="*/ 129540 w 899160"/>
              <a:gd name="connsiteY8" fmla="*/ 251460 h 1790700"/>
              <a:gd name="connsiteX9" fmla="*/ 175260 w 899160"/>
              <a:gd name="connsiteY9" fmla="*/ 220980 h 1790700"/>
              <a:gd name="connsiteX10" fmla="*/ 190500 w 899160"/>
              <a:gd name="connsiteY10" fmla="*/ 198120 h 1790700"/>
              <a:gd name="connsiteX11" fmla="*/ 236220 w 899160"/>
              <a:gd name="connsiteY11" fmla="*/ 160020 h 1790700"/>
              <a:gd name="connsiteX12" fmla="*/ 251460 w 899160"/>
              <a:gd name="connsiteY12" fmla="*/ 137160 h 1790700"/>
              <a:gd name="connsiteX13" fmla="*/ 281940 w 899160"/>
              <a:gd name="connsiteY13" fmla="*/ 114300 h 1790700"/>
              <a:gd name="connsiteX14" fmla="*/ 304800 w 899160"/>
              <a:gd name="connsiteY14" fmla="*/ 91440 h 1790700"/>
              <a:gd name="connsiteX15" fmla="*/ 350520 w 899160"/>
              <a:gd name="connsiteY15" fmla="*/ 68580 h 1790700"/>
              <a:gd name="connsiteX16" fmla="*/ 365760 w 899160"/>
              <a:gd name="connsiteY16" fmla="*/ 45720 h 1790700"/>
              <a:gd name="connsiteX17" fmla="*/ 411480 w 899160"/>
              <a:gd name="connsiteY17" fmla="*/ 30480 h 1790700"/>
              <a:gd name="connsiteX18" fmla="*/ 434340 w 899160"/>
              <a:gd name="connsiteY18" fmla="*/ 15240 h 1790700"/>
              <a:gd name="connsiteX19" fmla="*/ 464820 w 899160"/>
              <a:gd name="connsiteY19" fmla="*/ 7620 h 1790700"/>
              <a:gd name="connsiteX20" fmla="*/ 487680 w 899160"/>
              <a:gd name="connsiteY20" fmla="*/ 0 h 1790700"/>
              <a:gd name="connsiteX21" fmla="*/ 548640 w 899160"/>
              <a:gd name="connsiteY21" fmla="*/ 22860 h 1790700"/>
              <a:gd name="connsiteX22" fmla="*/ 563880 w 899160"/>
              <a:gd name="connsiteY22" fmla="*/ 45720 h 1790700"/>
              <a:gd name="connsiteX23" fmla="*/ 586740 w 899160"/>
              <a:gd name="connsiteY23" fmla="*/ 53340 h 1790700"/>
              <a:gd name="connsiteX24" fmla="*/ 609600 w 899160"/>
              <a:gd name="connsiteY24" fmla="*/ 68580 h 1790700"/>
              <a:gd name="connsiteX25" fmla="*/ 624840 w 899160"/>
              <a:gd name="connsiteY25" fmla="*/ 91440 h 1790700"/>
              <a:gd name="connsiteX26" fmla="*/ 647700 w 899160"/>
              <a:gd name="connsiteY26" fmla="*/ 106680 h 1790700"/>
              <a:gd name="connsiteX27" fmla="*/ 678180 w 899160"/>
              <a:gd name="connsiteY27" fmla="*/ 137160 h 1790700"/>
              <a:gd name="connsiteX28" fmla="*/ 739140 w 899160"/>
              <a:gd name="connsiteY28" fmla="*/ 190500 h 1790700"/>
              <a:gd name="connsiteX29" fmla="*/ 800100 w 899160"/>
              <a:gd name="connsiteY29" fmla="*/ 259080 h 1790700"/>
              <a:gd name="connsiteX30" fmla="*/ 762000 w 899160"/>
              <a:gd name="connsiteY30" fmla="*/ 342900 h 1790700"/>
              <a:gd name="connsiteX31" fmla="*/ 769620 w 899160"/>
              <a:gd name="connsiteY31" fmla="*/ 381000 h 1790700"/>
              <a:gd name="connsiteX32" fmla="*/ 777240 w 899160"/>
              <a:gd name="connsiteY32" fmla="*/ 403860 h 1790700"/>
              <a:gd name="connsiteX33" fmla="*/ 822960 w 899160"/>
              <a:gd name="connsiteY33" fmla="*/ 419100 h 1790700"/>
              <a:gd name="connsiteX34" fmla="*/ 861060 w 899160"/>
              <a:gd name="connsiteY34" fmla="*/ 464820 h 1790700"/>
              <a:gd name="connsiteX35" fmla="*/ 899160 w 899160"/>
              <a:gd name="connsiteY35" fmla="*/ 510540 h 1790700"/>
              <a:gd name="connsiteX36" fmla="*/ 769620 w 899160"/>
              <a:gd name="connsiteY36" fmla="*/ 1386840 h 1790700"/>
              <a:gd name="connsiteX37" fmla="*/ 754380 w 899160"/>
              <a:gd name="connsiteY37" fmla="*/ 1409700 h 1790700"/>
              <a:gd name="connsiteX38" fmla="*/ 685800 w 899160"/>
              <a:gd name="connsiteY38" fmla="*/ 1569720 h 1790700"/>
              <a:gd name="connsiteX39" fmla="*/ 678180 w 899160"/>
              <a:gd name="connsiteY39" fmla="*/ 1592580 h 1790700"/>
              <a:gd name="connsiteX40" fmla="*/ 632460 w 899160"/>
              <a:gd name="connsiteY40" fmla="*/ 1729740 h 1790700"/>
              <a:gd name="connsiteX41" fmla="*/ 609600 w 899160"/>
              <a:gd name="connsiteY41" fmla="*/ 1760220 h 1790700"/>
              <a:gd name="connsiteX42" fmla="*/ 563880 w 899160"/>
              <a:gd name="connsiteY42" fmla="*/ 1775460 h 1790700"/>
              <a:gd name="connsiteX43" fmla="*/ 495300 w 899160"/>
              <a:gd name="connsiteY43" fmla="*/ 1790700 h 1790700"/>
              <a:gd name="connsiteX44" fmla="*/ 388620 w 899160"/>
              <a:gd name="connsiteY44" fmla="*/ 1783080 h 1790700"/>
              <a:gd name="connsiteX45" fmla="*/ 342900 w 899160"/>
              <a:gd name="connsiteY45" fmla="*/ 1752600 h 1790700"/>
              <a:gd name="connsiteX46" fmla="*/ 320040 w 899160"/>
              <a:gd name="connsiteY46" fmla="*/ 1737360 h 1790700"/>
              <a:gd name="connsiteX47" fmla="*/ 274320 w 899160"/>
              <a:gd name="connsiteY47" fmla="*/ 1699260 h 1790700"/>
              <a:gd name="connsiteX48" fmla="*/ 251460 w 899160"/>
              <a:gd name="connsiteY48" fmla="*/ 1546860 h 1790700"/>
              <a:gd name="connsiteX49" fmla="*/ 228600 w 899160"/>
              <a:gd name="connsiteY49" fmla="*/ 1524000 h 1790700"/>
              <a:gd name="connsiteX50" fmla="*/ 213360 w 899160"/>
              <a:gd name="connsiteY50" fmla="*/ 1501140 h 1790700"/>
              <a:gd name="connsiteX51" fmla="*/ 198120 w 899160"/>
              <a:gd name="connsiteY51" fmla="*/ 1348740 h 1790700"/>
              <a:gd name="connsiteX52" fmla="*/ 190500 w 899160"/>
              <a:gd name="connsiteY52" fmla="*/ 1325880 h 1790700"/>
              <a:gd name="connsiteX53" fmla="*/ 182880 w 899160"/>
              <a:gd name="connsiteY53" fmla="*/ 1181100 h 1790700"/>
              <a:gd name="connsiteX54" fmla="*/ 175260 w 899160"/>
              <a:gd name="connsiteY54" fmla="*/ 1143000 h 1790700"/>
              <a:gd name="connsiteX55" fmla="*/ 190500 w 899160"/>
              <a:gd name="connsiteY55" fmla="*/ 1043940 h 1790700"/>
              <a:gd name="connsiteX56" fmla="*/ 182880 w 899160"/>
              <a:gd name="connsiteY56" fmla="*/ 929640 h 1790700"/>
              <a:gd name="connsiteX57" fmla="*/ 160020 w 899160"/>
              <a:gd name="connsiteY57" fmla="*/ 914400 h 1790700"/>
              <a:gd name="connsiteX58" fmla="*/ 121920 w 899160"/>
              <a:gd name="connsiteY58" fmla="*/ 906780 h 1790700"/>
              <a:gd name="connsiteX59" fmla="*/ 53340 w 899160"/>
              <a:gd name="connsiteY59" fmla="*/ 876300 h 1790700"/>
              <a:gd name="connsiteX60" fmla="*/ 60960 w 899160"/>
              <a:gd name="connsiteY60" fmla="*/ 784860 h 1790700"/>
              <a:gd name="connsiteX61" fmla="*/ 76200 w 899160"/>
              <a:gd name="connsiteY61" fmla="*/ 731520 h 1790700"/>
              <a:gd name="connsiteX62" fmla="*/ 53340 w 899160"/>
              <a:gd name="connsiteY62" fmla="*/ 662940 h 1790700"/>
              <a:gd name="connsiteX63" fmla="*/ 45720 w 899160"/>
              <a:gd name="connsiteY63" fmla="*/ 640080 h 1790700"/>
              <a:gd name="connsiteX64" fmla="*/ 22860 w 899160"/>
              <a:gd name="connsiteY64" fmla="*/ 640080 h 1790700"/>
              <a:gd name="connsiteX0" fmla="*/ 22860 w 899160"/>
              <a:gd name="connsiteY0" fmla="*/ 640080 h 1790700"/>
              <a:gd name="connsiteX1" fmla="*/ 22860 w 899160"/>
              <a:gd name="connsiteY1" fmla="*/ 640080 h 1790700"/>
              <a:gd name="connsiteX2" fmla="*/ 7620 w 899160"/>
              <a:gd name="connsiteY2" fmla="*/ 510540 h 1790700"/>
              <a:gd name="connsiteX3" fmla="*/ 0 w 899160"/>
              <a:gd name="connsiteY3" fmla="*/ 487680 h 1790700"/>
              <a:gd name="connsiteX4" fmla="*/ 22860 w 899160"/>
              <a:gd name="connsiteY4" fmla="*/ 373380 h 1790700"/>
              <a:gd name="connsiteX5" fmla="*/ 38100 w 899160"/>
              <a:gd name="connsiteY5" fmla="*/ 350520 h 1790700"/>
              <a:gd name="connsiteX6" fmla="*/ 60960 w 899160"/>
              <a:gd name="connsiteY6" fmla="*/ 335280 h 1790700"/>
              <a:gd name="connsiteX7" fmla="*/ 114300 w 899160"/>
              <a:gd name="connsiteY7" fmla="*/ 274320 h 1790700"/>
              <a:gd name="connsiteX8" fmla="*/ 129540 w 899160"/>
              <a:gd name="connsiteY8" fmla="*/ 251460 h 1790700"/>
              <a:gd name="connsiteX9" fmla="*/ 175260 w 899160"/>
              <a:gd name="connsiteY9" fmla="*/ 220980 h 1790700"/>
              <a:gd name="connsiteX10" fmla="*/ 190500 w 899160"/>
              <a:gd name="connsiteY10" fmla="*/ 198120 h 1790700"/>
              <a:gd name="connsiteX11" fmla="*/ 236220 w 899160"/>
              <a:gd name="connsiteY11" fmla="*/ 160020 h 1790700"/>
              <a:gd name="connsiteX12" fmla="*/ 251460 w 899160"/>
              <a:gd name="connsiteY12" fmla="*/ 137160 h 1790700"/>
              <a:gd name="connsiteX13" fmla="*/ 281940 w 899160"/>
              <a:gd name="connsiteY13" fmla="*/ 114300 h 1790700"/>
              <a:gd name="connsiteX14" fmla="*/ 304800 w 899160"/>
              <a:gd name="connsiteY14" fmla="*/ 91440 h 1790700"/>
              <a:gd name="connsiteX15" fmla="*/ 350520 w 899160"/>
              <a:gd name="connsiteY15" fmla="*/ 68580 h 1790700"/>
              <a:gd name="connsiteX16" fmla="*/ 365760 w 899160"/>
              <a:gd name="connsiteY16" fmla="*/ 45720 h 1790700"/>
              <a:gd name="connsiteX17" fmla="*/ 411480 w 899160"/>
              <a:gd name="connsiteY17" fmla="*/ 30480 h 1790700"/>
              <a:gd name="connsiteX18" fmla="*/ 434340 w 899160"/>
              <a:gd name="connsiteY18" fmla="*/ 15240 h 1790700"/>
              <a:gd name="connsiteX19" fmla="*/ 464820 w 899160"/>
              <a:gd name="connsiteY19" fmla="*/ 7620 h 1790700"/>
              <a:gd name="connsiteX20" fmla="*/ 487680 w 899160"/>
              <a:gd name="connsiteY20" fmla="*/ 0 h 1790700"/>
              <a:gd name="connsiteX21" fmla="*/ 548640 w 899160"/>
              <a:gd name="connsiteY21" fmla="*/ 22860 h 1790700"/>
              <a:gd name="connsiteX22" fmla="*/ 563880 w 899160"/>
              <a:gd name="connsiteY22" fmla="*/ 45720 h 1790700"/>
              <a:gd name="connsiteX23" fmla="*/ 586740 w 899160"/>
              <a:gd name="connsiteY23" fmla="*/ 53340 h 1790700"/>
              <a:gd name="connsiteX24" fmla="*/ 609600 w 899160"/>
              <a:gd name="connsiteY24" fmla="*/ 68580 h 1790700"/>
              <a:gd name="connsiteX25" fmla="*/ 624840 w 899160"/>
              <a:gd name="connsiteY25" fmla="*/ 91440 h 1790700"/>
              <a:gd name="connsiteX26" fmla="*/ 647700 w 899160"/>
              <a:gd name="connsiteY26" fmla="*/ 106680 h 1790700"/>
              <a:gd name="connsiteX27" fmla="*/ 678180 w 899160"/>
              <a:gd name="connsiteY27" fmla="*/ 137160 h 1790700"/>
              <a:gd name="connsiteX28" fmla="*/ 739140 w 899160"/>
              <a:gd name="connsiteY28" fmla="*/ 190500 h 1790700"/>
              <a:gd name="connsiteX29" fmla="*/ 800100 w 899160"/>
              <a:gd name="connsiteY29" fmla="*/ 259080 h 1790700"/>
              <a:gd name="connsiteX30" fmla="*/ 762000 w 899160"/>
              <a:gd name="connsiteY30" fmla="*/ 342900 h 1790700"/>
              <a:gd name="connsiteX31" fmla="*/ 769620 w 899160"/>
              <a:gd name="connsiteY31" fmla="*/ 381000 h 1790700"/>
              <a:gd name="connsiteX32" fmla="*/ 777240 w 899160"/>
              <a:gd name="connsiteY32" fmla="*/ 403860 h 1790700"/>
              <a:gd name="connsiteX33" fmla="*/ 822960 w 899160"/>
              <a:gd name="connsiteY33" fmla="*/ 419100 h 1790700"/>
              <a:gd name="connsiteX34" fmla="*/ 861060 w 899160"/>
              <a:gd name="connsiteY34" fmla="*/ 464820 h 1790700"/>
              <a:gd name="connsiteX35" fmla="*/ 899160 w 899160"/>
              <a:gd name="connsiteY35" fmla="*/ 510540 h 1790700"/>
              <a:gd name="connsiteX36" fmla="*/ 769620 w 899160"/>
              <a:gd name="connsiteY36" fmla="*/ 1386840 h 1790700"/>
              <a:gd name="connsiteX37" fmla="*/ 685800 w 899160"/>
              <a:gd name="connsiteY37" fmla="*/ 1569720 h 1790700"/>
              <a:gd name="connsiteX38" fmla="*/ 678180 w 899160"/>
              <a:gd name="connsiteY38" fmla="*/ 1592580 h 1790700"/>
              <a:gd name="connsiteX39" fmla="*/ 632460 w 899160"/>
              <a:gd name="connsiteY39" fmla="*/ 1729740 h 1790700"/>
              <a:gd name="connsiteX40" fmla="*/ 609600 w 899160"/>
              <a:gd name="connsiteY40" fmla="*/ 1760220 h 1790700"/>
              <a:gd name="connsiteX41" fmla="*/ 563880 w 899160"/>
              <a:gd name="connsiteY41" fmla="*/ 1775460 h 1790700"/>
              <a:gd name="connsiteX42" fmla="*/ 495300 w 899160"/>
              <a:gd name="connsiteY42" fmla="*/ 1790700 h 1790700"/>
              <a:gd name="connsiteX43" fmla="*/ 388620 w 899160"/>
              <a:gd name="connsiteY43" fmla="*/ 1783080 h 1790700"/>
              <a:gd name="connsiteX44" fmla="*/ 342900 w 899160"/>
              <a:gd name="connsiteY44" fmla="*/ 1752600 h 1790700"/>
              <a:gd name="connsiteX45" fmla="*/ 320040 w 899160"/>
              <a:gd name="connsiteY45" fmla="*/ 1737360 h 1790700"/>
              <a:gd name="connsiteX46" fmla="*/ 274320 w 899160"/>
              <a:gd name="connsiteY46" fmla="*/ 1699260 h 1790700"/>
              <a:gd name="connsiteX47" fmla="*/ 251460 w 899160"/>
              <a:gd name="connsiteY47" fmla="*/ 1546860 h 1790700"/>
              <a:gd name="connsiteX48" fmla="*/ 228600 w 899160"/>
              <a:gd name="connsiteY48" fmla="*/ 1524000 h 1790700"/>
              <a:gd name="connsiteX49" fmla="*/ 213360 w 899160"/>
              <a:gd name="connsiteY49" fmla="*/ 1501140 h 1790700"/>
              <a:gd name="connsiteX50" fmla="*/ 198120 w 899160"/>
              <a:gd name="connsiteY50" fmla="*/ 1348740 h 1790700"/>
              <a:gd name="connsiteX51" fmla="*/ 190500 w 899160"/>
              <a:gd name="connsiteY51" fmla="*/ 1325880 h 1790700"/>
              <a:gd name="connsiteX52" fmla="*/ 182880 w 899160"/>
              <a:gd name="connsiteY52" fmla="*/ 1181100 h 1790700"/>
              <a:gd name="connsiteX53" fmla="*/ 175260 w 899160"/>
              <a:gd name="connsiteY53" fmla="*/ 1143000 h 1790700"/>
              <a:gd name="connsiteX54" fmla="*/ 190500 w 899160"/>
              <a:gd name="connsiteY54" fmla="*/ 1043940 h 1790700"/>
              <a:gd name="connsiteX55" fmla="*/ 182880 w 899160"/>
              <a:gd name="connsiteY55" fmla="*/ 929640 h 1790700"/>
              <a:gd name="connsiteX56" fmla="*/ 160020 w 899160"/>
              <a:gd name="connsiteY56" fmla="*/ 914400 h 1790700"/>
              <a:gd name="connsiteX57" fmla="*/ 121920 w 899160"/>
              <a:gd name="connsiteY57" fmla="*/ 906780 h 1790700"/>
              <a:gd name="connsiteX58" fmla="*/ 53340 w 899160"/>
              <a:gd name="connsiteY58" fmla="*/ 876300 h 1790700"/>
              <a:gd name="connsiteX59" fmla="*/ 60960 w 899160"/>
              <a:gd name="connsiteY59" fmla="*/ 784860 h 1790700"/>
              <a:gd name="connsiteX60" fmla="*/ 76200 w 899160"/>
              <a:gd name="connsiteY60" fmla="*/ 731520 h 1790700"/>
              <a:gd name="connsiteX61" fmla="*/ 53340 w 899160"/>
              <a:gd name="connsiteY61" fmla="*/ 662940 h 1790700"/>
              <a:gd name="connsiteX62" fmla="*/ 45720 w 899160"/>
              <a:gd name="connsiteY62" fmla="*/ 640080 h 1790700"/>
              <a:gd name="connsiteX63" fmla="*/ 22860 w 899160"/>
              <a:gd name="connsiteY63" fmla="*/ 640080 h 1790700"/>
              <a:gd name="connsiteX0" fmla="*/ 22860 w 899160"/>
              <a:gd name="connsiteY0" fmla="*/ 640080 h 1790700"/>
              <a:gd name="connsiteX1" fmla="*/ 22860 w 899160"/>
              <a:gd name="connsiteY1" fmla="*/ 640080 h 1790700"/>
              <a:gd name="connsiteX2" fmla="*/ 7620 w 899160"/>
              <a:gd name="connsiteY2" fmla="*/ 510540 h 1790700"/>
              <a:gd name="connsiteX3" fmla="*/ 0 w 899160"/>
              <a:gd name="connsiteY3" fmla="*/ 487680 h 1790700"/>
              <a:gd name="connsiteX4" fmla="*/ 22860 w 899160"/>
              <a:gd name="connsiteY4" fmla="*/ 373380 h 1790700"/>
              <a:gd name="connsiteX5" fmla="*/ 38100 w 899160"/>
              <a:gd name="connsiteY5" fmla="*/ 350520 h 1790700"/>
              <a:gd name="connsiteX6" fmla="*/ 60960 w 899160"/>
              <a:gd name="connsiteY6" fmla="*/ 335280 h 1790700"/>
              <a:gd name="connsiteX7" fmla="*/ 114300 w 899160"/>
              <a:gd name="connsiteY7" fmla="*/ 274320 h 1790700"/>
              <a:gd name="connsiteX8" fmla="*/ 129540 w 899160"/>
              <a:gd name="connsiteY8" fmla="*/ 251460 h 1790700"/>
              <a:gd name="connsiteX9" fmla="*/ 175260 w 899160"/>
              <a:gd name="connsiteY9" fmla="*/ 220980 h 1790700"/>
              <a:gd name="connsiteX10" fmla="*/ 190500 w 899160"/>
              <a:gd name="connsiteY10" fmla="*/ 198120 h 1790700"/>
              <a:gd name="connsiteX11" fmla="*/ 236220 w 899160"/>
              <a:gd name="connsiteY11" fmla="*/ 160020 h 1790700"/>
              <a:gd name="connsiteX12" fmla="*/ 251460 w 899160"/>
              <a:gd name="connsiteY12" fmla="*/ 137160 h 1790700"/>
              <a:gd name="connsiteX13" fmla="*/ 281940 w 899160"/>
              <a:gd name="connsiteY13" fmla="*/ 114300 h 1790700"/>
              <a:gd name="connsiteX14" fmla="*/ 304800 w 899160"/>
              <a:gd name="connsiteY14" fmla="*/ 91440 h 1790700"/>
              <a:gd name="connsiteX15" fmla="*/ 350520 w 899160"/>
              <a:gd name="connsiteY15" fmla="*/ 68580 h 1790700"/>
              <a:gd name="connsiteX16" fmla="*/ 365760 w 899160"/>
              <a:gd name="connsiteY16" fmla="*/ 45720 h 1790700"/>
              <a:gd name="connsiteX17" fmla="*/ 411480 w 899160"/>
              <a:gd name="connsiteY17" fmla="*/ 30480 h 1790700"/>
              <a:gd name="connsiteX18" fmla="*/ 434340 w 899160"/>
              <a:gd name="connsiteY18" fmla="*/ 15240 h 1790700"/>
              <a:gd name="connsiteX19" fmla="*/ 464820 w 899160"/>
              <a:gd name="connsiteY19" fmla="*/ 7620 h 1790700"/>
              <a:gd name="connsiteX20" fmla="*/ 487680 w 899160"/>
              <a:gd name="connsiteY20" fmla="*/ 0 h 1790700"/>
              <a:gd name="connsiteX21" fmla="*/ 548640 w 899160"/>
              <a:gd name="connsiteY21" fmla="*/ 22860 h 1790700"/>
              <a:gd name="connsiteX22" fmla="*/ 563880 w 899160"/>
              <a:gd name="connsiteY22" fmla="*/ 45720 h 1790700"/>
              <a:gd name="connsiteX23" fmla="*/ 586740 w 899160"/>
              <a:gd name="connsiteY23" fmla="*/ 53340 h 1790700"/>
              <a:gd name="connsiteX24" fmla="*/ 609600 w 899160"/>
              <a:gd name="connsiteY24" fmla="*/ 68580 h 1790700"/>
              <a:gd name="connsiteX25" fmla="*/ 624840 w 899160"/>
              <a:gd name="connsiteY25" fmla="*/ 91440 h 1790700"/>
              <a:gd name="connsiteX26" fmla="*/ 647700 w 899160"/>
              <a:gd name="connsiteY26" fmla="*/ 106680 h 1790700"/>
              <a:gd name="connsiteX27" fmla="*/ 678180 w 899160"/>
              <a:gd name="connsiteY27" fmla="*/ 137160 h 1790700"/>
              <a:gd name="connsiteX28" fmla="*/ 739140 w 899160"/>
              <a:gd name="connsiteY28" fmla="*/ 190500 h 1790700"/>
              <a:gd name="connsiteX29" fmla="*/ 800100 w 899160"/>
              <a:gd name="connsiteY29" fmla="*/ 259080 h 1790700"/>
              <a:gd name="connsiteX30" fmla="*/ 762000 w 899160"/>
              <a:gd name="connsiteY30" fmla="*/ 342900 h 1790700"/>
              <a:gd name="connsiteX31" fmla="*/ 769620 w 899160"/>
              <a:gd name="connsiteY31" fmla="*/ 381000 h 1790700"/>
              <a:gd name="connsiteX32" fmla="*/ 777240 w 899160"/>
              <a:gd name="connsiteY32" fmla="*/ 403860 h 1790700"/>
              <a:gd name="connsiteX33" fmla="*/ 822960 w 899160"/>
              <a:gd name="connsiteY33" fmla="*/ 419100 h 1790700"/>
              <a:gd name="connsiteX34" fmla="*/ 861060 w 899160"/>
              <a:gd name="connsiteY34" fmla="*/ 464820 h 1790700"/>
              <a:gd name="connsiteX35" fmla="*/ 899160 w 899160"/>
              <a:gd name="connsiteY35" fmla="*/ 510540 h 1790700"/>
              <a:gd name="connsiteX36" fmla="*/ 685800 w 899160"/>
              <a:gd name="connsiteY36" fmla="*/ 1569720 h 1790700"/>
              <a:gd name="connsiteX37" fmla="*/ 678180 w 899160"/>
              <a:gd name="connsiteY37" fmla="*/ 1592580 h 1790700"/>
              <a:gd name="connsiteX38" fmla="*/ 632460 w 899160"/>
              <a:gd name="connsiteY38" fmla="*/ 1729740 h 1790700"/>
              <a:gd name="connsiteX39" fmla="*/ 609600 w 899160"/>
              <a:gd name="connsiteY39" fmla="*/ 1760220 h 1790700"/>
              <a:gd name="connsiteX40" fmla="*/ 563880 w 899160"/>
              <a:gd name="connsiteY40" fmla="*/ 1775460 h 1790700"/>
              <a:gd name="connsiteX41" fmla="*/ 495300 w 899160"/>
              <a:gd name="connsiteY41" fmla="*/ 1790700 h 1790700"/>
              <a:gd name="connsiteX42" fmla="*/ 388620 w 899160"/>
              <a:gd name="connsiteY42" fmla="*/ 1783080 h 1790700"/>
              <a:gd name="connsiteX43" fmla="*/ 342900 w 899160"/>
              <a:gd name="connsiteY43" fmla="*/ 1752600 h 1790700"/>
              <a:gd name="connsiteX44" fmla="*/ 320040 w 899160"/>
              <a:gd name="connsiteY44" fmla="*/ 1737360 h 1790700"/>
              <a:gd name="connsiteX45" fmla="*/ 274320 w 899160"/>
              <a:gd name="connsiteY45" fmla="*/ 1699260 h 1790700"/>
              <a:gd name="connsiteX46" fmla="*/ 251460 w 899160"/>
              <a:gd name="connsiteY46" fmla="*/ 1546860 h 1790700"/>
              <a:gd name="connsiteX47" fmla="*/ 228600 w 899160"/>
              <a:gd name="connsiteY47" fmla="*/ 1524000 h 1790700"/>
              <a:gd name="connsiteX48" fmla="*/ 213360 w 899160"/>
              <a:gd name="connsiteY48" fmla="*/ 1501140 h 1790700"/>
              <a:gd name="connsiteX49" fmla="*/ 198120 w 899160"/>
              <a:gd name="connsiteY49" fmla="*/ 1348740 h 1790700"/>
              <a:gd name="connsiteX50" fmla="*/ 190500 w 899160"/>
              <a:gd name="connsiteY50" fmla="*/ 1325880 h 1790700"/>
              <a:gd name="connsiteX51" fmla="*/ 182880 w 899160"/>
              <a:gd name="connsiteY51" fmla="*/ 1181100 h 1790700"/>
              <a:gd name="connsiteX52" fmla="*/ 175260 w 899160"/>
              <a:gd name="connsiteY52" fmla="*/ 1143000 h 1790700"/>
              <a:gd name="connsiteX53" fmla="*/ 190500 w 899160"/>
              <a:gd name="connsiteY53" fmla="*/ 1043940 h 1790700"/>
              <a:gd name="connsiteX54" fmla="*/ 182880 w 899160"/>
              <a:gd name="connsiteY54" fmla="*/ 929640 h 1790700"/>
              <a:gd name="connsiteX55" fmla="*/ 160020 w 899160"/>
              <a:gd name="connsiteY55" fmla="*/ 914400 h 1790700"/>
              <a:gd name="connsiteX56" fmla="*/ 121920 w 899160"/>
              <a:gd name="connsiteY56" fmla="*/ 906780 h 1790700"/>
              <a:gd name="connsiteX57" fmla="*/ 53340 w 899160"/>
              <a:gd name="connsiteY57" fmla="*/ 876300 h 1790700"/>
              <a:gd name="connsiteX58" fmla="*/ 60960 w 899160"/>
              <a:gd name="connsiteY58" fmla="*/ 784860 h 1790700"/>
              <a:gd name="connsiteX59" fmla="*/ 76200 w 899160"/>
              <a:gd name="connsiteY59" fmla="*/ 731520 h 1790700"/>
              <a:gd name="connsiteX60" fmla="*/ 53340 w 899160"/>
              <a:gd name="connsiteY60" fmla="*/ 662940 h 1790700"/>
              <a:gd name="connsiteX61" fmla="*/ 45720 w 899160"/>
              <a:gd name="connsiteY61" fmla="*/ 640080 h 1790700"/>
              <a:gd name="connsiteX62" fmla="*/ 22860 w 899160"/>
              <a:gd name="connsiteY62" fmla="*/ 640080 h 1790700"/>
              <a:gd name="connsiteX0" fmla="*/ 22860 w 899160"/>
              <a:gd name="connsiteY0" fmla="*/ 640080 h 1790700"/>
              <a:gd name="connsiteX1" fmla="*/ 22860 w 899160"/>
              <a:gd name="connsiteY1" fmla="*/ 640080 h 1790700"/>
              <a:gd name="connsiteX2" fmla="*/ 7620 w 899160"/>
              <a:gd name="connsiteY2" fmla="*/ 510540 h 1790700"/>
              <a:gd name="connsiteX3" fmla="*/ 0 w 899160"/>
              <a:gd name="connsiteY3" fmla="*/ 487680 h 1790700"/>
              <a:gd name="connsiteX4" fmla="*/ 22860 w 899160"/>
              <a:gd name="connsiteY4" fmla="*/ 373380 h 1790700"/>
              <a:gd name="connsiteX5" fmla="*/ 38100 w 899160"/>
              <a:gd name="connsiteY5" fmla="*/ 350520 h 1790700"/>
              <a:gd name="connsiteX6" fmla="*/ 60960 w 899160"/>
              <a:gd name="connsiteY6" fmla="*/ 335280 h 1790700"/>
              <a:gd name="connsiteX7" fmla="*/ 114300 w 899160"/>
              <a:gd name="connsiteY7" fmla="*/ 274320 h 1790700"/>
              <a:gd name="connsiteX8" fmla="*/ 129540 w 899160"/>
              <a:gd name="connsiteY8" fmla="*/ 251460 h 1790700"/>
              <a:gd name="connsiteX9" fmla="*/ 175260 w 899160"/>
              <a:gd name="connsiteY9" fmla="*/ 220980 h 1790700"/>
              <a:gd name="connsiteX10" fmla="*/ 190500 w 899160"/>
              <a:gd name="connsiteY10" fmla="*/ 198120 h 1790700"/>
              <a:gd name="connsiteX11" fmla="*/ 236220 w 899160"/>
              <a:gd name="connsiteY11" fmla="*/ 160020 h 1790700"/>
              <a:gd name="connsiteX12" fmla="*/ 251460 w 899160"/>
              <a:gd name="connsiteY12" fmla="*/ 137160 h 1790700"/>
              <a:gd name="connsiteX13" fmla="*/ 281940 w 899160"/>
              <a:gd name="connsiteY13" fmla="*/ 114300 h 1790700"/>
              <a:gd name="connsiteX14" fmla="*/ 304800 w 899160"/>
              <a:gd name="connsiteY14" fmla="*/ 91440 h 1790700"/>
              <a:gd name="connsiteX15" fmla="*/ 350520 w 899160"/>
              <a:gd name="connsiteY15" fmla="*/ 68580 h 1790700"/>
              <a:gd name="connsiteX16" fmla="*/ 365760 w 899160"/>
              <a:gd name="connsiteY16" fmla="*/ 45720 h 1790700"/>
              <a:gd name="connsiteX17" fmla="*/ 411480 w 899160"/>
              <a:gd name="connsiteY17" fmla="*/ 30480 h 1790700"/>
              <a:gd name="connsiteX18" fmla="*/ 434340 w 899160"/>
              <a:gd name="connsiteY18" fmla="*/ 15240 h 1790700"/>
              <a:gd name="connsiteX19" fmla="*/ 464820 w 899160"/>
              <a:gd name="connsiteY19" fmla="*/ 7620 h 1790700"/>
              <a:gd name="connsiteX20" fmla="*/ 487680 w 899160"/>
              <a:gd name="connsiteY20" fmla="*/ 0 h 1790700"/>
              <a:gd name="connsiteX21" fmla="*/ 548640 w 899160"/>
              <a:gd name="connsiteY21" fmla="*/ 22860 h 1790700"/>
              <a:gd name="connsiteX22" fmla="*/ 563880 w 899160"/>
              <a:gd name="connsiteY22" fmla="*/ 45720 h 1790700"/>
              <a:gd name="connsiteX23" fmla="*/ 586740 w 899160"/>
              <a:gd name="connsiteY23" fmla="*/ 53340 h 1790700"/>
              <a:gd name="connsiteX24" fmla="*/ 609600 w 899160"/>
              <a:gd name="connsiteY24" fmla="*/ 68580 h 1790700"/>
              <a:gd name="connsiteX25" fmla="*/ 624840 w 899160"/>
              <a:gd name="connsiteY25" fmla="*/ 91440 h 1790700"/>
              <a:gd name="connsiteX26" fmla="*/ 647700 w 899160"/>
              <a:gd name="connsiteY26" fmla="*/ 106680 h 1790700"/>
              <a:gd name="connsiteX27" fmla="*/ 678180 w 899160"/>
              <a:gd name="connsiteY27" fmla="*/ 137160 h 1790700"/>
              <a:gd name="connsiteX28" fmla="*/ 739140 w 899160"/>
              <a:gd name="connsiteY28" fmla="*/ 190500 h 1790700"/>
              <a:gd name="connsiteX29" fmla="*/ 800100 w 899160"/>
              <a:gd name="connsiteY29" fmla="*/ 259080 h 1790700"/>
              <a:gd name="connsiteX30" fmla="*/ 762000 w 899160"/>
              <a:gd name="connsiteY30" fmla="*/ 342900 h 1790700"/>
              <a:gd name="connsiteX31" fmla="*/ 769620 w 899160"/>
              <a:gd name="connsiteY31" fmla="*/ 381000 h 1790700"/>
              <a:gd name="connsiteX32" fmla="*/ 777240 w 899160"/>
              <a:gd name="connsiteY32" fmla="*/ 403860 h 1790700"/>
              <a:gd name="connsiteX33" fmla="*/ 822960 w 899160"/>
              <a:gd name="connsiteY33" fmla="*/ 419100 h 1790700"/>
              <a:gd name="connsiteX34" fmla="*/ 861060 w 899160"/>
              <a:gd name="connsiteY34" fmla="*/ 464820 h 1790700"/>
              <a:gd name="connsiteX35" fmla="*/ 899160 w 899160"/>
              <a:gd name="connsiteY35" fmla="*/ 510540 h 1790700"/>
              <a:gd name="connsiteX36" fmla="*/ 685800 w 899160"/>
              <a:gd name="connsiteY36" fmla="*/ 1569720 h 1790700"/>
              <a:gd name="connsiteX37" fmla="*/ 632460 w 899160"/>
              <a:gd name="connsiteY37" fmla="*/ 1729740 h 1790700"/>
              <a:gd name="connsiteX38" fmla="*/ 609600 w 899160"/>
              <a:gd name="connsiteY38" fmla="*/ 1760220 h 1790700"/>
              <a:gd name="connsiteX39" fmla="*/ 563880 w 899160"/>
              <a:gd name="connsiteY39" fmla="*/ 1775460 h 1790700"/>
              <a:gd name="connsiteX40" fmla="*/ 495300 w 899160"/>
              <a:gd name="connsiteY40" fmla="*/ 1790700 h 1790700"/>
              <a:gd name="connsiteX41" fmla="*/ 388620 w 899160"/>
              <a:gd name="connsiteY41" fmla="*/ 1783080 h 1790700"/>
              <a:gd name="connsiteX42" fmla="*/ 342900 w 899160"/>
              <a:gd name="connsiteY42" fmla="*/ 1752600 h 1790700"/>
              <a:gd name="connsiteX43" fmla="*/ 320040 w 899160"/>
              <a:gd name="connsiteY43" fmla="*/ 1737360 h 1790700"/>
              <a:gd name="connsiteX44" fmla="*/ 274320 w 899160"/>
              <a:gd name="connsiteY44" fmla="*/ 1699260 h 1790700"/>
              <a:gd name="connsiteX45" fmla="*/ 251460 w 899160"/>
              <a:gd name="connsiteY45" fmla="*/ 1546860 h 1790700"/>
              <a:gd name="connsiteX46" fmla="*/ 228600 w 899160"/>
              <a:gd name="connsiteY46" fmla="*/ 1524000 h 1790700"/>
              <a:gd name="connsiteX47" fmla="*/ 213360 w 899160"/>
              <a:gd name="connsiteY47" fmla="*/ 1501140 h 1790700"/>
              <a:gd name="connsiteX48" fmla="*/ 198120 w 899160"/>
              <a:gd name="connsiteY48" fmla="*/ 1348740 h 1790700"/>
              <a:gd name="connsiteX49" fmla="*/ 190500 w 899160"/>
              <a:gd name="connsiteY49" fmla="*/ 1325880 h 1790700"/>
              <a:gd name="connsiteX50" fmla="*/ 182880 w 899160"/>
              <a:gd name="connsiteY50" fmla="*/ 1181100 h 1790700"/>
              <a:gd name="connsiteX51" fmla="*/ 175260 w 899160"/>
              <a:gd name="connsiteY51" fmla="*/ 1143000 h 1790700"/>
              <a:gd name="connsiteX52" fmla="*/ 190500 w 899160"/>
              <a:gd name="connsiteY52" fmla="*/ 1043940 h 1790700"/>
              <a:gd name="connsiteX53" fmla="*/ 182880 w 899160"/>
              <a:gd name="connsiteY53" fmla="*/ 929640 h 1790700"/>
              <a:gd name="connsiteX54" fmla="*/ 160020 w 899160"/>
              <a:gd name="connsiteY54" fmla="*/ 914400 h 1790700"/>
              <a:gd name="connsiteX55" fmla="*/ 121920 w 899160"/>
              <a:gd name="connsiteY55" fmla="*/ 906780 h 1790700"/>
              <a:gd name="connsiteX56" fmla="*/ 53340 w 899160"/>
              <a:gd name="connsiteY56" fmla="*/ 876300 h 1790700"/>
              <a:gd name="connsiteX57" fmla="*/ 60960 w 899160"/>
              <a:gd name="connsiteY57" fmla="*/ 784860 h 1790700"/>
              <a:gd name="connsiteX58" fmla="*/ 76200 w 899160"/>
              <a:gd name="connsiteY58" fmla="*/ 731520 h 1790700"/>
              <a:gd name="connsiteX59" fmla="*/ 53340 w 899160"/>
              <a:gd name="connsiteY59" fmla="*/ 662940 h 1790700"/>
              <a:gd name="connsiteX60" fmla="*/ 45720 w 899160"/>
              <a:gd name="connsiteY60" fmla="*/ 640080 h 1790700"/>
              <a:gd name="connsiteX61" fmla="*/ 22860 w 899160"/>
              <a:gd name="connsiteY61" fmla="*/ 640080 h 1790700"/>
              <a:gd name="connsiteX0" fmla="*/ 22860 w 899160"/>
              <a:gd name="connsiteY0" fmla="*/ 640080 h 1790700"/>
              <a:gd name="connsiteX1" fmla="*/ 22860 w 899160"/>
              <a:gd name="connsiteY1" fmla="*/ 640080 h 1790700"/>
              <a:gd name="connsiteX2" fmla="*/ 7620 w 899160"/>
              <a:gd name="connsiteY2" fmla="*/ 510540 h 1790700"/>
              <a:gd name="connsiteX3" fmla="*/ 0 w 899160"/>
              <a:gd name="connsiteY3" fmla="*/ 487680 h 1790700"/>
              <a:gd name="connsiteX4" fmla="*/ 22860 w 899160"/>
              <a:gd name="connsiteY4" fmla="*/ 373380 h 1790700"/>
              <a:gd name="connsiteX5" fmla="*/ 38100 w 899160"/>
              <a:gd name="connsiteY5" fmla="*/ 350520 h 1790700"/>
              <a:gd name="connsiteX6" fmla="*/ 60960 w 899160"/>
              <a:gd name="connsiteY6" fmla="*/ 335280 h 1790700"/>
              <a:gd name="connsiteX7" fmla="*/ 114300 w 899160"/>
              <a:gd name="connsiteY7" fmla="*/ 274320 h 1790700"/>
              <a:gd name="connsiteX8" fmla="*/ 129540 w 899160"/>
              <a:gd name="connsiteY8" fmla="*/ 251460 h 1790700"/>
              <a:gd name="connsiteX9" fmla="*/ 175260 w 899160"/>
              <a:gd name="connsiteY9" fmla="*/ 220980 h 1790700"/>
              <a:gd name="connsiteX10" fmla="*/ 190500 w 899160"/>
              <a:gd name="connsiteY10" fmla="*/ 198120 h 1790700"/>
              <a:gd name="connsiteX11" fmla="*/ 236220 w 899160"/>
              <a:gd name="connsiteY11" fmla="*/ 160020 h 1790700"/>
              <a:gd name="connsiteX12" fmla="*/ 251460 w 899160"/>
              <a:gd name="connsiteY12" fmla="*/ 137160 h 1790700"/>
              <a:gd name="connsiteX13" fmla="*/ 281940 w 899160"/>
              <a:gd name="connsiteY13" fmla="*/ 114300 h 1790700"/>
              <a:gd name="connsiteX14" fmla="*/ 304800 w 899160"/>
              <a:gd name="connsiteY14" fmla="*/ 91440 h 1790700"/>
              <a:gd name="connsiteX15" fmla="*/ 350520 w 899160"/>
              <a:gd name="connsiteY15" fmla="*/ 68580 h 1790700"/>
              <a:gd name="connsiteX16" fmla="*/ 365760 w 899160"/>
              <a:gd name="connsiteY16" fmla="*/ 45720 h 1790700"/>
              <a:gd name="connsiteX17" fmla="*/ 411480 w 899160"/>
              <a:gd name="connsiteY17" fmla="*/ 30480 h 1790700"/>
              <a:gd name="connsiteX18" fmla="*/ 434340 w 899160"/>
              <a:gd name="connsiteY18" fmla="*/ 15240 h 1790700"/>
              <a:gd name="connsiteX19" fmla="*/ 464820 w 899160"/>
              <a:gd name="connsiteY19" fmla="*/ 7620 h 1790700"/>
              <a:gd name="connsiteX20" fmla="*/ 487680 w 899160"/>
              <a:gd name="connsiteY20" fmla="*/ 0 h 1790700"/>
              <a:gd name="connsiteX21" fmla="*/ 548640 w 899160"/>
              <a:gd name="connsiteY21" fmla="*/ 22860 h 1790700"/>
              <a:gd name="connsiteX22" fmla="*/ 563880 w 899160"/>
              <a:gd name="connsiteY22" fmla="*/ 45720 h 1790700"/>
              <a:gd name="connsiteX23" fmla="*/ 586740 w 899160"/>
              <a:gd name="connsiteY23" fmla="*/ 53340 h 1790700"/>
              <a:gd name="connsiteX24" fmla="*/ 609600 w 899160"/>
              <a:gd name="connsiteY24" fmla="*/ 68580 h 1790700"/>
              <a:gd name="connsiteX25" fmla="*/ 624840 w 899160"/>
              <a:gd name="connsiteY25" fmla="*/ 91440 h 1790700"/>
              <a:gd name="connsiteX26" fmla="*/ 647700 w 899160"/>
              <a:gd name="connsiteY26" fmla="*/ 106680 h 1790700"/>
              <a:gd name="connsiteX27" fmla="*/ 678180 w 899160"/>
              <a:gd name="connsiteY27" fmla="*/ 137160 h 1790700"/>
              <a:gd name="connsiteX28" fmla="*/ 739140 w 899160"/>
              <a:gd name="connsiteY28" fmla="*/ 190500 h 1790700"/>
              <a:gd name="connsiteX29" fmla="*/ 800100 w 899160"/>
              <a:gd name="connsiteY29" fmla="*/ 259080 h 1790700"/>
              <a:gd name="connsiteX30" fmla="*/ 762000 w 899160"/>
              <a:gd name="connsiteY30" fmla="*/ 342900 h 1790700"/>
              <a:gd name="connsiteX31" fmla="*/ 769620 w 899160"/>
              <a:gd name="connsiteY31" fmla="*/ 381000 h 1790700"/>
              <a:gd name="connsiteX32" fmla="*/ 777240 w 899160"/>
              <a:gd name="connsiteY32" fmla="*/ 403860 h 1790700"/>
              <a:gd name="connsiteX33" fmla="*/ 822960 w 899160"/>
              <a:gd name="connsiteY33" fmla="*/ 419100 h 1790700"/>
              <a:gd name="connsiteX34" fmla="*/ 861060 w 899160"/>
              <a:gd name="connsiteY34" fmla="*/ 464820 h 1790700"/>
              <a:gd name="connsiteX35" fmla="*/ 899160 w 899160"/>
              <a:gd name="connsiteY35" fmla="*/ 510540 h 1790700"/>
              <a:gd name="connsiteX36" fmla="*/ 685800 w 899160"/>
              <a:gd name="connsiteY36" fmla="*/ 1569720 h 1790700"/>
              <a:gd name="connsiteX37" fmla="*/ 632460 w 899160"/>
              <a:gd name="connsiteY37" fmla="*/ 1729740 h 1790700"/>
              <a:gd name="connsiteX38" fmla="*/ 609600 w 899160"/>
              <a:gd name="connsiteY38" fmla="*/ 1760220 h 1790700"/>
              <a:gd name="connsiteX39" fmla="*/ 495300 w 899160"/>
              <a:gd name="connsiteY39" fmla="*/ 1790700 h 1790700"/>
              <a:gd name="connsiteX40" fmla="*/ 388620 w 899160"/>
              <a:gd name="connsiteY40" fmla="*/ 1783080 h 1790700"/>
              <a:gd name="connsiteX41" fmla="*/ 342900 w 899160"/>
              <a:gd name="connsiteY41" fmla="*/ 1752600 h 1790700"/>
              <a:gd name="connsiteX42" fmla="*/ 320040 w 899160"/>
              <a:gd name="connsiteY42" fmla="*/ 1737360 h 1790700"/>
              <a:gd name="connsiteX43" fmla="*/ 274320 w 899160"/>
              <a:gd name="connsiteY43" fmla="*/ 1699260 h 1790700"/>
              <a:gd name="connsiteX44" fmla="*/ 251460 w 899160"/>
              <a:gd name="connsiteY44" fmla="*/ 1546860 h 1790700"/>
              <a:gd name="connsiteX45" fmla="*/ 228600 w 899160"/>
              <a:gd name="connsiteY45" fmla="*/ 1524000 h 1790700"/>
              <a:gd name="connsiteX46" fmla="*/ 213360 w 899160"/>
              <a:gd name="connsiteY46" fmla="*/ 1501140 h 1790700"/>
              <a:gd name="connsiteX47" fmla="*/ 198120 w 899160"/>
              <a:gd name="connsiteY47" fmla="*/ 1348740 h 1790700"/>
              <a:gd name="connsiteX48" fmla="*/ 190500 w 899160"/>
              <a:gd name="connsiteY48" fmla="*/ 1325880 h 1790700"/>
              <a:gd name="connsiteX49" fmla="*/ 182880 w 899160"/>
              <a:gd name="connsiteY49" fmla="*/ 1181100 h 1790700"/>
              <a:gd name="connsiteX50" fmla="*/ 175260 w 899160"/>
              <a:gd name="connsiteY50" fmla="*/ 1143000 h 1790700"/>
              <a:gd name="connsiteX51" fmla="*/ 190500 w 899160"/>
              <a:gd name="connsiteY51" fmla="*/ 1043940 h 1790700"/>
              <a:gd name="connsiteX52" fmla="*/ 182880 w 899160"/>
              <a:gd name="connsiteY52" fmla="*/ 929640 h 1790700"/>
              <a:gd name="connsiteX53" fmla="*/ 160020 w 899160"/>
              <a:gd name="connsiteY53" fmla="*/ 914400 h 1790700"/>
              <a:gd name="connsiteX54" fmla="*/ 121920 w 899160"/>
              <a:gd name="connsiteY54" fmla="*/ 906780 h 1790700"/>
              <a:gd name="connsiteX55" fmla="*/ 53340 w 899160"/>
              <a:gd name="connsiteY55" fmla="*/ 876300 h 1790700"/>
              <a:gd name="connsiteX56" fmla="*/ 60960 w 899160"/>
              <a:gd name="connsiteY56" fmla="*/ 784860 h 1790700"/>
              <a:gd name="connsiteX57" fmla="*/ 76200 w 899160"/>
              <a:gd name="connsiteY57" fmla="*/ 731520 h 1790700"/>
              <a:gd name="connsiteX58" fmla="*/ 53340 w 899160"/>
              <a:gd name="connsiteY58" fmla="*/ 662940 h 1790700"/>
              <a:gd name="connsiteX59" fmla="*/ 45720 w 899160"/>
              <a:gd name="connsiteY59" fmla="*/ 640080 h 1790700"/>
              <a:gd name="connsiteX60" fmla="*/ 22860 w 899160"/>
              <a:gd name="connsiteY60" fmla="*/ 640080 h 1790700"/>
              <a:gd name="connsiteX0" fmla="*/ 22860 w 899160"/>
              <a:gd name="connsiteY0" fmla="*/ 640080 h 1790700"/>
              <a:gd name="connsiteX1" fmla="*/ 22860 w 899160"/>
              <a:gd name="connsiteY1" fmla="*/ 640080 h 1790700"/>
              <a:gd name="connsiteX2" fmla="*/ 7620 w 899160"/>
              <a:gd name="connsiteY2" fmla="*/ 510540 h 1790700"/>
              <a:gd name="connsiteX3" fmla="*/ 0 w 899160"/>
              <a:gd name="connsiteY3" fmla="*/ 487680 h 1790700"/>
              <a:gd name="connsiteX4" fmla="*/ 22860 w 899160"/>
              <a:gd name="connsiteY4" fmla="*/ 373380 h 1790700"/>
              <a:gd name="connsiteX5" fmla="*/ 38100 w 899160"/>
              <a:gd name="connsiteY5" fmla="*/ 350520 h 1790700"/>
              <a:gd name="connsiteX6" fmla="*/ 60960 w 899160"/>
              <a:gd name="connsiteY6" fmla="*/ 335280 h 1790700"/>
              <a:gd name="connsiteX7" fmla="*/ 114300 w 899160"/>
              <a:gd name="connsiteY7" fmla="*/ 274320 h 1790700"/>
              <a:gd name="connsiteX8" fmla="*/ 129540 w 899160"/>
              <a:gd name="connsiteY8" fmla="*/ 251460 h 1790700"/>
              <a:gd name="connsiteX9" fmla="*/ 175260 w 899160"/>
              <a:gd name="connsiteY9" fmla="*/ 220980 h 1790700"/>
              <a:gd name="connsiteX10" fmla="*/ 190500 w 899160"/>
              <a:gd name="connsiteY10" fmla="*/ 198120 h 1790700"/>
              <a:gd name="connsiteX11" fmla="*/ 236220 w 899160"/>
              <a:gd name="connsiteY11" fmla="*/ 160020 h 1790700"/>
              <a:gd name="connsiteX12" fmla="*/ 251460 w 899160"/>
              <a:gd name="connsiteY12" fmla="*/ 137160 h 1790700"/>
              <a:gd name="connsiteX13" fmla="*/ 281940 w 899160"/>
              <a:gd name="connsiteY13" fmla="*/ 114300 h 1790700"/>
              <a:gd name="connsiteX14" fmla="*/ 304800 w 899160"/>
              <a:gd name="connsiteY14" fmla="*/ 91440 h 1790700"/>
              <a:gd name="connsiteX15" fmla="*/ 350520 w 899160"/>
              <a:gd name="connsiteY15" fmla="*/ 68580 h 1790700"/>
              <a:gd name="connsiteX16" fmla="*/ 365760 w 899160"/>
              <a:gd name="connsiteY16" fmla="*/ 45720 h 1790700"/>
              <a:gd name="connsiteX17" fmla="*/ 411480 w 899160"/>
              <a:gd name="connsiteY17" fmla="*/ 30480 h 1790700"/>
              <a:gd name="connsiteX18" fmla="*/ 434340 w 899160"/>
              <a:gd name="connsiteY18" fmla="*/ 15240 h 1790700"/>
              <a:gd name="connsiteX19" fmla="*/ 464820 w 899160"/>
              <a:gd name="connsiteY19" fmla="*/ 7620 h 1790700"/>
              <a:gd name="connsiteX20" fmla="*/ 487680 w 899160"/>
              <a:gd name="connsiteY20" fmla="*/ 0 h 1790700"/>
              <a:gd name="connsiteX21" fmla="*/ 548640 w 899160"/>
              <a:gd name="connsiteY21" fmla="*/ 22860 h 1790700"/>
              <a:gd name="connsiteX22" fmla="*/ 563880 w 899160"/>
              <a:gd name="connsiteY22" fmla="*/ 45720 h 1790700"/>
              <a:gd name="connsiteX23" fmla="*/ 586740 w 899160"/>
              <a:gd name="connsiteY23" fmla="*/ 53340 h 1790700"/>
              <a:gd name="connsiteX24" fmla="*/ 609600 w 899160"/>
              <a:gd name="connsiteY24" fmla="*/ 68580 h 1790700"/>
              <a:gd name="connsiteX25" fmla="*/ 624840 w 899160"/>
              <a:gd name="connsiteY25" fmla="*/ 91440 h 1790700"/>
              <a:gd name="connsiteX26" fmla="*/ 647700 w 899160"/>
              <a:gd name="connsiteY26" fmla="*/ 106680 h 1790700"/>
              <a:gd name="connsiteX27" fmla="*/ 678180 w 899160"/>
              <a:gd name="connsiteY27" fmla="*/ 137160 h 1790700"/>
              <a:gd name="connsiteX28" fmla="*/ 739140 w 899160"/>
              <a:gd name="connsiteY28" fmla="*/ 190500 h 1790700"/>
              <a:gd name="connsiteX29" fmla="*/ 800100 w 899160"/>
              <a:gd name="connsiteY29" fmla="*/ 259080 h 1790700"/>
              <a:gd name="connsiteX30" fmla="*/ 762000 w 899160"/>
              <a:gd name="connsiteY30" fmla="*/ 342900 h 1790700"/>
              <a:gd name="connsiteX31" fmla="*/ 769620 w 899160"/>
              <a:gd name="connsiteY31" fmla="*/ 381000 h 1790700"/>
              <a:gd name="connsiteX32" fmla="*/ 777240 w 899160"/>
              <a:gd name="connsiteY32" fmla="*/ 403860 h 1790700"/>
              <a:gd name="connsiteX33" fmla="*/ 822960 w 899160"/>
              <a:gd name="connsiteY33" fmla="*/ 419100 h 1790700"/>
              <a:gd name="connsiteX34" fmla="*/ 861060 w 899160"/>
              <a:gd name="connsiteY34" fmla="*/ 464820 h 1790700"/>
              <a:gd name="connsiteX35" fmla="*/ 899160 w 899160"/>
              <a:gd name="connsiteY35" fmla="*/ 510540 h 1790700"/>
              <a:gd name="connsiteX36" fmla="*/ 685800 w 899160"/>
              <a:gd name="connsiteY36" fmla="*/ 1569720 h 1790700"/>
              <a:gd name="connsiteX37" fmla="*/ 632460 w 899160"/>
              <a:gd name="connsiteY37" fmla="*/ 1729740 h 1790700"/>
              <a:gd name="connsiteX38" fmla="*/ 609600 w 899160"/>
              <a:gd name="connsiteY38" fmla="*/ 1760220 h 1790700"/>
              <a:gd name="connsiteX39" fmla="*/ 495300 w 899160"/>
              <a:gd name="connsiteY39" fmla="*/ 1790700 h 1790700"/>
              <a:gd name="connsiteX40" fmla="*/ 342900 w 899160"/>
              <a:gd name="connsiteY40" fmla="*/ 1752600 h 1790700"/>
              <a:gd name="connsiteX41" fmla="*/ 320040 w 899160"/>
              <a:gd name="connsiteY41" fmla="*/ 1737360 h 1790700"/>
              <a:gd name="connsiteX42" fmla="*/ 274320 w 899160"/>
              <a:gd name="connsiteY42" fmla="*/ 1699260 h 1790700"/>
              <a:gd name="connsiteX43" fmla="*/ 251460 w 899160"/>
              <a:gd name="connsiteY43" fmla="*/ 1546860 h 1790700"/>
              <a:gd name="connsiteX44" fmla="*/ 228600 w 899160"/>
              <a:gd name="connsiteY44" fmla="*/ 1524000 h 1790700"/>
              <a:gd name="connsiteX45" fmla="*/ 213360 w 899160"/>
              <a:gd name="connsiteY45" fmla="*/ 1501140 h 1790700"/>
              <a:gd name="connsiteX46" fmla="*/ 198120 w 899160"/>
              <a:gd name="connsiteY46" fmla="*/ 1348740 h 1790700"/>
              <a:gd name="connsiteX47" fmla="*/ 190500 w 899160"/>
              <a:gd name="connsiteY47" fmla="*/ 1325880 h 1790700"/>
              <a:gd name="connsiteX48" fmla="*/ 182880 w 899160"/>
              <a:gd name="connsiteY48" fmla="*/ 1181100 h 1790700"/>
              <a:gd name="connsiteX49" fmla="*/ 175260 w 899160"/>
              <a:gd name="connsiteY49" fmla="*/ 1143000 h 1790700"/>
              <a:gd name="connsiteX50" fmla="*/ 190500 w 899160"/>
              <a:gd name="connsiteY50" fmla="*/ 1043940 h 1790700"/>
              <a:gd name="connsiteX51" fmla="*/ 182880 w 899160"/>
              <a:gd name="connsiteY51" fmla="*/ 929640 h 1790700"/>
              <a:gd name="connsiteX52" fmla="*/ 160020 w 899160"/>
              <a:gd name="connsiteY52" fmla="*/ 914400 h 1790700"/>
              <a:gd name="connsiteX53" fmla="*/ 121920 w 899160"/>
              <a:gd name="connsiteY53" fmla="*/ 906780 h 1790700"/>
              <a:gd name="connsiteX54" fmla="*/ 53340 w 899160"/>
              <a:gd name="connsiteY54" fmla="*/ 876300 h 1790700"/>
              <a:gd name="connsiteX55" fmla="*/ 60960 w 899160"/>
              <a:gd name="connsiteY55" fmla="*/ 784860 h 1790700"/>
              <a:gd name="connsiteX56" fmla="*/ 76200 w 899160"/>
              <a:gd name="connsiteY56" fmla="*/ 731520 h 1790700"/>
              <a:gd name="connsiteX57" fmla="*/ 53340 w 899160"/>
              <a:gd name="connsiteY57" fmla="*/ 662940 h 1790700"/>
              <a:gd name="connsiteX58" fmla="*/ 45720 w 899160"/>
              <a:gd name="connsiteY58" fmla="*/ 640080 h 1790700"/>
              <a:gd name="connsiteX59" fmla="*/ 22860 w 899160"/>
              <a:gd name="connsiteY59" fmla="*/ 640080 h 1790700"/>
              <a:gd name="connsiteX0" fmla="*/ 22860 w 899160"/>
              <a:gd name="connsiteY0" fmla="*/ 640080 h 1790700"/>
              <a:gd name="connsiteX1" fmla="*/ 22860 w 899160"/>
              <a:gd name="connsiteY1" fmla="*/ 640080 h 1790700"/>
              <a:gd name="connsiteX2" fmla="*/ 7620 w 899160"/>
              <a:gd name="connsiteY2" fmla="*/ 510540 h 1790700"/>
              <a:gd name="connsiteX3" fmla="*/ 0 w 899160"/>
              <a:gd name="connsiteY3" fmla="*/ 487680 h 1790700"/>
              <a:gd name="connsiteX4" fmla="*/ 22860 w 899160"/>
              <a:gd name="connsiteY4" fmla="*/ 373380 h 1790700"/>
              <a:gd name="connsiteX5" fmla="*/ 38100 w 899160"/>
              <a:gd name="connsiteY5" fmla="*/ 350520 h 1790700"/>
              <a:gd name="connsiteX6" fmla="*/ 60960 w 899160"/>
              <a:gd name="connsiteY6" fmla="*/ 335280 h 1790700"/>
              <a:gd name="connsiteX7" fmla="*/ 114300 w 899160"/>
              <a:gd name="connsiteY7" fmla="*/ 274320 h 1790700"/>
              <a:gd name="connsiteX8" fmla="*/ 129540 w 899160"/>
              <a:gd name="connsiteY8" fmla="*/ 251460 h 1790700"/>
              <a:gd name="connsiteX9" fmla="*/ 175260 w 899160"/>
              <a:gd name="connsiteY9" fmla="*/ 220980 h 1790700"/>
              <a:gd name="connsiteX10" fmla="*/ 190500 w 899160"/>
              <a:gd name="connsiteY10" fmla="*/ 198120 h 1790700"/>
              <a:gd name="connsiteX11" fmla="*/ 236220 w 899160"/>
              <a:gd name="connsiteY11" fmla="*/ 160020 h 1790700"/>
              <a:gd name="connsiteX12" fmla="*/ 251460 w 899160"/>
              <a:gd name="connsiteY12" fmla="*/ 137160 h 1790700"/>
              <a:gd name="connsiteX13" fmla="*/ 281940 w 899160"/>
              <a:gd name="connsiteY13" fmla="*/ 114300 h 1790700"/>
              <a:gd name="connsiteX14" fmla="*/ 304800 w 899160"/>
              <a:gd name="connsiteY14" fmla="*/ 91440 h 1790700"/>
              <a:gd name="connsiteX15" fmla="*/ 350520 w 899160"/>
              <a:gd name="connsiteY15" fmla="*/ 68580 h 1790700"/>
              <a:gd name="connsiteX16" fmla="*/ 365760 w 899160"/>
              <a:gd name="connsiteY16" fmla="*/ 45720 h 1790700"/>
              <a:gd name="connsiteX17" fmla="*/ 411480 w 899160"/>
              <a:gd name="connsiteY17" fmla="*/ 30480 h 1790700"/>
              <a:gd name="connsiteX18" fmla="*/ 434340 w 899160"/>
              <a:gd name="connsiteY18" fmla="*/ 15240 h 1790700"/>
              <a:gd name="connsiteX19" fmla="*/ 464820 w 899160"/>
              <a:gd name="connsiteY19" fmla="*/ 7620 h 1790700"/>
              <a:gd name="connsiteX20" fmla="*/ 487680 w 899160"/>
              <a:gd name="connsiteY20" fmla="*/ 0 h 1790700"/>
              <a:gd name="connsiteX21" fmla="*/ 548640 w 899160"/>
              <a:gd name="connsiteY21" fmla="*/ 22860 h 1790700"/>
              <a:gd name="connsiteX22" fmla="*/ 563880 w 899160"/>
              <a:gd name="connsiteY22" fmla="*/ 45720 h 1790700"/>
              <a:gd name="connsiteX23" fmla="*/ 586740 w 899160"/>
              <a:gd name="connsiteY23" fmla="*/ 53340 h 1790700"/>
              <a:gd name="connsiteX24" fmla="*/ 609600 w 899160"/>
              <a:gd name="connsiteY24" fmla="*/ 68580 h 1790700"/>
              <a:gd name="connsiteX25" fmla="*/ 624840 w 899160"/>
              <a:gd name="connsiteY25" fmla="*/ 91440 h 1790700"/>
              <a:gd name="connsiteX26" fmla="*/ 647700 w 899160"/>
              <a:gd name="connsiteY26" fmla="*/ 106680 h 1790700"/>
              <a:gd name="connsiteX27" fmla="*/ 678180 w 899160"/>
              <a:gd name="connsiteY27" fmla="*/ 137160 h 1790700"/>
              <a:gd name="connsiteX28" fmla="*/ 739140 w 899160"/>
              <a:gd name="connsiteY28" fmla="*/ 190500 h 1790700"/>
              <a:gd name="connsiteX29" fmla="*/ 800100 w 899160"/>
              <a:gd name="connsiteY29" fmla="*/ 259080 h 1790700"/>
              <a:gd name="connsiteX30" fmla="*/ 762000 w 899160"/>
              <a:gd name="connsiteY30" fmla="*/ 342900 h 1790700"/>
              <a:gd name="connsiteX31" fmla="*/ 769620 w 899160"/>
              <a:gd name="connsiteY31" fmla="*/ 381000 h 1790700"/>
              <a:gd name="connsiteX32" fmla="*/ 777240 w 899160"/>
              <a:gd name="connsiteY32" fmla="*/ 403860 h 1790700"/>
              <a:gd name="connsiteX33" fmla="*/ 822960 w 899160"/>
              <a:gd name="connsiteY33" fmla="*/ 419100 h 1790700"/>
              <a:gd name="connsiteX34" fmla="*/ 861060 w 899160"/>
              <a:gd name="connsiteY34" fmla="*/ 464820 h 1790700"/>
              <a:gd name="connsiteX35" fmla="*/ 899160 w 899160"/>
              <a:gd name="connsiteY35" fmla="*/ 510540 h 1790700"/>
              <a:gd name="connsiteX36" fmla="*/ 685800 w 899160"/>
              <a:gd name="connsiteY36" fmla="*/ 1569720 h 1790700"/>
              <a:gd name="connsiteX37" fmla="*/ 632460 w 899160"/>
              <a:gd name="connsiteY37" fmla="*/ 1729740 h 1790700"/>
              <a:gd name="connsiteX38" fmla="*/ 609600 w 899160"/>
              <a:gd name="connsiteY38" fmla="*/ 1760220 h 1790700"/>
              <a:gd name="connsiteX39" fmla="*/ 495300 w 899160"/>
              <a:gd name="connsiteY39" fmla="*/ 1790700 h 1790700"/>
              <a:gd name="connsiteX40" fmla="*/ 342900 w 899160"/>
              <a:gd name="connsiteY40" fmla="*/ 1752600 h 1790700"/>
              <a:gd name="connsiteX41" fmla="*/ 320040 w 899160"/>
              <a:gd name="connsiteY41" fmla="*/ 1737360 h 1790700"/>
              <a:gd name="connsiteX42" fmla="*/ 251460 w 899160"/>
              <a:gd name="connsiteY42" fmla="*/ 1546860 h 1790700"/>
              <a:gd name="connsiteX43" fmla="*/ 228600 w 899160"/>
              <a:gd name="connsiteY43" fmla="*/ 1524000 h 1790700"/>
              <a:gd name="connsiteX44" fmla="*/ 213360 w 899160"/>
              <a:gd name="connsiteY44" fmla="*/ 1501140 h 1790700"/>
              <a:gd name="connsiteX45" fmla="*/ 198120 w 899160"/>
              <a:gd name="connsiteY45" fmla="*/ 1348740 h 1790700"/>
              <a:gd name="connsiteX46" fmla="*/ 190500 w 899160"/>
              <a:gd name="connsiteY46" fmla="*/ 1325880 h 1790700"/>
              <a:gd name="connsiteX47" fmla="*/ 182880 w 899160"/>
              <a:gd name="connsiteY47" fmla="*/ 1181100 h 1790700"/>
              <a:gd name="connsiteX48" fmla="*/ 175260 w 899160"/>
              <a:gd name="connsiteY48" fmla="*/ 1143000 h 1790700"/>
              <a:gd name="connsiteX49" fmla="*/ 190500 w 899160"/>
              <a:gd name="connsiteY49" fmla="*/ 1043940 h 1790700"/>
              <a:gd name="connsiteX50" fmla="*/ 182880 w 899160"/>
              <a:gd name="connsiteY50" fmla="*/ 929640 h 1790700"/>
              <a:gd name="connsiteX51" fmla="*/ 160020 w 899160"/>
              <a:gd name="connsiteY51" fmla="*/ 914400 h 1790700"/>
              <a:gd name="connsiteX52" fmla="*/ 121920 w 899160"/>
              <a:gd name="connsiteY52" fmla="*/ 906780 h 1790700"/>
              <a:gd name="connsiteX53" fmla="*/ 53340 w 899160"/>
              <a:gd name="connsiteY53" fmla="*/ 876300 h 1790700"/>
              <a:gd name="connsiteX54" fmla="*/ 60960 w 899160"/>
              <a:gd name="connsiteY54" fmla="*/ 784860 h 1790700"/>
              <a:gd name="connsiteX55" fmla="*/ 76200 w 899160"/>
              <a:gd name="connsiteY55" fmla="*/ 731520 h 1790700"/>
              <a:gd name="connsiteX56" fmla="*/ 53340 w 899160"/>
              <a:gd name="connsiteY56" fmla="*/ 662940 h 1790700"/>
              <a:gd name="connsiteX57" fmla="*/ 45720 w 899160"/>
              <a:gd name="connsiteY57" fmla="*/ 640080 h 1790700"/>
              <a:gd name="connsiteX58" fmla="*/ 22860 w 899160"/>
              <a:gd name="connsiteY58" fmla="*/ 640080 h 1790700"/>
              <a:gd name="connsiteX0" fmla="*/ 22860 w 899160"/>
              <a:gd name="connsiteY0" fmla="*/ 640080 h 1790700"/>
              <a:gd name="connsiteX1" fmla="*/ 22860 w 899160"/>
              <a:gd name="connsiteY1" fmla="*/ 640080 h 1790700"/>
              <a:gd name="connsiteX2" fmla="*/ 7620 w 899160"/>
              <a:gd name="connsiteY2" fmla="*/ 510540 h 1790700"/>
              <a:gd name="connsiteX3" fmla="*/ 0 w 899160"/>
              <a:gd name="connsiteY3" fmla="*/ 487680 h 1790700"/>
              <a:gd name="connsiteX4" fmla="*/ 22860 w 899160"/>
              <a:gd name="connsiteY4" fmla="*/ 373380 h 1790700"/>
              <a:gd name="connsiteX5" fmla="*/ 38100 w 899160"/>
              <a:gd name="connsiteY5" fmla="*/ 350520 h 1790700"/>
              <a:gd name="connsiteX6" fmla="*/ 60960 w 899160"/>
              <a:gd name="connsiteY6" fmla="*/ 335280 h 1790700"/>
              <a:gd name="connsiteX7" fmla="*/ 114300 w 899160"/>
              <a:gd name="connsiteY7" fmla="*/ 274320 h 1790700"/>
              <a:gd name="connsiteX8" fmla="*/ 129540 w 899160"/>
              <a:gd name="connsiteY8" fmla="*/ 251460 h 1790700"/>
              <a:gd name="connsiteX9" fmla="*/ 175260 w 899160"/>
              <a:gd name="connsiteY9" fmla="*/ 220980 h 1790700"/>
              <a:gd name="connsiteX10" fmla="*/ 190500 w 899160"/>
              <a:gd name="connsiteY10" fmla="*/ 198120 h 1790700"/>
              <a:gd name="connsiteX11" fmla="*/ 236220 w 899160"/>
              <a:gd name="connsiteY11" fmla="*/ 160020 h 1790700"/>
              <a:gd name="connsiteX12" fmla="*/ 251460 w 899160"/>
              <a:gd name="connsiteY12" fmla="*/ 137160 h 1790700"/>
              <a:gd name="connsiteX13" fmla="*/ 281940 w 899160"/>
              <a:gd name="connsiteY13" fmla="*/ 114300 h 1790700"/>
              <a:gd name="connsiteX14" fmla="*/ 304800 w 899160"/>
              <a:gd name="connsiteY14" fmla="*/ 91440 h 1790700"/>
              <a:gd name="connsiteX15" fmla="*/ 350520 w 899160"/>
              <a:gd name="connsiteY15" fmla="*/ 68580 h 1790700"/>
              <a:gd name="connsiteX16" fmla="*/ 365760 w 899160"/>
              <a:gd name="connsiteY16" fmla="*/ 45720 h 1790700"/>
              <a:gd name="connsiteX17" fmla="*/ 411480 w 899160"/>
              <a:gd name="connsiteY17" fmla="*/ 30480 h 1790700"/>
              <a:gd name="connsiteX18" fmla="*/ 434340 w 899160"/>
              <a:gd name="connsiteY18" fmla="*/ 15240 h 1790700"/>
              <a:gd name="connsiteX19" fmla="*/ 464820 w 899160"/>
              <a:gd name="connsiteY19" fmla="*/ 7620 h 1790700"/>
              <a:gd name="connsiteX20" fmla="*/ 487680 w 899160"/>
              <a:gd name="connsiteY20" fmla="*/ 0 h 1790700"/>
              <a:gd name="connsiteX21" fmla="*/ 548640 w 899160"/>
              <a:gd name="connsiteY21" fmla="*/ 22860 h 1790700"/>
              <a:gd name="connsiteX22" fmla="*/ 563880 w 899160"/>
              <a:gd name="connsiteY22" fmla="*/ 45720 h 1790700"/>
              <a:gd name="connsiteX23" fmla="*/ 586740 w 899160"/>
              <a:gd name="connsiteY23" fmla="*/ 53340 h 1790700"/>
              <a:gd name="connsiteX24" fmla="*/ 609600 w 899160"/>
              <a:gd name="connsiteY24" fmla="*/ 68580 h 1790700"/>
              <a:gd name="connsiteX25" fmla="*/ 624840 w 899160"/>
              <a:gd name="connsiteY25" fmla="*/ 91440 h 1790700"/>
              <a:gd name="connsiteX26" fmla="*/ 647700 w 899160"/>
              <a:gd name="connsiteY26" fmla="*/ 106680 h 1790700"/>
              <a:gd name="connsiteX27" fmla="*/ 678180 w 899160"/>
              <a:gd name="connsiteY27" fmla="*/ 137160 h 1790700"/>
              <a:gd name="connsiteX28" fmla="*/ 739140 w 899160"/>
              <a:gd name="connsiteY28" fmla="*/ 190500 h 1790700"/>
              <a:gd name="connsiteX29" fmla="*/ 800100 w 899160"/>
              <a:gd name="connsiteY29" fmla="*/ 259080 h 1790700"/>
              <a:gd name="connsiteX30" fmla="*/ 762000 w 899160"/>
              <a:gd name="connsiteY30" fmla="*/ 342900 h 1790700"/>
              <a:gd name="connsiteX31" fmla="*/ 769620 w 899160"/>
              <a:gd name="connsiteY31" fmla="*/ 381000 h 1790700"/>
              <a:gd name="connsiteX32" fmla="*/ 777240 w 899160"/>
              <a:gd name="connsiteY32" fmla="*/ 403860 h 1790700"/>
              <a:gd name="connsiteX33" fmla="*/ 822960 w 899160"/>
              <a:gd name="connsiteY33" fmla="*/ 419100 h 1790700"/>
              <a:gd name="connsiteX34" fmla="*/ 861060 w 899160"/>
              <a:gd name="connsiteY34" fmla="*/ 464820 h 1790700"/>
              <a:gd name="connsiteX35" fmla="*/ 899160 w 899160"/>
              <a:gd name="connsiteY35" fmla="*/ 510540 h 1790700"/>
              <a:gd name="connsiteX36" fmla="*/ 685800 w 899160"/>
              <a:gd name="connsiteY36" fmla="*/ 1569720 h 1790700"/>
              <a:gd name="connsiteX37" fmla="*/ 632460 w 899160"/>
              <a:gd name="connsiteY37" fmla="*/ 1729740 h 1790700"/>
              <a:gd name="connsiteX38" fmla="*/ 609600 w 899160"/>
              <a:gd name="connsiteY38" fmla="*/ 1760220 h 1790700"/>
              <a:gd name="connsiteX39" fmla="*/ 495300 w 899160"/>
              <a:gd name="connsiteY39" fmla="*/ 1790700 h 1790700"/>
              <a:gd name="connsiteX40" fmla="*/ 342900 w 899160"/>
              <a:gd name="connsiteY40" fmla="*/ 1752600 h 1790700"/>
              <a:gd name="connsiteX41" fmla="*/ 320040 w 899160"/>
              <a:gd name="connsiteY41" fmla="*/ 1737360 h 1790700"/>
              <a:gd name="connsiteX42" fmla="*/ 251460 w 899160"/>
              <a:gd name="connsiteY42" fmla="*/ 1546860 h 1790700"/>
              <a:gd name="connsiteX43" fmla="*/ 228600 w 899160"/>
              <a:gd name="connsiteY43" fmla="*/ 1524000 h 1790700"/>
              <a:gd name="connsiteX44" fmla="*/ 198120 w 899160"/>
              <a:gd name="connsiteY44" fmla="*/ 1348740 h 1790700"/>
              <a:gd name="connsiteX45" fmla="*/ 190500 w 899160"/>
              <a:gd name="connsiteY45" fmla="*/ 1325880 h 1790700"/>
              <a:gd name="connsiteX46" fmla="*/ 182880 w 899160"/>
              <a:gd name="connsiteY46" fmla="*/ 1181100 h 1790700"/>
              <a:gd name="connsiteX47" fmla="*/ 175260 w 899160"/>
              <a:gd name="connsiteY47" fmla="*/ 1143000 h 1790700"/>
              <a:gd name="connsiteX48" fmla="*/ 190500 w 899160"/>
              <a:gd name="connsiteY48" fmla="*/ 1043940 h 1790700"/>
              <a:gd name="connsiteX49" fmla="*/ 182880 w 899160"/>
              <a:gd name="connsiteY49" fmla="*/ 929640 h 1790700"/>
              <a:gd name="connsiteX50" fmla="*/ 160020 w 899160"/>
              <a:gd name="connsiteY50" fmla="*/ 914400 h 1790700"/>
              <a:gd name="connsiteX51" fmla="*/ 121920 w 899160"/>
              <a:gd name="connsiteY51" fmla="*/ 906780 h 1790700"/>
              <a:gd name="connsiteX52" fmla="*/ 53340 w 899160"/>
              <a:gd name="connsiteY52" fmla="*/ 876300 h 1790700"/>
              <a:gd name="connsiteX53" fmla="*/ 60960 w 899160"/>
              <a:gd name="connsiteY53" fmla="*/ 784860 h 1790700"/>
              <a:gd name="connsiteX54" fmla="*/ 76200 w 899160"/>
              <a:gd name="connsiteY54" fmla="*/ 731520 h 1790700"/>
              <a:gd name="connsiteX55" fmla="*/ 53340 w 899160"/>
              <a:gd name="connsiteY55" fmla="*/ 662940 h 1790700"/>
              <a:gd name="connsiteX56" fmla="*/ 45720 w 899160"/>
              <a:gd name="connsiteY56" fmla="*/ 640080 h 1790700"/>
              <a:gd name="connsiteX57" fmla="*/ 22860 w 899160"/>
              <a:gd name="connsiteY57" fmla="*/ 640080 h 1790700"/>
              <a:gd name="connsiteX0" fmla="*/ 22860 w 899160"/>
              <a:gd name="connsiteY0" fmla="*/ 640080 h 1790700"/>
              <a:gd name="connsiteX1" fmla="*/ 22860 w 899160"/>
              <a:gd name="connsiteY1" fmla="*/ 640080 h 1790700"/>
              <a:gd name="connsiteX2" fmla="*/ 7620 w 899160"/>
              <a:gd name="connsiteY2" fmla="*/ 510540 h 1790700"/>
              <a:gd name="connsiteX3" fmla="*/ 0 w 899160"/>
              <a:gd name="connsiteY3" fmla="*/ 487680 h 1790700"/>
              <a:gd name="connsiteX4" fmla="*/ 22860 w 899160"/>
              <a:gd name="connsiteY4" fmla="*/ 373380 h 1790700"/>
              <a:gd name="connsiteX5" fmla="*/ 38100 w 899160"/>
              <a:gd name="connsiteY5" fmla="*/ 350520 h 1790700"/>
              <a:gd name="connsiteX6" fmla="*/ 60960 w 899160"/>
              <a:gd name="connsiteY6" fmla="*/ 335280 h 1790700"/>
              <a:gd name="connsiteX7" fmla="*/ 114300 w 899160"/>
              <a:gd name="connsiteY7" fmla="*/ 274320 h 1790700"/>
              <a:gd name="connsiteX8" fmla="*/ 129540 w 899160"/>
              <a:gd name="connsiteY8" fmla="*/ 251460 h 1790700"/>
              <a:gd name="connsiteX9" fmla="*/ 175260 w 899160"/>
              <a:gd name="connsiteY9" fmla="*/ 220980 h 1790700"/>
              <a:gd name="connsiteX10" fmla="*/ 190500 w 899160"/>
              <a:gd name="connsiteY10" fmla="*/ 198120 h 1790700"/>
              <a:gd name="connsiteX11" fmla="*/ 236220 w 899160"/>
              <a:gd name="connsiteY11" fmla="*/ 160020 h 1790700"/>
              <a:gd name="connsiteX12" fmla="*/ 251460 w 899160"/>
              <a:gd name="connsiteY12" fmla="*/ 137160 h 1790700"/>
              <a:gd name="connsiteX13" fmla="*/ 281940 w 899160"/>
              <a:gd name="connsiteY13" fmla="*/ 114300 h 1790700"/>
              <a:gd name="connsiteX14" fmla="*/ 304800 w 899160"/>
              <a:gd name="connsiteY14" fmla="*/ 91440 h 1790700"/>
              <a:gd name="connsiteX15" fmla="*/ 350520 w 899160"/>
              <a:gd name="connsiteY15" fmla="*/ 68580 h 1790700"/>
              <a:gd name="connsiteX16" fmla="*/ 365760 w 899160"/>
              <a:gd name="connsiteY16" fmla="*/ 45720 h 1790700"/>
              <a:gd name="connsiteX17" fmla="*/ 411480 w 899160"/>
              <a:gd name="connsiteY17" fmla="*/ 30480 h 1790700"/>
              <a:gd name="connsiteX18" fmla="*/ 434340 w 899160"/>
              <a:gd name="connsiteY18" fmla="*/ 15240 h 1790700"/>
              <a:gd name="connsiteX19" fmla="*/ 464820 w 899160"/>
              <a:gd name="connsiteY19" fmla="*/ 7620 h 1790700"/>
              <a:gd name="connsiteX20" fmla="*/ 487680 w 899160"/>
              <a:gd name="connsiteY20" fmla="*/ 0 h 1790700"/>
              <a:gd name="connsiteX21" fmla="*/ 548640 w 899160"/>
              <a:gd name="connsiteY21" fmla="*/ 22860 h 1790700"/>
              <a:gd name="connsiteX22" fmla="*/ 563880 w 899160"/>
              <a:gd name="connsiteY22" fmla="*/ 45720 h 1790700"/>
              <a:gd name="connsiteX23" fmla="*/ 586740 w 899160"/>
              <a:gd name="connsiteY23" fmla="*/ 53340 h 1790700"/>
              <a:gd name="connsiteX24" fmla="*/ 609600 w 899160"/>
              <a:gd name="connsiteY24" fmla="*/ 68580 h 1790700"/>
              <a:gd name="connsiteX25" fmla="*/ 624840 w 899160"/>
              <a:gd name="connsiteY25" fmla="*/ 91440 h 1790700"/>
              <a:gd name="connsiteX26" fmla="*/ 647700 w 899160"/>
              <a:gd name="connsiteY26" fmla="*/ 106680 h 1790700"/>
              <a:gd name="connsiteX27" fmla="*/ 678180 w 899160"/>
              <a:gd name="connsiteY27" fmla="*/ 137160 h 1790700"/>
              <a:gd name="connsiteX28" fmla="*/ 739140 w 899160"/>
              <a:gd name="connsiteY28" fmla="*/ 190500 h 1790700"/>
              <a:gd name="connsiteX29" fmla="*/ 800100 w 899160"/>
              <a:gd name="connsiteY29" fmla="*/ 259080 h 1790700"/>
              <a:gd name="connsiteX30" fmla="*/ 762000 w 899160"/>
              <a:gd name="connsiteY30" fmla="*/ 342900 h 1790700"/>
              <a:gd name="connsiteX31" fmla="*/ 769620 w 899160"/>
              <a:gd name="connsiteY31" fmla="*/ 381000 h 1790700"/>
              <a:gd name="connsiteX32" fmla="*/ 777240 w 899160"/>
              <a:gd name="connsiteY32" fmla="*/ 403860 h 1790700"/>
              <a:gd name="connsiteX33" fmla="*/ 822960 w 899160"/>
              <a:gd name="connsiteY33" fmla="*/ 419100 h 1790700"/>
              <a:gd name="connsiteX34" fmla="*/ 861060 w 899160"/>
              <a:gd name="connsiteY34" fmla="*/ 464820 h 1790700"/>
              <a:gd name="connsiteX35" fmla="*/ 899160 w 899160"/>
              <a:gd name="connsiteY35" fmla="*/ 510540 h 1790700"/>
              <a:gd name="connsiteX36" fmla="*/ 685800 w 899160"/>
              <a:gd name="connsiteY36" fmla="*/ 1569720 h 1790700"/>
              <a:gd name="connsiteX37" fmla="*/ 632460 w 899160"/>
              <a:gd name="connsiteY37" fmla="*/ 1729740 h 1790700"/>
              <a:gd name="connsiteX38" fmla="*/ 609600 w 899160"/>
              <a:gd name="connsiteY38" fmla="*/ 1760220 h 1790700"/>
              <a:gd name="connsiteX39" fmla="*/ 495300 w 899160"/>
              <a:gd name="connsiteY39" fmla="*/ 1790700 h 1790700"/>
              <a:gd name="connsiteX40" fmla="*/ 342900 w 899160"/>
              <a:gd name="connsiteY40" fmla="*/ 1752600 h 1790700"/>
              <a:gd name="connsiteX41" fmla="*/ 320040 w 899160"/>
              <a:gd name="connsiteY41" fmla="*/ 1737360 h 1790700"/>
              <a:gd name="connsiteX42" fmla="*/ 251460 w 899160"/>
              <a:gd name="connsiteY42" fmla="*/ 1546860 h 1790700"/>
              <a:gd name="connsiteX43" fmla="*/ 198120 w 899160"/>
              <a:gd name="connsiteY43" fmla="*/ 1348740 h 1790700"/>
              <a:gd name="connsiteX44" fmla="*/ 190500 w 899160"/>
              <a:gd name="connsiteY44" fmla="*/ 1325880 h 1790700"/>
              <a:gd name="connsiteX45" fmla="*/ 182880 w 899160"/>
              <a:gd name="connsiteY45" fmla="*/ 1181100 h 1790700"/>
              <a:gd name="connsiteX46" fmla="*/ 175260 w 899160"/>
              <a:gd name="connsiteY46" fmla="*/ 1143000 h 1790700"/>
              <a:gd name="connsiteX47" fmla="*/ 190500 w 899160"/>
              <a:gd name="connsiteY47" fmla="*/ 1043940 h 1790700"/>
              <a:gd name="connsiteX48" fmla="*/ 182880 w 899160"/>
              <a:gd name="connsiteY48" fmla="*/ 929640 h 1790700"/>
              <a:gd name="connsiteX49" fmla="*/ 160020 w 899160"/>
              <a:gd name="connsiteY49" fmla="*/ 914400 h 1790700"/>
              <a:gd name="connsiteX50" fmla="*/ 121920 w 899160"/>
              <a:gd name="connsiteY50" fmla="*/ 906780 h 1790700"/>
              <a:gd name="connsiteX51" fmla="*/ 53340 w 899160"/>
              <a:gd name="connsiteY51" fmla="*/ 876300 h 1790700"/>
              <a:gd name="connsiteX52" fmla="*/ 60960 w 899160"/>
              <a:gd name="connsiteY52" fmla="*/ 784860 h 1790700"/>
              <a:gd name="connsiteX53" fmla="*/ 76200 w 899160"/>
              <a:gd name="connsiteY53" fmla="*/ 731520 h 1790700"/>
              <a:gd name="connsiteX54" fmla="*/ 53340 w 899160"/>
              <a:gd name="connsiteY54" fmla="*/ 662940 h 1790700"/>
              <a:gd name="connsiteX55" fmla="*/ 45720 w 899160"/>
              <a:gd name="connsiteY55" fmla="*/ 640080 h 1790700"/>
              <a:gd name="connsiteX56" fmla="*/ 22860 w 899160"/>
              <a:gd name="connsiteY56" fmla="*/ 640080 h 1790700"/>
              <a:gd name="connsiteX0" fmla="*/ 22860 w 899160"/>
              <a:gd name="connsiteY0" fmla="*/ 640080 h 1790700"/>
              <a:gd name="connsiteX1" fmla="*/ 22860 w 899160"/>
              <a:gd name="connsiteY1" fmla="*/ 640080 h 1790700"/>
              <a:gd name="connsiteX2" fmla="*/ 7620 w 899160"/>
              <a:gd name="connsiteY2" fmla="*/ 510540 h 1790700"/>
              <a:gd name="connsiteX3" fmla="*/ 0 w 899160"/>
              <a:gd name="connsiteY3" fmla="*/ 487680 h 1790700"/>
              <a:gd name="connsiteX4" fmla="*/ 22860 w 899160"/>
              <a:gd name="connsiteY4" fmla="*/ 373380 h 1790700"/>
              <a:gd name="connsiteX5" fmla="*/ 38100 w 899160"/>
              <a:gd name="connsiteY5" fmla="*/ 350520 h 1790700"/>
              <a:gd name="connsiteX6" fmla="*/ 60960 w 899160"/>
              <a:gd name="connsiteY6" fmla="*/ 335280 h 1790700"/>
              <a:gd name="connsiteX7" fmla="*/ 114300 w 899160"/>
              <a:gd name="connsiteY7" fmla="*/ 274320 h 1790700"/>
              <a:gd name="connsiteX8" fmla="*/ 129540 w 899160"/>
              <a:gd name="connsiteY8" fmla="*/ 251460 h 1790700"/>
              <a:gd name="connsiteX9" fmla="*/ 175260 w 899160"/>
              <a:gd name="connsiteY9" fmla="*/ 220980 h 1790700"/>
              <a:gd name="connsiteX10" fmla="*/ 190500 w 899160"/>
              <a:gd name="connsiteY10" fmla="*/ 198120 h 1790700"/>
              <a:gd name="connsiteX11" fmla="*/ 236220 w 899160"/>
              <a:gd name="connsiteY11" fmla="*/ 160020 h 1790700"/>
              <a:gd name="connsiteX12" fmla="*/ 251460 w 899160"/>
              <a:gd name="connsiteY12" fmla="*/ 137160 h 1790700"/>
              <a:gd name="connsiteX13" fmla="*/ 281940 w 899160"/>
              <a:gd name="connsiteY13" fmla="*/ 114300 h 1790700"/>
              <a:gd name="connsiteX14" fmla="*/ 304800 w 899160"/>
              <a:gd name="connsiteY14" fmla="*/ 91440 h 1790700"/>
              <a:gd name="connsiteX15" fmla="*/ 350520 w 899160"/>
              <a:gd name="connsiteY15" fmla="*/ 68580 h 1790700"/>
              <a:gd name="connsiteX16" fmla="*/ 365760 w 899160"/>
              <a:gd name="connsiteY16" fmla="*/ 45720 h 1790700"/>
              <a:gd name="connsiteX17" fmla="*/ 411480 w 899160"/>
              <a:gd name="connsiteY17" fmla="*/ 30480 h 1790700"/>
              <a:gd name="connsiteX18" fmla="*/ 434340 w 899160"/>
              <a:gd name="connsiteY18" fmla="*/ 15240 h 1790700"/>
              <a:gd name="connsiteX19" fmla="*/ 464820 w 899160"/>
              <a:gd name="connsiteY19" fmla="*/ 7620 h 1790700"/>
              <a:gd name="connsiteX20" fmla="*/ 487680 w 899160"/>
              <a:gd name="connsiteY20" fmla="*/ 0 h 1790700"/>
              <a:gd name="connsiteX21" fmla="*/ 548640 w 899160"/>
              <a:gd name="connsiteY21" fmla="*/ 22860 h 1790700"/>
              <a:gd name="connsiteX22" fmla="*/ 563880 w 899160"/>
              <a:gd name="connsiteY22" fmla="*/ 45720 h 1790700"/>
              <a:gd name="connsiteX23" fmla="*/ 586740 w 899160"/>
              <a:gd name="connsiteY23" fmla="*/ 53340 h 1790700"/>
              <a:gd name="connsiteX24" fmla="*/ 609600 w 899160"/>
              <a:gd name="connsiteY24" fmla="*/ 68580 h 1790700"/>
              <a:gd name="connsiteX25" fmla="*/ 624840 w 899160"/>
              <a:gd name="connsiteY25" fmla="*/ 91440 h 1790700"/>
              <a:gd name="connsiteX26" fmla="*/ 647700 w 899160"/>
              <a:gd name="connsiteY26" fmla="*/ 106680 h 1790700"/>
              <a:gd name="connsiteX27" fmla="*/ 678180 w 899160"/>
              <a:gd name="connsiteY27" fmla="*/ 137160 h 1790700"/>
              <a:gd name="connsiteX28" fmla="*/ 739140 w 899160"/>
              <a:gd name="connsiteY28" fmla="*/ 190500 h 1790700"/>
              <a:gd name="connsiteX29" fmla="*/ 800100 w 899160"/>
              <a:gd name="connsiteY29" fmla="*/ 259080 h 1790700"/>
              <a:gd name="connsiteX30" fmla="*/ 762000 w 899160"/>
              <a:gd name="connsiteY30" fmla="*/ 342900 h 1790700"/>
              <a:gd name="connsiteX31" fmla="*/ 769620 w 899160"/>
              <a:gd name="connsiteY31" fmla="*/ 381000 h 1790700"/>
              <a:gd name="connsiteX32" fmla="*/ 777240 w 899160"/>
              <a:gd name="connsiteY32" fmla="*/ 403860 h 1790700"/>
              <a:gd name="connsiteX33" fmla="*/ 822960 w 899160"/>
              <a:gd name="connsiteY33" fmla="*/ 419100 h 1790700"/>
              <a:gd name="connsiteX34" fmla="*/ 861060 w 899160"/>
              <a:gd name="connsiteY34" fmla="*/ 464820 h 1790700"/>
              <a:gd name="connsiteX35" fmla="*/ 899160 w 899160"/>
              <a:gd name="connsiteY35" fmla="*/ 510540 h 1790700"/>
              <a:gd name="connsiteX36" fmla="*/ 685800 w 899160"/>
              <a:gd name="connsiteY36" fmla="*/ 1569720 h 1790700"/>
              <a:gd name="connsiteX37" fmla="*/ 632460 w 899160"/>
              <a:gd name="connsiteY37" fmla="*/ 1729740 h 1790700"/>
              <a:gd name="connsiteX38" fmla="*/ 609600 w 899160"/>
              <a:gd name="connsiteY38" fmla="*/ 1760220 h 1790700"/>
              <a:gd name="connsiteX39" fmla="*/ 495300 w 899160"/>
              <a:gd name="connsiteY39" fmla="*/ 1790700 h 1790700"/>
              <a:gd name="connsiteX40" fmla="*/ 342900 w 899160"/>
              <a:gd name="connsiteY40" fmla="*/ 1752600 h 1790700"/>
              <a:gd name="connsiteX41" fmla="*/ 320040 w 899160"/>
              <a:gd name="connsiteY41" fmla="*/ 1737360 h 1790700"/>
              <a:gd name="connsiteX42" fmla="*/ 198120 w 899160"/>
              <a:gd name="connsiteY42" fmla="*/ 1348740 h 1790700"/>
              <a:gd name="connsiteX43" fmla="*/ 190500 w 899160"/>
              <a:gd name="connsiteY43" fmla="*/ 1325880 h 1790700"/>
              <a:gd name="connsiteX44" fmla="*/ 182880 w 899160"/>
              <a:gd name="connsiteY44" fmla="*/ 1181100 h 1790700"/>
              <a:gd name="connsiteX45" fmla="*/ 175260 w 899160"/>
              <a:gd name="connsiteY45" fmla="*/ 1143000 h 1790700"/>
              <a:gd name="connsiteX46" fmla="*/ 190500 w 899160"/>
              <a:gd name="connsiteY46" fmla="*/ 1043940 h 1790700"/>
              <a:gd name="connsiteX47" fmla="*/ 182880 w 899160"/>
              <a:gd name="connsiteY47" fmla="*/ 929640 h 1790700"/>
              <a:gd name="connsiteX48" fmla="*/ 160020 w 899160"/>
              <a:gd name="connsiteY48" fmla="*/ 914400 h 1790700"/>
              <a:gd name="connsiteX49" fmla="*/ 121920 w 899160"/>
              <a:gd name="connsiteY49" fmla="*/ 906780 h 1790700"/>
              <a:gd name="connsiteX50" fmla="*/ 53340 w 899160"/>
              <a:gd name="connsiteY50" fmla="*/ 876300 h 1790700"/>
              <a:gd name="connsiteX51" fmla="*/ 60960 w 899160"/>
              <a:gd name="connsiteY51" fmla="*/ 784860 h 1790700"/>
              <a:gd name="connsiteX52" fmla="*/ 76200 w 899160"/>
              <a:gd name="connsiteY52" fmla="*/ 731520 h 1790700"/>
              <a:gd name="connsiteX53" fmla="*/ 53340 w 899160"/>
              <a:gd name="connsiteY53" fmla="*/ 662940 h 1790700"/>
              <a:gd name="connsiteX54" fmla="*/ 45720 w 899160"/>
              <a:gd name="connsiteY54" fmla="*/ 640080 h 1790700"/>
              <a:gd name="connsiteX55" fmla="*/ 22860 w 899160"/>
              <a:gd name="connsiteY55" fmla="*/ 640080 h 1790700"/>
              <a:gd name="connsiteX0" fmla="*/ 22860 w 899160"/>
              <a:gd name="connsiteY0" fmla="*/ 640080 h 1798798"/>
              <a:gd name="connsiteX1" fmla="*/ 22860 w 899160"/>
              <a:gd name="connsiteY1" fmla="*/ 640080 h 1798798"/>
              <a:gd name="connsiteX2" fmla="*/ 7620 w 899160"/>
              <a:gd name="connsiteY2" fmla="*/ 510540 h 1798798"/>
              <a:gd name="connsiteX3" fmla="*/ 0 w 899160"/>
              <a:gd name="connsiteY3" fmla="*/ 487680 h 1798798"/>
              <a:gd name="connsiteX4" fmla="*/ 22860 w 899160"/>
              <a:gd name="connsiteY4" fmla="*/ 373380 h 1798798"/>
              <a:gd name="connsiteX5" fmla="*/ 38100 w 899160"/>
              <a:gd name="connsiteY5" fmla="*/ 350520 h 1798798"/>
              <a:gd name="connsiteX6" fmla="*/ 60960 w 899160"/>
              <a:gd name="connsiteY6" fmla="*/ 335280 h 1798798"/>
              <a:gd name="connsiteX7" fmla="*/ 114300 w 899160"/>
              <a:gd name="connsiteY7" fmla="*/ 274320 h 1798798"/>
              <a:gd name="connsiteX8" fmla="*/ 129540 w 899160"/>
              <a:gd name="connsiteY8" fmla="*/ 251460 h 1798798"/>
              <a:gd name="connsiteX9" fmla="*/ 175260 w 899160"/>
              <a:gd name="connsiteY9" fmla="*/ 220980 h 1798798"/>
              <a:gd name="connsiteX10" fmla="*/ 190500 w 899160"/>
              <a:gd name="connsiteY10" fmla="*/ 198120 h 1798798"/>
              <a:gd name="connsiteX11" fmla="*/ 236220 w 899160"/>
              <a:gd name="connsiteY11" fmla="*/ 160020 h 1798798"/>
              <a:gd name="connsiteX12" fmla="*/ 251460 w 899160"/>
              <a:gd name="connsiteY12" fmla="*/ 137160 h 1798798"/>
              <a:gd name="connsiteX13" fmla="*/ 281940 w 899160"/>
              <a:gd name="connsiteY13" fmla="*/ 114300 h 1798798"/>
              <a:gd name="connsiteX14" fmla="*/ 304800 w 899160"/>
              <a:gd name="connsiteY14" fmla="*/ 91440 h 1798798"/>
              <a:gd name="connsiteX15" fmla="*/ 350520 w 899160"/>
              <a:gd name="connsiteY15" fmla="*/ 68580 h 1798798"/>
              <a:gd name="connsiteX16" fmla="*/ 365760 w 899160"/>
              <a:gd name="connsiteY16" fmla="*/ 45720 h 1798798"/>
              <a:gd name="connsiteX17" fmla="*/ 411480 w 899160"/>
              <a:gd name="connsiteY17" fmla="*/ 30480 h 1798798"/>
              <a:gd name="connsiteX18" fmla="*/ 434340 w 899160"/>
              <a:gd name="connsiteY18" fmla="*/ 15240 h 1798798"/>
              <a:gd name="connsiteX19" fmla="*/ 464820 w 899160"/>
              <a:gd name="connsiteY19" fmla="*/ 7620 h 1798798"/>
              <a:gd name="connsiteX20" fmla="*/ 487680 w 899160"/>
              <a:gd name="connsiteY20" fmla="*/ 0 h 1798798"/>
              <a:gd name="connsiteX21" fmla="*/ 548640 w 899160"/>
              <a:gd name="connsiteY21" fmla="*/ 22860 h 1798798"/>
              <a:gd name="connsiteX22" fmla="*/ 563880 w 899160"/>
              <a:gd name="connsiteY22" fmla="*/ 45720 h 1798798"/>
              <a:gd name="connsiteX23" fmla="*/ 586740 w 899160"/>
              <a:gd name="connsiteY23" fmla="*/ 53340 h 1798798"/>
              <a:gd name="connsiteX24" fmla="*/ 609600 w 899160"/>
              <a:gd name="connsiteY24" fmla="*/ 68580 h 1798798"/>
              <a:gd name="connsiteX25" fmla="*/ 624840 w 899160"/>
              <a:gd name="connsiteY25" fmla="*/ 91440 h 1798798"/>
              <a:gd name="connsiteX26" fmla="*/ 647700 w 899160"/>
              <a:gd name="connsiteY26" fmla="*/ 106680 h 1798798"/>
              <a:gd name="connsiteX27" fmla="*/ 678180 w 899160"/>
              <a:gd name="connsiteY27" fmla="*/ 137160 h 1798798"/>
              <a:gd name="connsiteX28" fmla="*/ 739140 w 899160"/>
              <a:gd name="connsiteY28" fmla="*/ 190500 h 1798798"/>
              <a:gd name="connsiteX29" fmla="*/ 800100 w 899160"/>
              <a:gd name="connsiteY29" fmla="*/ 259080 h 1798798"/>
              <a:gd name="connsiteX30" fmla="*/ 762000 w 899160"/>
              <a:gd name="connsiteY30" fmla="*/ 342900 h 1798798"/>
              <a:gd name="connsiteX31" fmla="*/ 769620 w 899160"/>
              <a:gd name="connsiteY31" fmla="*/ 381000 h 1798798"/>
              <a:gd name="connsiteX32" fmla="*/ 777240 w 899160"/>
              <a:gd name="connsiteY32" fmla="*/ 403860 h 1798798"/>
              <a:gd name="connsiteX33" fmla="*/ 822960 w 899160"/>
              <a:gd name="connsiteY33" fmla="*/ 419100 h 1798798"/>
              <a:gd name="connsiteX34" fmla="*/ 861060 w 899160"/>
              <a:gd name="connsiteY34" fmla="*/ 464820 h 1798798"/>
              <a:gd name="connsiteX35" fmla="*/ 899160 w 899160"/>
              <a:gd name="connsiteY35" fmla="*/ 510540 h 1798798"/>
              <a:gd name="connsiteX36" fmla="*/ 685800 w 899160"/>
              <a:gd name="connsiteY36" fmla="*/ 1569720 h 1798798"/>
              <a:gd name="connsiteX37" fmla="*/ 632460 w 899160"/>
              <a:gd name="connsiteY37" fmla="*/ 1729740 h 1798798"/>
              <a:gd name="connsiteX38" fmla="*/ 609600 w 899160"/>
              <a:gd name="connsiteY38" fmla="*/ 1760220 h 1798798"/>
              <a:gd name="connsiteX39" fmla="*/ 495300 w 899160"/>
              <a:gd name="connsiteY39" fmla="*/ 1790700 h 1798798"/>
              <a:gd name="connsiteX40" fmla="*/ 342900 w 899160"/>
              <a:gd name="connsiteY40" fmla="*/ 1752600 h 1798798"/>
              <a:gd name="connsiteX41" fmla="*/ 198120 w 899160"/>
              <a:gd name="connsiteY41" fmla="*/ 1348740 h 1798798"/>
              <a:gd name="connsiteX42" fmla="*/ 190500 w 899160"/>
              <a:gd name="connsiteY42" fmla="*/ 1325880 h 1798798"/>
              <a:gd name="connsiteX43" fmla="*/ 182880 w 899160"/>
              <a:gd name="connsiteY43" fmla="*/ 1181100 h 1798798"/>
              <a:gd name="connsiteX44" fmla="*/ 175260 w 899160"/>
              <a:gd name="connsiteY44" fmla="*/ 1143000 h 1798798"/>
              <a:gd name="connsiteX45" fmla="*/ 190500 w 899160"/>
              <a:gd name="connsiteY45" fmla="*/ 1043940 h 1798798"/>
              <a:gd name="connsiteX46" fmla="*/ 182880 w 899160"/>
              <a:gd name="connsiteY46" fmla="*/ 929640 h 1798798"/>
              <a:gd name="connsiteX47" fmla="*/ 160020 w 899160"/>
              <a:gd name="connsiteY47" fmla="*/ 914400 h 1798798"/>
              <a:gd name="connsiteX48" fmla="*/ 121920 w 899160"/>
              <a:gd name="connsiteY48" fmla="*/ 906780 h 1798798"/>
              <a:gd name="connsiteX49" fmla="*/ 53340 w 899160"/>
              <a:gd name="connsiteY49" fmla="*/ 876300 h 1798798"/>
              <a:gd name="connsiteX50" fmla="*/ 60960 w 899160"/>
              <a:gd name="connsiteY50" fmla="*/ 784860 h 1798798"/>
              <a:gd name="connsiteX51" fmla="*/ 76200 w 899160"/>
              <a:gd name="connsiteY51" fmla="*/ 731520 h 1798798"/>
              <a:gd name="connsiteX52" fmla="*/ 53340 w 899160"/>
              <a:gd name="connsiteY52" fmla="*/ 662940 h 1798798"/>
              <a:gd name="connsiteX53" fmla="*/ 45720 w 899160"/>
              <a:gd name="connsiteY53" fmla="*/ 640080 h 1798798"/>
              <a:gd name="connsiteX54" fmla="*/ 22860 w 899160"/>
              <a:gd name="connsiteY54" fmla="*/ 640080 h 1798798"/>
              <a:gd name="connsiteX0" fmla="*/ 22860 w 899160"/>
              <a:gd name="connsiteY0" fmla="*/ 640080 h 1786156"/>
              <a:gd name="connsiteX1" fmla="*/ 22860 w 899160"/>
              <a:gd name="connsiteY1" fmla="*/ 640080 h 1786156"/>
              <a:gd name="connsiteX2" fmla="*/ 7620 w 899160"/>
              <a:gd name="connsiteY2" fmla="*/ 510540 h 1786156"/>
              <a:gd name="connsiteX3" fmla="*/ 0 w 899160"/>
              <a:gd name="connsiteY3" fmla="*/ 487680 h 1786156"/>
              <a:gd name="connsiteX4" fmla="*/ 22860 w 899160"/>
              <a:gd name="connsiteY4" fmla="*/ 373380 h 1786156"/>
              <a:gd name="connsiteX5" fmla="*/ 38100 w 899160"/>
              <a:gd name="connsiteY5" fmla="*/ 350520 h 1786156"/>
              <a:gd name="connsiteX6" fmla="*/ 60960 w 899160"/>
              <a:gd name="connsiteY6" fmla="*/ 335280 h 1786156"/>
              <a:gd name="connsiteX7" fmla="*/ 114300 w 899160"/>
              <a:gd name="connsiteY7" fmla="*/ 274320 h 1786156"/>
              <a:gd name="connsiteX8" fmla="*/ 129540 w 899160"/>
              <a:gd name="connsiteY8" fmla="*/ 251460 h 1786156"/>
              <a:gd name="connsiteX9" fmla="*/ 175260 w 899160"/>
              <a:gd name="connsiteY9" fmla="*/ 220980 h 1786156"/>
              <a:gd name="connsiteX10" fmla="*/ 190500 w 899160"/>
              <a:gd name="connsiteY10" fmla="*/ 198120 h 1786156"/>
              <a:gd name="connsiteX11" fmla="*/ 236220 w 899160"/>
              <a:gd name="connsiteY11" fmla="*/ 160020 h 1786156"/>
              <a:gd name="connsiteX12" fmla="*/ 251460 w 899160"/>
              <a:gd name="connsiteY12" fmla="*/ 137160 h 1786156"/>
              <a:gd name="connsiteX13" fmla="*/ 281940 w 899160"/>
              <a:gd name="connsiteY13" fmla="*/ 114300 h 1786156"/>
              <a:gd name="connsiteX14" fmla="*/ 304800 w 899160"/>
              <a:gd name="connsiteY14" fmla="*/ 91440 h 1786156"/>
              <a:gd name="connsiteX15" fmla="*/ 350520 w 899160"/>
              <a:gd name="connsiteY15" fmla="*/ 68580 h 1786156"/>
              <a:gd name="connsiteX16" fmla="*/ 365760 w 899160"/>
              <a:gd name="connsiteY16" fmla="*/ 45720 h 1786156"/>
              <a:gd name="connsiteX17" fmla="*/ 411480 w 899160"/>
              <a:gd name="connsiteY17" fmla="*/ 30480 h 1786156"/>
              <a:gd name="connsiteX18" fmla="*/ 434340 w 899160"/>
              <a:gd name="connsiteY18" fmla="*/ 15240 h 1786156"/>
              <a:gd name="connsiteX19" fmla="*/ 464820 w 899160"/>
              <a:gd name="connsiteY19" fmla="*/ 7620 h 1786156"/>
              <a:gd name="connsiteX20" fmla="*/ 487680 w 899160"/>
              <a:gd name="connsiteY20" fmla="*/ 0 h 1786156"/>
              <a:gd name="connsiteX21" fmla="*/ 548640 w 899160"/>
              <a:gd name="connsiteY21" fmla="*/ 22860 h 1786156"/>
              <a:gd name="connsiteX22" fmla="*/ 563880 w 899160"/>
              <a:gd name="connsiteY22" fmla="*/ 45720 h 1786156"/>
              <a:gd name="connsiteX23" fmla="*/ 586740 w 899160"/>
              <a:gd name="connsiteY23" fmla="*/ 53340 h 1786156"/>
              <a:gd name="connsiteX24" fmla="*/ 609600 w 899160"/>
              <a:gd name="connsiteY24" fmla="*/ 68580 h 1786156"/>
              <a:gd name="connsiteX25" fmla="*/ 624840 w 899160"/>
              <a:gd name="connsiteY25" fmla="*/ 91440 h 1786156"/>
              <a:gd name="connsiteX26" fmla="*/ 647700 w 899160"/>
              <a:gd name="connsiteY26" fmla="*/ 106680 h 1786156"/>
              <a:gd name="connsiteX27" fmla="*/ 678180 w 899160"/>
              <a:gd name="connsiteY27" fmla="*/ 137160 h 1786156"/>
              <a:gd name="connsiteX28" fmla="*/ 739140 w 899160"/>
              <a:gd name="connsiteY28" fmla="*/ 190500 h 1786156"/>
              <a:gd name="connsiteX29" fmla="*/ 800100 w 899160"/>
              <a:gd name="connsiteY29" fmla="*/ 259080 h 1786156"/>
              <a:gd name="connsiteX30" fmla="*/ 762000 w 899160"/>
              <a:gd name="connsiteY30" fmla="*/ 342900 h 1786156"/>
              <a:gd name="connsiteX31" fmla="*/ 769620 w 899160"/>
              <a:gd name="connsiteY31" fmla="*/ 381000 h 1786156"/>
              <a:gd name="connsiteX32" fmla="*/ 777240 w 899160"/>
              <a:gd name="connsiteY32" fmla="*/ 403860 h 1786156"/>
              <a:gd name="connsiteX33" fmla="*/ 822960 w 899160"/>
              <a:gd name="connsiteY33" fmla="*/ 419100 h 1786156"/>
              <a:gd name="connsiteX34" fmla="*/ 861060 w 899160"/>
              <a:gd name="connsiteY34" fmla="*/ 464820 h 1786156"/>
              <a:gd name="connsiteX35" fmla="*/ 899160 w 899160"/>
              <a:gd name="connsiteY35" fmla="*/ 510540 h 1786156"/>
              <a:gd name="connsiteX36" fmla="*/ 685800 w 899160"/>
              <a:gd name="connsiteY36" fmla="*/ 1569720 h 1786156"/>
              <a:gd name="connsiteX37" fmla="*/ 632460 w 899160"/>
              <a:gd name="connsiteY37" fmla="*/ 1729740 h 1786156"/>
              <a:gd name="connsiteX38" fmla="*/ 609600 w 899160"/>
              <a:gd name="connsiteY38" fmla="*/ 1760220 h 1786156"/>
              <a:gd name="connsiteX39" fmla="*/ 342900 w 899160"/>
              <a:gd name="connsiteY39" fmla="*/ 1752600 h 1786156"/>
              <a:gd name="connsiteX40" fmla="*/ 198120 w 899160"/>
              <a:gd name="connsiteY40" fmla="*/ 1348740 h 1786156"/>
              <a:gd name="connsiteX41" fmla="*/ 190500 w 899160"/>
              <a:gd name="connsiteY41" fmla="*/ 1325880 h 1786156"/>
              <a:gd name="connsiteX42" fmla="*/ 182880 w 899160"/>
              <a:gd name="connsiteY42" fmla="*/ 1181100 h 1786156"/>
              <a:gd name="connsiteX43" fmla="*/ 175260 w 899160"/>
              <a:gd name="connsiteY43" fmla="*/ 1143000 h 1786156"/>
              <a:gd name="connsiteX44" fmla="*/ 190500 w 899160"/>
              <a:gd name="connsiteY44" fmla="*/ 1043940 h 1786156"/>
              <a:gd name="connsiteX45" fmla="*/ 182880 w 899160"/>
              <a:gd name="connsiteY45" fmla="*/ 929640 h 1786156"/>
              <a:gd name="connsiteX46" fmla="*/ 160020 w 899160"/>
              <a:gd name="connsiteY46" fmla="*/ 914400 h 1786156"/>
              <a:gd name="connsiteX47" fmla="*/ 121920 w 899160"/>
              <a:gd name="connsiteY47" fmla="*/ 906780 h 1786156"/>
              <a:gd name="connsiteX48" fmla="*/ 53340 w 899160"/>
              <a:gd name="connsiteY48" fmla="*/ 876300 h 1786156"/>
              <a:gd name="connsiteX49" fmla="*/ 60960 w 899160"/>
              <a:gd name="connsiteY49" fmla="*/ 784860 h 1786156"/>
              <a:gd name="connsiteX50" fmla="*/ 76200 w 899160"/>
              <a:gd name="connsiteY50" fmla="*/ 731520 h 1786156"/>
              <a:gd name="connsiteX51" fmla="*/ 53340 w 899160"/>
              <a:gd name="connsiteY51" fmla="*/ 662940 h 1786156"/>
              <a:gd name="connsiteX52" fmla="*/ 45720 w 899160"/>
              <a:gd name="connsiteY52" fmla="*/ 640080 h 1786156"/>
              <a:gd name="connsiteX53" fmla="*/ 22860 w 899160"/>
              <a:gd name="connsiteY53" fmla="*/ 640080 h 1786156"/>
              <a:gd name="connsiteX0" fmla="*/ 22860 w 899160"/>
              <a:gd name="connsiteY0" fmla="*/ 640080 h 1781668"/>
              <a:gd name="connsiteX1" fmla="*/ 22860 w 899160"/>
              <a:gd name="connsiteY1" fmla="*/ 640080 h 1781668"/>
              <a:gd name="connsiteX2" fmla="*/ 7620 w 899160"/>
              <a:gd name="connsiteY2" fmla="*/ 510540 h 1781668"/>
              <a:gd name="connsiteX3" fmla="*/ 0 w 899160"/>
              <a:gd name="connsiteY3" fmla="*/ 487680 h 1781668"/>
              <a:gd name="connsiteX4" fmla="*/ 22860 w 899160"/>
              <a:gd name="connsiteY4" fmla="*/ 373380 h 1781668"/>
              <a:gd name="connsiteX5" fmla="*/ 38100 w 899160"/>
              <a:gd name="connsiteY5" fmla="*/ 350520 h 1781668"/>
              <a:gd name="connsiteX6" fmla="*/ 60960 w 899160"/>
              <a:gd name="connsiteY6" fmla="*/ 335280 h 1781668"/>
              <a:gd name="connsiteX7" fmla="*/ 114300 w 899160"/>
              <a:gd name="connsiteY7" fmla="*/ 274320 h 1781668"/>
              <a:gd name="connsiteX8" fmla="*/ 129540 w 899160"/>
              <a:gd name="connsiteY8" fmla="*/ 251460 h 1781668"/>
              <a:gd name="connsiteX9" fmla="*/ 175260 w 899160"/>
              <a:gd name="connsiteY9" fmla="*/ 220980 h 1781668"/>
              <a:gd name="connsiteX10" fmla="*/ 190500 w 899160"/>
              <a:gd name="connsiteY10" fmla="*/ 198120 h 1781668"/>
              <a:gd name="connsiteX11" fmla="*/ 236220 w 899160"/>
              <a:gd name="connsiteY11" fmla="*/ 160020 h 1781668"/>
              <a:gd name="connsiteX12" fmla="*/ 251460 w 899160"/>
              <a:gd name="connsiteY12" fmla="*/ 137160 h 1781668"/>
              <a:gd name="connsiteX13" fmla="*/ 281940 w 899160"/>
              <a:gd name="connsiteY13" fmla="*/ 114300 h 1781668"/>
              <a:gd name="connsiteX14" fmla="*/ 304800 w 899160"/>
              <a:gd name="connsiteY14" fmla="*/ 91440 h 1781668"/>
              <a:gd name="connsiteX15" fmla="*/ 350520 w 899160"/>
              <a:gd name="connsiteY15" fmla="*/ 68580 h 1781668"/>
              <a:gd name="connsiteX16" fmla="*/ 365760 w 899160"/>
              <a:gd name="connsiteY16" fmla="*/ 45720 h 1781668"/>
              <a:gd name="connsiteX17" fmla="*/ 411480 w 899160"/>
              <a:gd name="connsiteY17" fmla="*/ 30480 h 1781668"/>
              <a:gd name="connsiteX18" fmla="*/ 434340 w 899160"/>
              <a:gd name="connsiteY18" fmla="*/ 15240 h 1781668"/>
              <a:gd name="connsiteX19" fmla="*/ 464820 w 899160"/>
              <a:gd name="connsiteY19" fmla="*/ 7620 h 1781668"/>
              <a:gd name="connsiteX20" fmla="*/ 487680 w 899160"/>
              <a:gd name="connsiteY20" fmla="*/ 0 h 1781668"/>
              <a:gd name="connsiteX21" fmla="*/ 548640 w 899160"/>
              <a:gd name="connsiteY21" fmla="*/ 22860 h 1781668"/>
              <a:gd name="connsiteX22" fmla="*/ 563880 w 899160"/>
              <a:gd name="connsiteY22" fmla="*/ 45720 h 1781668"/>
              <a:gd name="connsiteX23" fmla="*/ 586740 w 899160"/>
              <a:gd name="connsiteY23" fmla="*/ 53340 h 1781668"/>
              <a:gd name="connsiteX24" fmla="*/ 609600 w 899160"/>
              <a:gd name="connsiteY24" fmla="*/ 68580 h 1781668"/>
              <a:gd name="connsiteX25" fmla="*/ 624840 w 899160"/>
              <a:gd name="connsiteY25" fmla="*/ 91440 h 1781668"/>
              <a:gd name="connsiteX26" fmla="*/ 647700 w 899160"/>
              <a:gd name="connsiteY26" fmla="*/ 106680 h 1781668"/>
              <a:gd name="connsiteX27" fmla="*/ 678180 w 899160"/>
              <a:gd name="connsiteY27" fmla="*/ 137160 h 1781668"/>
              <a:gd name="connsiteX28" fmla="*/ 739140 w 899160"/>
              <a:gd name="connsiteY28" fmla="*/ 190500 h 1781668"/>
              <a:gd name="connsiteX29" fmla="*/ 800100 w 899160"/>
              <a:gd name="connsiteY29" fmla="*/ 259080 h 1781668"/>
              <a:gd name="connsiteX30" fmla="*/ 762000 w 899160"/>
              <a:gd name="connsiteY30" fmla="*/ 342900 h 1781668"/>
              <a:gd name="connsiteX31" fmla="*/ 769620 w 899160"/>
              <a:gd name="connsiteY31" fmla="*/ 381000 h 1781668"/>
              <a:gd name="connsiteX32" fmla="*/ 777240 w 899160"/>
              <a:gd name="connsiteY32" fmla="*/ 403860 h 1781668"/>
              <a:gd name="connsiteX33" fmla="*/ 822960 w 899160"/>
              <a:gd name="connsiteY33" fmla="*/ 419100 h 1781668"/>
              <a:gd name="connsiteX34" fmla="*/ 861060 w 899160"/>
              <a:gd name="connsiteY34" fmla="*/ 464820 h 1781668"/>
              <a:gd name="connsiteX35" fmla="*/ 899160 w 899160"/>
              <a:gd name="connsiteY35" fmla="*/ 510540 h 1781668"/>
              <a:gd name="connsiteX36" fmla="*/ 685800 w 899160"/>
              <a:gd name="connsiteY36" fmla="*/ 1569720 h 1781668"/>
              <a:gd name="connsiteX37" fmla="*/ 632460 w 899160"/>
              <a:gd name="connsiteY37" fmla="*/ 1729740 h 1781668"/>
              <a:gd name="connsiteX38" fmla="*/ 342900 w 899160"/>
              <a:gd name="connsiteY38" fmla="*/ 1752600 h 1781668"/>
              <a:gd name="connsiteX39" fmla="*/ 198120 w 899160"/>
              <a:gd name="connsiteY39" fmla="*/ 1348740 h 1781668"/>
              <a:gd name="connsiteX40" fmla="*/ 190500 w 899160"/>
              <a:gd name="connsiteY40" fmla="*/ 1325880 h 1781668"/>
              <a:gd name="connsiteX41" fmla="*/ 182880 w 899160"/>
              <a:gd name="connsiteY41" fmla="*/ 1181100 h 1781668"/>
              <a:gd name="connsiteX42" fmla="*/ 175260 w 899160"/>
              <a:gd name="connsiteY42" fmla="*/ 1143000 h 1781668"/>
              <a:gd name="connsiteX43" fmla="*/ 190500 w 899160"/>
              <a:gd name="connsiteY43" fmla="*/ 1043940 h 1781668"/>
              <a:gd name="connsiteX44" fmla="*/ 182880 w 899160"/>
              <a:gd name="connsiteY44" fmla="*/ 929640 h 1781668"/>
              <a:gd name="connsiteX45" fmla="*/ 160020 w 899160"/>
              <a:gd name="connsiteY45" fmla="*/ 914400 h 1781668"/>
              <a:gd name="connsiteX46" fmla="*/ 121920 w 899160"/>
              <a:gd name="connsiteY46" fmla="*/ 906780 h 1781668"/>
              <a:gd name="connsiteX47" fmla="*/ 53340 w 899160"/>
              <a:gd name="connsiteY47" fmla="*/ 876300 h 1781668"/>
              <a:gd name="connsiteX48" fmla="*/ 60960 w 899160"/>
              <a:gd name="connsiteY48" fmla="*/ 784860 h 1781668"/>
              <a:gd name="connsiteX49" fmla="*/ 76200 w 899160"/>
              <a:gd name="connsiteY49" fmla="*/ 731520 h 1781668"/>
              <a:gd name="connsiteX50" fmla="*/ 53340 w 899160"/>
              <a:gd name="connsiteY50" fmla="*/ 662940 h 1781668"/>
              <a:gd name="connsiteX51" fmla="*/ 45720 w 899160"/>
              <a:gd name="connsiteY51" fmla="*/ 640080 h 1781668"/>
              <a:gd name="connsiteX52" fmla="*/ 22860 w 899160"/>
              <a:gd name="connsiteY52" fmla="*/ 640080 h 1781668"/>
              <a:gd name="connsiteX0" fmla="*/ 22860 w 899160"/>
              <a:gd name="connsiteY0" fmla="*/ 640080 h 1845685"/>
              <a:gd name="connsiteX1" fmla="*/ 22860 w 899160"/>
              <a:gd name="connsiteY1" fmla="*/ 640080 h 1845685"/>
              <a:gd name="connsiteX2" fmla="*/ 7620 w 899160"/>
              <a:gd name="connsiteY2" fmla="*/ 510540 h 1845685"/>
              <a:gd name="connsiteX3" fmla="*/ 0 w 899160"/>
              <a:gd name="connsiteY3" fmla="*/ 487680 h 1845685"/>
              <a:gd name="connsiteX4" fmla="*/ 22860 w 899160"/>
              <a:gd name="connsiteY4" fmla="*/ 373380 h 1845685"/>
              <a:gd name="connsiteX5" fmla="*/ 38100 w 899160"/>
              <a:gd name="connsiteY5" fmla="*/ 350520 h 1845685"/>
              <a:gd name="connsiteX6" fmla="*/ 60960 w 899160"/>
              <a:gd name="connsiteY6" fmla="*/ 335280 h 1845685"/>
              <a:gd name="connsiteX7" fmla="*/ 114300 w 899160"/>
              <a:gd name="connsiteY7" fmla="*/ 274320 h 1845685"/>
              <a:gd name="connsiteX8" fmla="*/ 129540 w 899160"/>
              <a:gd name="connsiteY8" fmla="*/ 251460 h 1845685"/>
              <a:gd name="connsiteX9" fmla="*/ 175260 w 899160"/>
              <a:gd name="connsiteY9" fmla="*/ 220980 h 1845685"/>
              <a:gd name="connsiteX10" fmla="*/ 190500 w 899160"/>
              <a:gd name="connsiteY10" fmla="*/ 198120 h 1845685"/>
              <a:gd name="connsiteX11" fmla="*/ 236220 w 899160"/>
              <a:gd name="connsiteY11" fmla="*/ 160020 h 1845685"/>
              <a:gd name="connsiteX12" fmla="*/ 251460 w 899160"/>
              <a:gd name="connsiteY12" fmla="*/ 137160 h 1845685"/>
              <a:gd name="connsiteX13" fmla="*/ 281940 w 899160"/>
              <a:gd name="connsiteY13" fmla="*/ 114300 h 1845685"/>
              <a:gd name="connsiteX14" fmla="*/ 304800 w 899160"/>
              <a:gd name="connsiteY14" fmla="*/ 91440 h 1845685"/>
              <a:gd name="connsiteX15" fmla="*/ 350520 w 899160"/>
              <a:gd name="connsiteY15" fmla="*/ 68580 h 1845685"/>
              <a:gd name="connsiteX16" fmla="*/ 365760 w 899160"/>
              <a:gd name="connsiteY16" fmla="*/ 45720 h 1845685"/>
              <a:gd name="connsiteX17" fmla="*/ 411480 w 899160"/>
              <a:gd name="connsiteY17" fmla="*/ 30480 h 1845685"/>
              <a:gd name="connsiteX18" fmla="*/ 434340 w 899160"/>
              <a:gd name="connsiteY18" fmla="*/ 15240 h 1845685"/>
              <a:gd name="connsiteX19" fmla="*/ 464820 w 899160"/>
              <a:gd name="connsiteY19" fmla="*/ 7620 h 1845685"/>
              <a:gd name="connsiteX20" fmla="*/ 487680 w 899160"/>
              <a:gd name="connsiteY20" fmla="*/ 0 h 1845685"/>
              <a:gd name="connsiteX21" fmla="*/ 548640 w 899160"/>
              <a:gd name="connsiteY21" fmla="*/ 22860 h 1845685"/>
              <a:gd name="connsiteX22" fmla="*/ 563880 w 899160"/>
              <a:gd name="connsiteY22" fmla="*/ 45720 h 1845685"/>
              <a:gd name="connsiteX23" fmla="*/ 586740 w 899160"/>
              <a:gd name="connsiteY23" fmla="*/ 53340 h 1845685"/>
              <a:gd name="connsiteX24" fmla="*/ 609600 w 899160"/>
              <a:gd name="connsiteY24" fmla="*/ 68580 h 1845685"/>
              <a:gd name="connsiteX25" fmla="*/ 624840 w 899160"/>
              <a:gd name="connsiteY25" fmla="*/ 91440 h 1845685"/>
              <a:gd name="connsiteX26" fmla="*/ 647700 w 899160"/>
              <a:gd name="connsiteY26" fmla="*/ 106680 h 1845685"/>
              <a:gd name="connsiteX27" fmla="*/ 678180 w 899160"/>
              <a:gd name="connsiteY27" fmla="*/ 137160 h 1845685"/>
              <a:gd name="connsiteX28" fmla="*/ 739140 w 899160"/>
              <a:gd name="connsiteY28" fmla="*/ 190500 h 1845685"/>
              <a:gd name="connsiteX29" fmla="*/ 800100 w 899160"/>
              <a:gd name="connsiteY29" fmla="*/ 259080 h 1845685"/>
              <a:gd name="connsiteX30" fmla="*/ 762000 w 899160"/>
              <a:gd name="connsiteY30" fmla="*/ 342900 h 1845685"/>
              <a:gd name="connsiteX31" fmla="*/ 769620 w 899160"/>
              <a:gd name="connsiteY31" fmla="*/ 381000 h 1845685"/>
              <a:gd name="connsiteX32" fmla="*/ 777240 w 899160"/>
              <a:gd name="connsiteY32" fmla="*/ 403860 h 1845685"/>
              <a:gd name="connsiteX33" fmla="*/ 822960 w 899160"/>
              <a:gd name="connsiteY33" fmla="*/ 419100 h 1845685"/>
              <a:gd name="connsiteX34" fmla="*/ 861060 w 899160"/>
              <a:gd name="connsiteY34" fmla="*/ 464820 h 1845685"/>
              <a:gd name="connsiteX35" fmla="*/ 899160 w 899160"/>
              <a:gd name="connsiteY35" fmla="*/ 510540 h 1845685"/>
              <a:gd name="connsiteX36" fmla="*/ 632460 w 899160"/>
              <a:gd name="connsiteY36" fmla="*/ 1729740 h 1845685"/>
              <a:gd name="connsiteX37" fmla="*/ 342900 w 899160"/>
              <a:gd name="connsiteY37" fmla="*/ 1752600 h 1845685"/>
              <a:gd name="connsiteX38" fmla="*/ 198120 w 899160"/>
              <a:gd name="connsiteY38" fmla="*/ 1348740 h 1845685"/>
              <a:gd name="connsiteX39" fmla="*/ 190500 w 899160"/>
              <a:gd name="connsiteY39" fmla="*/ 1325880 h 1845685"/>
              <a:gd name="connsiteX40" fmla="*/ 182880 w 899160"/>
              <a:gd name="connsiteY40" fmla="*/ 1181100 h 1845685"/>
              <a:gd name="connsiteX41" fmla="*/ 175260 w 899160"/>
              <a:gd name="connsiteY41" fmla="*/ 1143000 h 1845685"/>
              <a:gd name="connsiteX42" fmla="*/ 190500 w 899160"/>
              <a:gd name="connsiteY42" fmla="*/ 1043940 h 1845685"/>
              <a:gd name="connsiteX43" fmla="*/ 182880 w 899160"/>
              <a:gd name="connsiteY43" fmla="*/ 929640 h 1845685"/>
              <a:gd name="connsiteX44" fmla="*/ 160020 w 899160"/>
              <a:gd name="connsiteY44" fmla="*/ 914400 h 1845685"/>
              <a:gd name="connsiteX45" fmla="*/ 121920 w 899160"/>
              <a:gd name="connsiteY45" fmla="*/ 906780 h 1845685"/>
              <a:gd name="connsiteX46" fmla="*/ 53340 w 899160"/>
              <a:gd name="connsiteY46" fmla="*/ 876300 h 1845685"/>
              <a:gd name="connsiteX47" fmla="*/ 60960 w 899160"/>
              <a:gd name="connsiteY47" fmla="*/ 784860 h 1845685"/>
              <a:gd name="connsiteX48" fmla="*/ 76200 w 899160"/>
              <a:gd name="connsiteY48" fmla="*/ 731520 h 1845685"/>
              <a:gd name="connsiteX49" fmla="*/ 53340 w 899160"/>
              <a:gd name="connsiteY49" fmla="*/ 662940 h 1845685"/>
              <a:gd name="connsiteX50" fmla="*/ 45720 w 899160"/>
              <a:gd name="connsiteY50" fmla="*/ 640080 h 1845685"/>
              <a:gd name="connsiteX51" fmla="*/ 22860 w 899160"/>
              <a:gd name="connsiteY51" fmla="*/ 640080 h 1845685"/>
              <a:gd name="connsiteX0" fmla="*/ 22860 w 899160"/>
              <a:gd name="connsiteY0" fmla="*/ 640080 h 1845685"/>
              <a:gd name="connsiteX1" fmla="*/ 22860 w 899160"/>
              <a:gd name="connsiteY1" fmla="*/ 640080 h 1845685"/>
              <a:gd name="connsiteX2" fmla="*/ 7620 w 899160"/>
              <a:gd name="connsiteY2" fmla="*/ 510540 h 1845685"/>
              <a:gd name="connsiteX3" fmla="*/ 0 w 899160"/>
              <a:gd name="connsiteY3" fmla="*/ 487680 h 1845685"/>
              <a:gd name="connsiteX4" fmla="*/ 22860 w 899160"/>
              <a:gd name="connsiteY4" fmla="*/ 373380 h 1845685"/>
              <a:gd name="connsiteX5" fmla="*/ 38100 w 899160"/>
              <a:gd name="connsiteY5" fmla="*/ 350520 h 1845685"/>
              <a:gd name="connsiteX6" fmla="*/ 60960 w 899160"/>
              <a:gd name="connsiteY6" fmla="*/ 335280 h 1845685"/>
              <a:gd name="connsiteX7" fmla="*/ 114300 w 899160"/>
              <a:gd name="connsiteY7" fmla="*/ 274320 h 1845685"/>
              <a:gd name="connsiteX8" fmla="*/ 129540 w 899160"/>
              <a:gd name="connsiteY8" fmla="*/ 251460 h 1845685"/>
              <a:gd name="connsiteX9" fmla="*/ 175260 w 899160"/>
              <a:gd name="connsiteY9" fmla="*/ 220980 h 1845685"/>
              <a:gd name="connsiteX10" fmla="*/ 190500 w 899160"/>
              <a:gd name="connsiteY10" fmla="*/ 198120 h 1845685"/>
              <a:gd name="connsiteX11" fmla="*/ 236220 w 899160"/>
              <a:gd name="connsiteY11" fmla="*/ 160020 h 1845685"/>
              <a:gd name="connsiteX12" fmla="*/ 251460 w 899160"/>
              <a:gd name="connsiteY12" fmla="*/ 137160 h 1845685"/>
              <a:gd name="connsiteX13" fmla="*/ 281940 w 899160"/>
              <a:gd name="connsiteY13" fmla="*/ 114300 h 1845685"/>
              <a:gd name="connsiteX14" fmla="*/ 304800 w 899160"/>
              <a:gd name="connsiteY14" fmla="*/ 91440 h 1845685"/>
              <a:gd name="connsiteX15" fmla="*/ 350520 w 899160"/>
              <a:gd name="connsiteY15" fmla="*/ 68580 h 1845685"/>
              <a:gd name="connsiteX16" fmla="*/ 365760 w 899160"/>
              <a:gd name="connsiteY16" fmla="*/ 45720 h 1845685"/>
              <a:gd name="connsiteX17" fmla="*/ 411480 w 899160"/>
              <a:gd name="connsiteY17" fmla="*/ 30480 h 1845685"/>
              <a:gd name="connsiteX18" fmla="*/ 434340 w 899160"/>
              <a:gd name="connsiteY18" fmla="*/ 15240 h 1845685"/>
              <a:gd name="connsiteX19" fmla="*/ 464820 w 899160"/>
              <a:gd name="connsiteY19" fmla="*/ 7620 h 1845685"/>
              <a:gd name="connsiteX20" fmla="*/ 487680 w 899160"/>
              <a:gd name="connsiteY20" fmla="*/ 0 h 1845685"/>
              <a:gd name="connsiteX21" fmla="*/ 548640 w 899160"/>
              <a:gd name="connsiteY21" fmla="*/ 22860 h 1845685"/>
              <a:gd name="connsiteX22" fmla="*/ 563880 w 899160"/>
              <a:gd name="connsiteY22" fmla="*/ 45720 h 1845685"/>
              <a:gd name="connsiteX23" fmla="*/ 586740 w 899160"/>
              <a:gd name="connsiteY23" fmla="*/ 53340 h 1845685"/>
              <a:gd name="connsiteX24" fmla="*/ 609600 w 899160"/>
              <a:gd name="connsiteY24" fmla="*/ 68580 h 1845685"/>
              <a:gd name="connsiteX25" fmla="*/ 624840 w 899160"/>
              <a:gd name="connsiteY25" fmla="*/ 91440 h 1845685"/>
              <a:gd name="connsiteX26" fmla="*/ 647700 w 899160"/>
              <a:gd name="connsiteY26" fmla="*/ 106680 h 1845685"/>
              <a:gd name="connsiteX27" fmla="*/ 678180 w 899160"/>
              <a:gd name="connsiteY27" fmla="*/ 137160 h 1845685"/>
              <a:gd name="connsiteX28" fmla="*/ 739140 w 899160"/>
              <a:gd name="connsiteY28" fmla="*/ 190500 h 1845685"/>
              <a:gd name="connsiteX29" fmla="*/ 800100 w 899160"/>
              <a:gd name="connsiteY29" fmla="*/ 259080 h 1845685"/>
              <a:gd name="connsiteX30" fmla="*/ 762000 w 899160"/>
              <a:gd name="connsiteY30" fmla="*/ 342900 h 1845685"/>
              <a:gd name="connsiteX31" fmla="*/ 769620 w 899160"/>
              <a:gd name="connsiteY31" fmla="*/ 381000 h 1845685"/>
              <a:gd name="connsiteX32" fmla="*/ 777240 w 899160"/>
              <a:gd name="connsiteY32" fmla="*/ 403860 h 1845685"/>
              <a:gd name="connsiteX33" fmla="*/ 822960 w 899160"/>
              <a:gd name="connsiteY33" fmla="*/ 419100 h 1845685"/>
              <a:gd name="connsiteX34" fmla="*/ 861060 w 899160"/>
              <a:gd name="connsiteY34" fmla="*/ 464820 h 1845685"/>
              <a:gd name="connsiteX35" fmla="*/ 899160 w 899160"/>
              <a:gd name="connsiteY35" fmla="*/ 510540 h 1845685"/>
              <a:gd name="connsiteX36" fmla="*/ 632460 w 899160"/>
              <a:gd name="connsiteY36" fmla="*/ 1729740 h 1845685"/>
              <a:gd name="connsiteX37" fmla="*/ 342900 w 899160"/>
              <a:gd name="connsiteY37" fmla="*/ 1752600 h 1845685"/>
              <a:gd name="connsiteX38" fmla="*/ 198120 w 899160"/>
              <a:gd name="connsiteY38" fmla="*/ 1348740 h 1845685"/>
              <a:gd name="connsiteX39" fmla="*/ 182880 w 899160"/>
              <a:gd name="connsiteY39" fmla="*/ 1181100 h 1845685"/>
              <a:gd name="connsiteX40" fmla="*/ 175260 w 899160"/>
              <a:gd name="connsiteY40" fmla="*/ 1143000 h 1845685"/>
              <a:gd name="connsiteX41" fmla="*/ 190500 w 899160"/>
              <a:gd name="connsiteY41" fmla="*/ 1043940 h 1845685"/>
              <a:gd name="connsiteX42" fmla="*/ 182880 w 899160"/>
              <a:gd name="connsiteY42" fmla="*/ 929640 h 1845685"/>
              <a:gd name="connsiteX43" fmla="*/ 160020 w 899160"/>
              <a:gd name="connsiteY43" fmla="*/ 914400 h 1845685"/>
              <a:gd name="connsiteX44" fmla="*/ 121920 w 899160"/>
              <a:gd name="connsiteY44" fmla="*/ 906780 h 1845685"/>
              <a:gd name="connsiteX45" fmla="*/ 53340 w 899160"/>
              <a:gd name="connsiteY45" fmla="*/ 876300 h 1845685"/>
              <a:gd name="connsiteX46" fmla="*/ 60960 w 899160"/>
              <a:gd name="connsiteY46" fmla="*/ 784860 h 1845685"/>
              <a:gd name="connsiteX47" fmla="*/ 76200 w 899160"/>
              <a:gd name="connsiteY47" fmla="*/ 731520 h 1845685"/>
              <a:gd name="connsiteX48" fmla="*/ 53340 w 899160"/>
              <a:gd name="connsiteY48" fmla="*/ 662940 h 1845685"/>
              <a:gd name="connsiteX49" fmla="*/ 45720 w 899160"/>
              <a:gd name="connsiteY49" fmla="*/ 640080 h 1845685"/>
              <a:gd name="connsiteX50" fmla="*/ 22860 w 899160"/>
              <a:gd name="connsiteY50" fmla="*/ 640080 h 1845685"/>
              <a:gd name="connsiteX0" fmla="*/ 22860 w 899160"/>
              <a:gd name="connsiteY0" fmla="*/ 640080 h 1854565"/>
              <a:gd name="connsiteX1" fmla="*/ 22860 w 899160"/>
              <a:gd name="connsiteY1" fmla="*/ 640080 h 1854565"/>
              <a:gd name="connsiteX2" fmla="*/ 7620 w 899160"/>
              <a:gd name="connsiteY2" fmla="*/ 510540 h 1854565"/>
              <a:gd name="connsiteX3" fmla="*/ 0 w 899160"/>
              <a:gd name="connsiteY3" fmla="*/ 487680 h 1854565"/>
              <a:gd name="connsiteX4" fmla="*/ 22860 w 899160"/>
              <a:gd name="connsiteY4" fmla="*/ 373380 h 1854565"/>
              <a:gd name="connsiteX5" fmla="*/ 38100 w 899160"/>
              <a:gd name="connsiteY5" fmla="*/ 350520 h 1854565"/>
              <a:gd name="connsiteX6" fmla="*/ 60960 w 899160"/>
              <a:gd name="connsiteY6" fmla="*/ 335280 h 1854565"/>
              <a:gd name="connsiteX7" fmla="*/ 114300 w 899160"/>
              <a:gd name="connsiteY7" fmla="*/ 274320 h 1854565"/>
              <a:gd name="connsiteX8" fmla="*/ 129540 w 899160"/>
              <a:gd name="connsiteY8" fmla="*/ 251460 h 1854565"/>
              <a:gd name="connsiteX9" fmla="*/ 175260 w 899160"/>
              <a:gd name="connsiteY9" fmla="*/ 220980 h 1854565"/>
              <a:gd name="connsiteX10" fmla="*/ 190500 w 899160"/>
              <a:gd name="connsiteY10" fmla="*/ 198120 h 1854565"/>
              <a:gd name="connsiteX11" fmla="*/ 236220 w 899160"/>
              <a:gd name="connsiteY11" fmla="*/ 160020 h 1854565"/>
              <a:gd name="connsiteX12" fmla="*/ 251460 w 899160"/>
              <a:gd name="connsiteY12" fmla="*/ 137160 h 1854565"/>
              <a:gd name="connsiteX13" fmla="*/ 281940 w 899160"/>
              <a:gd name="connsiteY13" fmla="*/ 114300 h 1854565"/>
              <a:gd name="connsiteX14" fmla="*/ 304800 w 899160"/>
              <a:gd name="connsiteY14" fmla="*/ 91440 h 1854565"/>
              <a:gd name="connsiteX15" fmla="*/ 350520 w 899160"/>
              <a:gd name="connsiteY15" fmla="*/ 68580 h 1854565"/>
              <a:gd name="connsiteX16" fmla="*/ 365760 w 899160"/>
              <a:gd name="connsiteY16" fmla="*/ 45720 h 1854565"/>
              <a:gd name="connsiteX17" fmla="*/ 411480 w 899160"/>
              <a:gd name="connsiteY17" fmla="*/ 30480 h 1854565"/>
              <a:gd name="connsiteX18" fmla="*/ 434340 w 899160"/>
              <a:gd name="connsiteY18" fmla="*/ 15240 h 1854565"/>
              <a:gd name="connsiteX19" fmla="*/ 464820 w 899160"/>
              <a:gd name="connsiteY19" fmla="*/ 7620 h 1854565"/>
              <a:gd name="connsiteX20" fmla="*/ 487680 w 899160"/>
              <a:gd name="connsiteY20" fmla="*/ 0 h 1854565"/>
              <a:gd name="connsiteX21" fmla="*/ 548640 w 899160"/>
              <a:gd name="connsiteY21" fmla="*/ 22860 h 1854565"/>
              <a:gd name="connsiteX22" fmla="*/ 563880 w 899160"/>
              <a:gd name="connsiteY22" fmla="*/ 45720 h 1854565"/>
              <a:gd name="connsiteX23" fmla="*/ 586740 w 899160"/>
              <a:gd name="connsiteY23" fmla="*/ 53340 h 1854565"/>
              <a:gd name="connsiteX24" fmla="*/ 609600 w 899160"/>
              <a:gd name="connsiteY24" fmla="*/ 68580 h 1854565"/>
              <a:gd name="connsiteX25" fmla="*/ 624840 w 899160"/>
              <a:gd name="connsiteY25" fmla="*/ 91440 h 1854565"/>
              <a:gd name="connsiteX26" fmla="*/ 647700 w 899160"/>
              <a:gd name="connsiteY26" fmla="*/ 106680 h 1854565"/>
              <a:gd name="connsiteX27" fmla="*/ 678180 w 899160"/>
              <a:gd name="connsiteY27" fmla="*/ 137160 h 1854565"/>
              <a:gd name="connsiteX28" fmla="*/ 739140 w 899160"/>
              <a:gd name="connsiteY28" fmla="*/ 190500 h 1854565"/>
              <a:gd name="connsiteX29" fmla="*/ 800100 w 899160"/>
              <a:gd name="connsiteY29" fmla="*/ 259080 h 1854565"/>
              <a:gd name="connsiteX30" fmla="*/ 762000 w 899160"/>
              <a:gd name="connsiteY30" fmla="*/ 342900 h 1854565"/>
              <a:gd name="connsiteX31" fmla="*/ 769620 w 899160"/>
              <a:gd name="connsiteY31" fmla="*/ 381000 h 1854565"/>
              <a:gd name="connsiteX32" fmla="*/ 777240 w 899160"/>
              <a:gd name="connsiteY32" fmla="*/ 403860 h 1854565"/>
              <a:gd name="connsiteX33" fmla="*/ 822960 w 899160"/>
              <a:gd name="connsiteY33" fmla="*/ 419100 h 1854565"/>
              <a:gd name="connsiteX34" fmla="*/ 861060 w 899160"/>
              <a:gd name="connsiteY34" fmla="*/ 464820 h 1854565"/>
              <a:gd name="connsiteX35" fmla="*/ 899160 w 899160"/>
              <a:gd name="connsiteY35" fmla="*/ 510540 h 1854565"/>
              <a:gd name="connsiteX36" fmla="*/ 632460 w 899160"/>
              <a:gd name="connsiteY36" fmla="*/ 1729740 h 1854565"/>
              <a:gd name="connsiteX37" fmla="*/ 342900 w 899160"/>
              <a:gd name="connsiteY37" fmla="*/ 1752600 h 1854565"/>
              <a:gd name="connsiteX38" fmla="*/ 182880 w 899160"/>
              <a:gd name="connsiteY38" fmla="*/ 1181100 h 1854565"/>
              <a:gd name="connsiteX39" fmla="*/ 175260 w 899160"/>
              <a:gd name="connsiteY39" fmla="*/ 1143000 h 1854565"/>
              <a:gd name="connsiteX40" fmla="*/ 190500 w 899160"/>
              <a:gd name="connsiteY40" fmla="*/ 1043940 h 1854565"/>
              <a:gd name="connsiteX41" fmla="*/ 182880 w 899160"/>
              <a:gd name="connsiteY41" fmla="*/ 929640 h 1854565"/>
              <a:gd name="connsiteX42" fmla="*/ 160020 w 899160"/>
              <a:gd name="connsiteY42" fmla="*/ 914400 h 1854565"/>
              <a:gd name="connsiteX43" fmla="*/ 121920 w 899160"/>
              <a:gd name="connsiteY43" fmla="*/ 906780 h 1854565"/>
              <a:gd name="connsiteX44" fmla="*/ 53340 w 899160"/>
              <a:gd name="connsiteY44" fmla="*/ 876300 h 1854565"/>
              <a:gd name="connsiteX45" fmla="*/ 60960 w 899160"/>
              <a:gd name="connsiteY45" fmla="*/ 784860 h 1854565"/>
              <a:gd name="connsiteX46" fmla="*/ 76200 w 899160"/>
              <a:gd name="connsiteY46" fmla="*/ 731520 h 1854565"/>
              <a:gd name="connsiteX47" fmla="*/ 53340 w 899160"/>
              <a:gd name="connsiteY47" fmla="*/ 662940 h 1854565"/>
              <a:gd name="connsiteX48" fmla="*/ 45720 w 899160"/>
              <a:gd name="connsiteY48" fmla="*/ 640080 h 1854565"/>
              <a:gd name="connsiteX49" fmla="*/ 22860 w 899160"/>
              <a:gd name="connsiteY49" fmla="*/ 640080 h 1854565"/>
              <a:gd name="connsiteX0" fmla="*/ 45720 w 899160"/>
              <a:gd name="connsiteY0" fmla="*/ 640080 h 1854565"/>
              <a:gd name="connsiteX1" fmla="*/ 22860 w 899160"/>
              <a:gd name="connsiteY1" fmla="*/ 640080 h 1854565"/>
              <a:gd name="connsiteX2" fmla="*/ 7620 w 899160"/>
              <a:gd name="connsiteY2" fmla="*/ 510540 h 1854565"/>
              <a:gd name="connsiteX3" fmla="*/ 0 w 899160"/>
              <a:gd name="connsiteY3" fmla="*/ 487680 h 1854565"/>
              <a:gd name="connsiteX4" fmla="*/ 22860 w 899160"/>
              <a:gd name="connsiteY4" fmla="*/ 373380 h 1854565"/>
              <a:gd name="connsiteX5" fmla="*/ 38100 w 899160"/>
              <a:gd name="connsiteY5" fmla="*/ 350520 h 1854565"/>
              <a:gd name="connsiteX6" fmla="*/ 60960 w 899160"/>
              <a:gd name="connsiteY6" fmla="*/ 335280 h 1854565"/>
              <a:gd name="connsiteX7" fmla="*/ 114300 w 899160"/>
              <a:gd name="connsiteY7" fmla="*/ 274320 h 1854565"/>
              <a:gd name="connsiteX8" fmla="*/ 129540 w 899160"/>
              <a:gd name="connsiteY8" fmla="*/ 251460 h 1854565"/>
              <a:gd name="connsiteX9" fmla="*/ 175260 w 899160"/>
              <a:gd name="connsiteY9" fmla="*/ 220980 h 1854565"/>
              <a:gd name="connsiteX10" fmla="*/ 190500 w 899160"/>
              <a:gd name="connsiteY10" fmla="*/ 198120 h 1854565"/>
              <a:gd name="connsiteX11" fmla="*/ 236220 w 899160"/>
              <a:gd name="connsiteY11" fmla="*/ 160020 h 1854565"/>
              <a:gd name="connsiteX12" fmla="*/ 251460 w 899160"/>
              <a:gd name="connsiteY12" fmla="*/ 137160 h 1854565"/>
              <a:gd name="connsiteX13" fmla="*/ 281940 w 899160"/>
              <a:gd name="connsiteY13" fmla="*/ 114300 h 1854565"/>
              <a:gd name="connsiteX14" fmla="*/ 304800 w 899160"/>
              <a:gd name="connsiteY14" fmla="*/ 91440 h 1854565"/>
              <a:gd name="connsiteX15" fmla="*/ 350520 w 899160"/>
              <a:gd name="connsiteY15" fmla="*/ 68580 h 1854565"/>
              <a:gd name="connsiteX16" fmla="*/ 365760 w 899160"/>
              <a:gd name="connsiteY16" fmla="*/ 45720 h 1854565"/>
              <a:gd name="connsiteX17" fmla="*/ 411480 w 899160"/>
              <a:gd name="connsiteY17" fmla="*/ 30480 h 1854565"/>
              <a:gd name="connsiteX18" fmla="*/ 434340 w 899160"/>
              <a:gd name="connsiteY18" fmla="*/ 15240 h 1854565"/>
              <a:gd name="connsiteX19" fmla="*/ 464820 w 899160"/>
              <a:gd name="connsiteY19" fmla="*/ 7620 h 1854565"/>
              <a:gd name="connsiteX20" fmla="*/ 487680 w 899160"/>
              <a:gd name="connsiteY20" fmla="*/ 0 h 1854565"/>
              <a:gd name="connsiteX21" fmla="*/ 548640 w 899160"/>
              <a:gd name="connsiteY21" fmla="*/ 22860 h 1854565"/>
              <a:gd name="connsiteX22" fmla="*/ 563880 w 899160"/>
              <a:gd name="connsiteY22" fmla="*/ 45720 h 1854565"/>
              <a:gd name="connsiteX23" fmla="*/ 586740 w 899160"/>
              <a:gd name="connsiteY23" fmla="*/ 53340 h 1854565"/>
              <a:gd name="connsiteX24" fmla="*/ 609600 w 899160"/>
              <a:gd name="connsiteY24" fmla="*/ 68580 h 1854565"/>
              <a:gd name="connsiteX25" fmla="*/ 624840 w 899160"/>
              <a:gd name="connsiteY25" fmla="*/ 91440 h 1854565"/>
              <a:gd name="connsiteX26" fmla="*/ 647700 w 899160"/>
              <a:gd name="connsiteY26" fmla="*/ 106680 h 1854565"/>
              <a:gd name="connsiteX27" fmla="*/ 678180 w 899160"/>
              <a:gd name="connsiteY27" fmla="*/ 137160 h 1854565"/>
              <a:gd name="connsiteX28" fmla="*/ 739140 w 899160"/>
              <a:gd name="connsiteY28" fmla="*/ 190500 h 1854565"/>
              <a:gd name="connsiteX29" fmla="*/ 800100 w 899160"/>
              <a:gd name="connsiteY29" fmla="*/ 259080 h 1854565"/>
              <a:gd name="connsiteX30" fmla="*/ 762000 w 899160"/>
              <a:gd name="connsiteY30" fmla="*/ 342900 h 1854565"/>
              <a:gd name="connsiteX31" fmla="*/ 769620 w 899160"/>
              <a:gd name="connsiteY31" fmla="*/ 381000 h 1854565"/>
              <a:gd name="connsiteX32" fmla="*/ 777240 w 899160"/>
              <a:gd name="connsiteY32" fmla="*/ 403860 h 1854565"/>
              <a:gd name="connsiteX33" fmla="*/ 822960 w 899160"/>
              <a:gd name="connsiteY33" fmla="*/ 419100 h 1854565"/>
              <a:gd name="connsiteX34" fmla="*/ 861060 w 899160"/>
              <a:gd name="connsiteY34" fmla="*/ 464820 h 1854565"/>
              <a:gd name="connsiteX35" fmla="*/ 899160 w 899160"/>
              <a:gd name="connsiteY35" fmla="*/ 510540 h 1854565"/>
              <a:gd name="connsiteX36" fmla="*/ 632460 w 899160"/>
              <a:gd name="connsiteY36" fmla="*/ 1729740 h 1854565"/>
              <a:gd name="connsiteX37" fmla="*/ 342900 w 899160"/>
              <a:gd name="connsiteY37" fmla="*/ 1752600 h 1854565"/>
              <a:gd name="connsiteX38" fmla="*/ 182880 w 899160"/>
              <a:gd name="connsiteY38" fmla="*/ 1181100 h 1854565"/>
              <a:gd name="connsiteX39" fmla="*/ 175260 w 899160"/>
              <a:gd name="connsiteY39" fmla="*/ 1143000 h 1854565"/>
              <a:gd name="connsiteX40" fmla="*/ 190500 w 899160"/>
              <a:gd name="connsiteY40" fmla="*/ 1043940 h 1854565"/>
              <a:gd name="connsiteX41" fmla="*/ 182880 w 899160"/>
              <a:gd name="connsiteY41" fmla="*/ 929640 h 1854565"/>
              <a:gd name="connsiteX42" fmla="*/ 160020 w 899160"/>
              <a:gd name="connsiteY42" fmla="*/ 914400 h 1854565"/>
              <a:gd name="connsiteX43" fmla="*/ 121920 w 899160"/>
              <a:gd name="connsiteY43" fmla="*/ 906780 h 1854565"/>
              <a:gd name="connsiteX44" fmla="*/ 53340 w 899160"/>
              <a:gd name="connsiteY44" fmla="*/ 876300 h 1854565"/>
              <a:gd name="connsiteX45" fmla="*/ 60960 w 899160"/>
              <a:gd name="connsiteY45" fmla="*/ 784860 h 1854565"/>
              <a:gd name="connsiteX46" fmla="*/ 76200 w 899160"/>
              <a:gd name="connsiteY46" fmla="*/ 731520 h 1854565"/>
              <a:gd name="connsiteX47" fmla="*/ 53340 w 899160"/>
              <a:gd name="connsiteY47" fmla="*/ 662940 h 1854565"/>
              <a:gd name="connsiteX48" fmla="*/ 45720 w 899160"/>
              <a:gd name="connsiteY48" fmla="*/ 640080 h 1854565"/>
              <a:gd name="connsiteX0" fmla="*/ 53340 w 899160"/>
              <a:gd name="connsiteY0" fmla="*/ 662940 h 1854565"/>
              <a:gd name="connsiteX1" fmla="*/ 22860 w 899160"/>
              <a:gd name="connsiteY1" fmla="*/ 640080 h 1854565"/>
              <a:gd name="connsiteX2" fmla="*/ 7620 w 899160"/>
              <a:gd name="connsiteY2" fmla="*/ 510540 h 1854565"/>
              <a:gd name="connsiteX3" fmla="*/ 0 w 899160"/>
              <a:gd name="connsiteY3" fmla="*/ 487680 h 1854565"/>
              <a:gd name="connsiteX4" fmla="*/ 22860 w 899160"/>
              <a:gd name="connsiteY4" fmla="*/ 373380 h 1854565"/>
              <a:gd name="connsiteX5" fmla="*/ 38100 w 899160"/>
              <a:gd name="connsiteY5" fmla="*/ 350520 h 1854565"/>
              <a:gd name="connsiteX6" fmla="*/ 60960 w 899160"/>
              <a:gd name="connsiteY6" fmla="*/ 335280 h 1854565"/>
              <a:gd name="connsiteX7" fmla="*/ 114300 w 899160"/>
              <a:gd name="connsiteY7" fmla="*/ 274320 h 1854565"/>
              <a:gd name="connsiteX8" fmla="*/ 129540 w 899160"/>
              <a:gd name="connsiteY8" fmla="*/ 251460 h 1854565"/>
              <a:gd name="connsiteX9" fmla="*/ 175260 w 899160"/>
              <a:gd name="connsiteY9" fmla="*/ 220980 h 1854565"/>
              <a:gd name="connsiteX10" fmla="*/ 190500 w 899160"/>
              <a:gd name="connsiteY10" fmla="*/ 198120 h 1854565"/>
              <a:gd name="connsiteX11" fmla="*/ 236220 w 899160"/>
              <a:gd name="connsiteY11" fmla="*/ 160020 h 1854565"/>
              <a:gd name="connsiteX12" fmla="*/ 251460 w 899160"/>
              <a:gd name="connsiteY12" fmla="*/ 137160 h 1854565"/>
              <a:gd name="connsiteX13" fmla="*/ 281940 w 899160"/>
              <a:gd name="connsiteY13" fmla="*/ 114300 h 1854565"/>
              <a:gd name="connsiteX14" fmla="*/ 304800 w 899160"/>
              <a:gd name="connsiteY14" fmla="*/ 91440 h 1854565"/>
              <a:gd name="connsiteX15" fmla="*/ 350520 w 899160"/>
              <a:gd name="connsiteY15" fmla="*/ 68580 h 1854565"/>
              <a:gd name="connsiteX16" fmla="*/ 365760 w 899160"/>
              <a:gd name="connsiteY16" fmla="*/ 45720 h 1854565"/>
              <a:gd name="connsiteX17" fmla="*/ 411480 w 899160"/>
              <a:gd name="connsiteY17" fmla="*/ 30480 h 1854565"/>
              <a:gd name="connsiteX18" fmla="*/ 434340 w 899160"/>
              <a:gd name="connsiteY18" fmla="*/ 15240 h 1854565"/>
              <a:gd name="connsiteX19" fmla="*/ 464820 w 899160"/>
              <a:gd name="connsiteY19" fmla="*/ 7620 h 1854565"/>
              <a:gd name="connsiteX20" fmla="*/ 487680 w 899160"/>
              <a:gd name="connsiteY20" fmla="*/ 0 h 1854565"/>
              <a:gd name="connsiteX21" fmla="*/ 548640 w 899160"/>
              <a:gd name="connsiteY21" fmla="*/ 22860 h 1854565"/>
              <a:gd name="connsiteX22" fmla="*/ 563880 w 899160"/>
              <a:gd name="connsiteY22" fmla="*/ 45720 h 1854565"/>
              <a:gd name="connsiteX23" fmla="*/ 586740 w 899160"/>
              <a:gd name="connsiteY23" fmla="*/ 53340 h 1854565"/>
              <a:gd name="connsiteX24" fmla="*/ 609600 w 899160"/>
              <a:gd name="connsiteY24" fmla="*/ 68580 h 1854565"/>
              <a:gd name="connsiteX25" fmla="*/ 624840 w 899160"/>
              <a:gd name="connsiteY25" fmla="*/ 91440 h 1854565"/>
              <a:gd name="connsiteX26" fmla="*/ 647700 w 899160"/>
              <a:gd name="connsiteY26" fmla="*/ 106680 h 1854565"/>
              <a:gd name="connsiteX27" fmla="*/ 678180 w 899160"/>
              <a:gd name="connsiteY27" fmla="*/ 137160 h 1854565"/>
              <a:gd name="connsiteX28" fmla="*/ 739140 w 899160"/>
              <a:gd name="connsiteY28" fmla="*/ 190500 h 1854565"/>
              <a:gd name="connsiteX29" fmla="*/ 800100 w 899160"/>
              <a:gd name="connsiteY29" fmla="*/ 259080 h 1854565"/>
              <a:gd name="connsiteX30" fmla="*/ 762000 w 899160"/>
              <a:gd name="connsiteY30" fmla="*/ 342900 h 1854565"/>
              <a:gd name="connsiteX31" fmla="*/ 769620 w 899160"/>
              <a:gd name="connsiteY31" fmla="*/ 381000 h 1854565"/>
              <a:gd name="connsiteX32" fmla="*/ 777240 w 899160"/>
              <a:gd name="connsiteY32" fmla="*/ 403860 h 1854565"/>
              <a:gd name="connsiteX33" fmla="*/ 822960 w 899160"/>
              <a:gd name="connsiteY33" fmla="*/ 419100 h 1854565"/>
              <a:gd name="connsiteX34" fmla="*/ 861060 w 899160"/>
              <a:gd name="connsiteY34" fmla="*/ 464820 h 1854565"/>
              <a:gd name="connsiteX35" fmla="*/ 899160 w 899160"/>
              <a:gd name="connsiteY35" fmla="*/ 510540 h 1854565"/>
              <a:gd name="connsiteX36" fmla="*/ 632460 w 899160"/>
              <a:gd name="connsiteY36" fmla="*/ 1729740 h 1854565"/>
              <a:gd name="connsiteX37" fmla="*/ 342900 w 899160"/>
              <a:gd name="connsiteY37" fmla="*/ 1752600 h 1854565"/>
              <a:gd name="connsiteX38" fmla="*/ 182880 w 899160"/>
              <a:gd name="connsiteY38" fmla="*/ 1181100 h 1854565"/>
              <a:gd name="connsiteX39" fmla="*/ 175260 w 899160"/>
              <a:gd name="connsiteY39" fmla="*/ 1143000 h 1854565"/>
              <a:gd name="connsiteX40" fmla="*/ 190500 w 899160"/>
              <a:gd name="connsiteY40" fmla="*/ 1043940 h 1854565"/>
              <a:gd name="connsiteX41" fmla="*/ 182880 w 899160"/>
              <a:gd name="connsiteY41" fmla="*/ 929640 h 1854565"/>
              <a:gd name="connsiteX42" fmla="*/ 160020 w 899160"/>
              <a:gd name="connsiteY42" fmla="*/ 914400 h 1854565"/>
              <a:gd name="connsiteX43" fmla="*/ 121920 w 899160"/>
              <a:gd name="connsiteY43" fmla="*/ 906780 h 1854565"/>
              <a:gd name="connsiteX44" fmla="*/ 53340 w 899160"/>
              <a:gd name="connsiteY44" fmla="*/ 876300 h 1854565"/>
              <a:gd name="connsiteX45" fmla="*/ 60960 w 899160"/>
              <a:gd name="connsiteY45" fmla="*/ 784860 h 1854565"/>
              <a:gd name="connsiteX46" fmla="*/ 76200 w 899160"/>
              <a:gd name="connsiteY46" fmla="*/ 731520 h 1854565"/>
              <a:gd name="connsiteX47" fmla="*/ 53340 w 899160"/>
              <a:gd name="connsiteY47" fmla="*/ 662940 h 1854565"/>
              <a:gd name="connsiteX0" fmla="*/ 76200 w 899160"/>
              <a:gd name="connsiteY0" fmla="*/ 731520 h 1854565"/>
              <a:gd name="connsiteX1" fmla="*/ 22860 w 899160"/>
              <a:gd name="connsiteY1" fmla="*/ 640080 h 1854565"/>
              <a:gd name="connsiteX2" fmla="*/ 7620 w 899160"/>
              <a:gd name="connsiteY2" fmla="*/ 510540 h 1854565"/>
              <a:gd name="connsiteX3" fmla="*/ 0 w 899160"/>
              <a:gd name="connsiteY3" fmla="*/ 487680 h 1854565"/>
              <a:gd name="connsiteX4" fmla="*/ 22860 w 899160"/>
              <a:gd name="connsiteY4" fmla="*/ 373380 h 1854565"/>
              <a:gd name="connsiteX5" fmla="*/ 38100 w 899160"/>
              <a:gd name="connsiteY5" fmla="*/ 350520 h 1854565"/>
              <a:gd name="connsiteX6" fmla="*/ 60960 w 899160"/>
              <a:gd name="connsiteY6" fmla="*/ 335280 h 1854565"/>
              <a:gd name="connsiteX7" fmla="*/ 114300 w 899160"/>
              <a:gd name="connsiteY7" fmla="*/ 274320 h 1854565"/>
              <a:gd name="connsiteX8" fmla="*/ 129540 w 899160"/>
              <a:gd name="connsiteY8" fmla="*/ 251460 h 1854565"/>
              <a:gd name="connsiteX9" fmla="*/ 175260 w 899160"/>
              <a:gd name="connsiteY9" fmla="*/ 220980 h 1854565"/>
              <a:gd name="connsiteX10" fmla="*/ 190500 w 899160"/>
              <a:gd name="connsiteY10" fmla="*/ 198120 h 1854565"/>
              <a:gd name="connsiteX11" fmla="*/ 236220 w 899160"/>
              <a:gd name="connsiteY11" fmla="*/ 160020 h 1854565"/>
              <a:gd name="connsiteX12" fmla="*/ 251460 w 899160"/>
              <a:gd name="connsiteY12" fmla="*/ 137160 h 1854565"/>
              <a:gd name="connsiteX13" fmla="*/ 281940 w 899160"/>
              <a:gd name="connsiteY13" fmla="*/ 114300 h 1854565"/>
              <a:gd name="connsiteX14" fmla="*/ 304800 w 899160"/>
              <a:gd name="connsiteY14" fmla="*/ 91440 h 1854565"/>
              <a:gd name="connsiteX15" fmla="*/ 350520 w 899160"/>
              <a:gd name="connsiteY15" fmla="*/ 68580 h 1854565"/>
              <a:gd name="connsiteX16" fmla="*/ 365760 w 899160"/>
              <a:gd name="connsiteY16" fmla="*/ 45720 h 1854565"/>
              <a:gd name="connsiteX17" fmla="*/ 411480 w 899160"/>
              <a:gd name="connsiteY17" fmla="*/ 30480 h 1854565"/>
              <a:gd name="connsiteX18" fmla="*/ 434340 w 899160"/>
              <a:gd name="connsiteY18" fmla="*/ 15240 h 1854565"/>
              <a:gd name="connsiteX19" fmla="*/ 464820 w 899160"/>
              <a:gd name="connsiteY19" fmla="*/ 7620 h 1854565"/>
              <a:gd name="connsiteX20" fmla="*/ 487680 w 899160"/>
              <a:gd name="connsiteY20" fmla="*/ 0 h 1854565"/>
              <a:gd name="connsiteX21" fmla="*/ 548640 w 899160"/>
              <a:gd name="connsiteY21" fmla="*/ 22860 h 1854565"/>
              <a:gd name="connsiteX22" fmla="*/ 563880 w 899160"/>
              <a:gd name="connsiteY22" fmla="*/ 45720 h 1854565"/>
              <a:gd name="connsiteX23" fmla="*/ 586740 w 899160"/>
              <a:gd name="connsiteY23" fmla="*/ 53340 h 1854565"/>
              <a:gd name="connsiteX24" fmla="*/ 609600 w 899160"/>
              <a:gd name="connsiteY24" fmla="*/ 68580 h 1854565"/>
              <a:gd name="connsiteX25" fmla="*/ 624840 w 899160"/>
              <a:gd name="connsiteY25" fmla="*/ 91440 h 1854565"/>
              <a:gd name="connsiteX26" fmla="*/ 647700 w 899160"/>
              <a:gd name="connsiteY26" fmla="*/ 106680 h 1854565"/>
              <a:gd name="connsiteX27" fmla="*/ 678180 w 899160"/>
              <a:gd name="connsiteY27" fmla="*/ 137160 h 1854565"/>
              <a:gd name="connsiteX28" fmla="*/ 739140 w 899160"/>
              <a:gd name="connsiteY28" fmla="*/ 190500 h 1854565"/>
              <a:gd name="connsiteX29" fmla="*/ 800100 w 899160"/>
              <a:gd name="connsiteY29" fmla="*/ 259080 h 1854565"/>
              <a:gd name="connsiteX30" fmla="*/ 762000 w 899160"/>
              <a:gd name="connsiteY30" fmla="*/ 342900 h 1854565"/>
              <a:gd name="connsiteX31" fmla="*/ 769620 w 899160"/>
              <a:gd name="connsiteY31" fmla="*/ 381000 h 1854565"/>
              <a:gd name="connsiteX32" fmla="*/ 777240 w 899160"/>
              <a:gd name="connsiteY32" fmla="*/ 403860 h 1854565"/>
              <a:gd name="connsiteX33" fmla="*/ 822960 w 899160"/>
              <a:gd name="connsiteY33" fmla="*/ 419100 h 1854565"/>
              <a:gd name="connsiteX34" fmla="*/ 861060 w 899160"/>
              <a:gd name="connsiteY34" fmla="*/ 464820 h 1854565"/>
              <a:gd name="connsiteX35" fmla="*/ 899160 w 899160"/>
              <a:gd name="connsiteY35" fmla="*/ 510540 h 1854565"/>
              <a:gd name="connsiteX36" fmla="*/ 632460 w 899160"/>
              <a:gd name="connsiteY36" fmla="*/ 1729740 h 1854565"/>
              <a:gd name="connsiteX37" fmla="*/ 342900 w 899160"/>
              <a:gd name="connsiteY37" fmla="*/ 1752600 h 1854565"/>
              <a:gd name="connsiteX38" fmla="*/ 182880 w 899160"/>
              <a:gd name="connsiteY38" fmla="*/ 1181100 h 1854565"/>
              <a:gd name="connsiteX39" fmla="*/ 175260 w 899160"/>
              <a:gd name="connsiteY39" fmla="*/ 1143000 h 1854565"/>
              <a:gd name="connsiteX40" fmla="*/ 190500 w 899160"/>
              <a:gd name="connsiteY40" fmla="*/ 1043940 h 1854565"/>
              <a:gd name="connsiteX41" fmla="*/ 182880 w 899160"/>
              <a:gd name="connsiteY41" fmla="*/ 929640 h 1854565"/>
              <a:gd name="connsiteX42" fmla="*/ 160020 w 899160"/>
              <a:gd name="connsiteY42" fmla="*/ 914400 h 1854565"/>
              <a:gd name="connsiteX43" fmla="*/ 121920 w 899160"/>
              <a:gd name="connsiteY43" fmla="*/ 906780 h 1854565"/>
              <a:gd name="connsiteX44" fmla="*/ 53340 w 899160"/>
              <a:gd name="connsiteY44" fmla="*/ 876300 h 1854565"/>
              <a:gd name="connsiteX45" fmla="*/ 60960 w 899160"/>
              <a:gd name="connsiteY45" fmla="*/ 784860 h 1854565"/>
              <a:gd name="connsiteX46" fmla="*/ 76200 w 899160"/>
              <a:gd name="connsiteY46" fmla="*/ 731520 h 1854565"/>
              <a:gd name="connsiteX0" fmla="*/ 76200 w 899160"/>
              <a:gd name="connsiteY0" fmla="*/ 731520 h 1854565"/>
              <a:gd name="connsiteX1" fmla="*/ 7620 w 899160"/>
              <a:gd name="connsiteY1" fmla="*/ 510540 h 1854565"/>
              <a:gd name="connsiteX2" fmla="*/ 0 w 899160"/>
              <a:gd name="connsiteY2" fmla="*/ 487680 h 1854565"/>
              <a:gd name="connsiteX3" fmla="*/ 22860 w 899160"/>
              <a:gd name="connsiteY3" fmla="*/ 373380 h 1854565"/>
              <a:gd name="connsiteX4" fmla="*/ 38100 w 899160"/>
              <a:gd name="connsiteY4" fmla="*/ 350520 h 1854565"/>
              <a:gd name="connsiteX5" fmla="*/ 60960 w 899160"/>
              <a:gd name="connsiteY5" fmla="*/ 335280 h 1854565"/>
              <a:gd name="connsiteX6" fmla="*/ 114300 w 899160"/>
              <a:gd name="connsiteY6" fmla="*/ 274320 h 1854565"/>
              <a:gd name="connsiteX7" fmla="*/ 129540 w 899160"/>
              <a:gd name="connsiteY7" fmla="*/ 251460 h 1854565"/>
              <a:gd name="connsiteX8" fmla="*/ 175260 w 899160"/>
              <a:gd name="connsiteY8" fmla="*/ 220980 h 1854565"/>
              <a:gd name="connsiteX9" fmla="*/ 190500 w 899160"/>
              <a:gd name="connsiteY9" fmla="*/ 198120 h 1854565"/>
              <a:gd name="connsiteX10" fmla="*/ 236220 w 899160"/>
              <a:gd name="connsiteY10" fmla="*/ 160020 h 1854565"/>
              <a:gd name="connsiteX11" fmla="*/ 251460 w 899160"/>
              <a:gd name="connsiteY11" fmla="*/ 137160 h 1854565"/>
              <a:gd name="connsiteX12" fmla="*/ 281940 w 899160"/>
              <a:gd name="connsiteY12" fmla="*/ 114300 h 1854565"/>
              <a:gd name="connsiteX13" fmla="*/ 304800 w 899160"/>
              <a:gd name="connsiteY13" fmla="*/ 91440 h 1854565"/>
              <a:gd name="connsiteX14" fmla="*/ 350520 w 899160"/>
              <a:gd name="connsiteY14" fmla="*/ 68580 h 1854565"/>
              <a:gd name="connsiteX15" fmla="*/ 365760 w 899160"/>
              <a:gd name="connsiteY15" fmla="*/ 45720 h 1854565"/>
              <a:gd name="connsiteX16" fmla="*/ 411480 w 899160"/>
              <a:gd name="connsiteY16" fmla="*/ 30480 h 1854565"/>
              <a:gd name="connsiteX17" fmla="*/ 434340 w 899160"/>
              <a:gd name="connsiteY17" fmla="*/ 15240 h 1854565"/>
              <a:gd name="connsiteX18" fmla="*/ 464820 w 899160"/>
              <a:gd name="connsiteY18" fmla="*/ 7620 h 1854565"/>
              <a:gd name="connsiteX19" fmla="*/ 487680 w 899160"/>
              <a:gd name="connsiteY19" fmla="*/ 0 h 1854565"/>
              <a:gd name="connsiteX20" fmla="*/ 548640 w 899160"/>
              <a:gd name="connsiteY20" fmla="*/ 22860 h 1854565"/>
              <a:gd name="connsiteX21" fmla="*/ 563880 w 899160"/>
              <a:gd name="connsiteY21" fmla="*/ 45720 h 1854565"/>
              <a:gd name="connsiteX22" fmla="*/ 586740 w 899160"/>
              <a:gd name="connsiteY22" fmla="*/ 53340 h 1854565"/>
              <a:gd name="connsiteX23" fmla="*/ 609600 w 899160"/>
              <a:gd name="connsiteY23" fmla="*/ 68580 h 1854565"/>
              <a:gd name="connsiteX24" fmla="*/ 624840 w 899160"/>
              <a:gd name="connsiteY24" fmla="*/ 91440 h 1854565"/>
              <a:gd name="connsiteX25" fmla="*/ 647700 w 899160"/>
              <a:gd name="connsiteY25" fmla="*/ 106680 h 1854565"/>
              <a:gd name="connsiteX26" fmla="*/ 678180 w 899160"/>
              <a:gd name="connsiteY26" fmla="*/ 137160 h 1854565"/>
              <a:gd name="connsiteX27" fmla="*/ 739140 w 899160"/>
              <a:gd name="connsiteY27" fmla="*/ 190500 h 1854565"/>
              <a:gd name="connsiteX28" fmla="*/ 800100 w 899160"/>
              <a:gd name="connsiteY28" fmla="*/ 259080 h 1854565"/>
              <a:gd name="connsiteX29" fmla="*/ 762000 w 899160"/>
              <a:gd name="connsiteY29" fmla="*/ 342900 h 1854565"/>
              <a:gd name="connsiteX30" fmla="*/ 769620 w 899160"/>
              <a:gd name="connsiteY30" fmla="*/ 381000 h 1854565"/>
              <a:gd name="connsiteX31" fmla="*/ 777240 w 899160"/>
              <a:gd name="connsiteY31" fmla="*/ 403860 h 1854565"/>
              <a:gd name="connsiteX32" fmla="*/ 822960 w 899160"/>
              <a:gd name="connsiteY32" fmla="*/ 419100 h 1854565"/>
              <a:gd name="connsiteX33" fmla="*/ 861060 w 899160"/>
              <a:gd name="connsiteY33" fmla="*/ 464820 h 1854565"/>
              <a:gd name="connsiteX34" fmla="*/ 899160 w 899160"/>
              <a:gd name="connsiteY34" fmla="*/ 510540 h 1854565"/>
              <a:gd name="connsiteX35" fmla="*/ 632460 w 899160"/>
              <a:gd name="connsiteY35" fmla="*/ 1729740 h 1854565"/>
              <a:gd name="connsiteX36" fmla="*/ 342900 w 899160"/>
              <a:gd name="connsiteY36" fmla="*/ 1752600 h 1854565"/>
              <a:gd name="connsiteX37" fmla="*/ 182880 w 899160"/>
              <a:gd name="connsiteY37" fmla="*/ 1181100 h 1854565"/>
              <a:gd name="connsiteX38" fmla="*/ 175260 w 899160"/>
              <a:gd name="connsiteY38" fmla="*/ 1143000 h 1854565"/>
              <a:gd name="connsiteX39" fmla="*/ 190500 w 899160"/>
              <a:gd name="connsiteY39" fmla="*/ 1043940 h 1854565"/>
              <a:gd name="connsiteX40" fmla="*/ 182880 w 899160"/>
              <a:gd name="connsiteY40" fmla="*/ 929640 h 1854565"/>
              <a:gd name="connsiteX41" fmla="*/ 160020 w 899160"/>
              <a:gd name="connsiteY41" fmla="*/ 914400 h 1854565"/>
              <a:gd name="connsiteX42" fmla="*/ 121920 w 899160"/>
              <a:gd name="connsiteY42" fmla="*/ 906780 h 1854565"/>
              <a:gd name="connsiteX43" fmla="*/ 53340 w 899160"/>
              <a:gd name="connsiteY43" fmla="*/ 876300 h 1854565"/>
              <a:gd name="connsiteX44" fmla="*/ 60960 w 899160"/>
              <a:gd name="connsiteY44" fmla="*/ 784860 h 1854565"/>
              <a:gd name="connsiteX45" fmla="*/ 76200 w 899160"/>
              <a:gd name="connsiteY45" fmla="*/ 731520 h 1854565"/>
              <a:gd name="connsiteX0" fmla="*/ 60960 w 899160"/>
              <a:gd name="connsiteY0" fmla="*/ 784860 h 1854565"/>
              <a:gd name="connsiteX1" fmla="*/ 7620 w 899160"/>
              <a:gd name="connsiteY1" fmla="*/ 510540 h 1854565"/>
              <a:gd name="connsiteX2" fmla="*/ 0 w 899160"/>
              <a:gd name="connsiteY2" fmla="*/ 487680 h 1854565"/>
              <a:gd name="connsiteX3" fmla="*/ 22860 w 899160"/>
              <a:gd name="connsiteY3" fmla="*/ 373380 h 1854565"/>
              <a:gd name="connsiteX4" fmla="*/ 38100 w 899160"/>
              <a:gd name="connsiteY4" fmla="*/ 350520 h 1854565"/>
              <a:gd name="connsiteX5" fmla="*/ 60960 w 899160"/>
              <a:gd name="connsiteY5" fmla="*/ 335280 h 1854565"/>
              <a:gd name="connsiteX6" fmla="*/ 114300 w 899160"/>
              <a:gd name="connsiteY6" fmla="*/ 274320 h 1854565"/>
              <a:gd name="connsiteX7" fmla="*/ 129540 w 899160"/>
              <a:gd name="connsiteY7" fmla="*/ 251460 h 1854565"/>
              <a:gd name="connsiteX8" fmla="*/ 175260 w 899160"/>
              <a:gd name="connsiteY8" fmla="*/ 220980 h 1854565"/>
              <a:gd name="connsiteX9" fmla="*/ 190500 w 899160"/>
              <a:gd name="connsiteY9" fmla="*/ 198120 h 1854565"/>
              <a:gd name="connsiteX10" fmla="*/ 236220 w 899160"/>
              <a:gd name="connsiteY10" fmla="*/ 160020 h 1854565"/>
              <a:gd name="connsiteX11" fmla="*/ 251460 w 899160"/>
              <a:gd name="connsiteY11" fmla="*/ 137160 h 1854565"/>
              <a:gd name="connsiteX12" fmla="*/ 281940 w 899160"/>
              <a:gd name="connsiteY12" fmla="*/ 114300 h 1854565"/>
              <a:gd name="connsiteX13" fmla="*/ 304800 w 899160"/>
              <a:gd name="connsiteY13" fmla="*/ 91440 h 1854565"/>
              <a:gd name="connsiteX14" fmla="*/ 350520 w 899160"/>
              <a:gd name="connsiteY14" fmla="*/ 68580 h 1854565"/>
              <a:gd name="connsiteX15" fmla="*/ 365760 w 899160"/>
              <a:gd name="connsiteY15" fmla="*/ 45720 h 1854565"/>
              <a:gd name="connsiteX16" fmla="*/ 411480 w 899160"/>
              <a:gd name="connsiteY16" fmla="*/ 30480 h 1854565"/>
              <a:gd name="connsiteX17" fmla="*/ 434340 w 899160"/>
              <a:gd name="connsiteY17" fmla="*/ 15240 h 1854565"/>
              <a:gd name="connsiteX18" fmla="*/ 464820 w 899160"/>
              <a:gd name="connsiteY18" fmla="*/ 7620 h 1854565"/>
              <a:gd name="connsiteX19" fmla="*/ 487680 w 899160"/>
              <a:gd name="connsiteY19" fmla="*/ 0 h 1854565"/>
              <a:gd name="connsiteX20" fmla="*/ 548640 w 899160"/>
              <a:gd name="connsiteY20" fmla="*/ 22860 h 1854565"/>
              <a:gd name="connsiteX21" fmla="*/ 563880 w 899160"/>
              <a:gd name="connsiteY21" fmla="*/ 45720 h 1854565"/>
              <a:gd name="connsiteX22" fmla="*/ 586740 w 899160"/>
              <a:gd name="connsiteY22" fmla="*/ 53340 h 1854565"/>
              <a:gd name="connsiteX23" fmla="*/ 609600 w 899160"/>
              <a:gd name="connsiteY23" fmla="*/ 68580 h 1854565"/>
              <a:gd name="connsiteX24" fmla="*/ 624840 w 899160"/>
              <a:gd name="connsiteY24" fmla="*/ 91440 h 1854565"/>
              <a:gd name="connsiteX25" fmla="*/ 647700 w 899160"/>
              <a:gd name="connsiteY25" fmla="*/ 106680 h 1854565"/>
              <a:gd name="connsiteX26" fmla="*/ 678180 w 899160"/>
              <a:gd name="connsiteY26" fmla="*/ 137160 h 1854565"/>
              <a:gd name="connsiteX27" fmla="*/ 739140 w 899160"/>
              <a:gd name="connsiteY27" fmla="*/ 190500 h 1854565"/>
              <a:gd name="connsiteX28" fmla="*/ 800100 w 899160"/>
              <a:gd name="connsiteY28" fmla="*/ 259080 h 1854565"/>
              <a:gd name="connsiteX29" fmla="*/ 762000 w 899160"/>
              <a:gd name="connsiteY29" fmla="*/ 342900 h 1854565"/>
              <a:gd name="connsiteX30" fmla="*/ 769620 w 899160"/>
              <a:gd name="connsiteY30" fmla="*/ 381000 h 1854565"/>
              <a:gd name="connsiteX31" fmla="*/ 777240 w 899160"/>
              <a:gd name="connsiteY31" fmla="*/ 403860 h 1854565"/>
              <a:gd name="connsiteX32" fmla="*/ 822960 w 899160"/>
              <a:gd name="connsiteY32" fmla="*/ 419100 h 1854565"/>
              <a:gd name="connsiteX33" fmla="*/ 861060 w 899160"/>
              <a:gd name="connsiteY33" fmla="*/ 464820 h 1854565"/>
              <a:gd name="connsiteX34" fmla="*/ 899160 w 899160"/>
              <a:gd name="connsiteY34" fmla="*/ 510540 h 1854565"/>
              <a:gd name="connsiteX35" fmla="*/ 632460 w 899160"/>
              <a:gd name="connsiteY35" fmla="*/ 1729740 h 1854565"/>
              <a:gd name="connsiteX36" fmla="*/ 342900 w 899160"/>
              <a:gd name="connsiteY36" fmla="*/ 1752600 h 1854565"/>
              <a:gd name="connsiteX37" fmla="*/ 182880 w 899160"/>
              <a:gd name="connsiteY37" fmla="*/ 1181100 h 1854565"/>
              <a:gd name="connsiteX38" fmla="*/ 175260 w 899160"/>
              <a:gd name="connsiteY38" fmla="*/ 1143000 h 1854565"/>
              <a:gd name="connsiteX39" fmla="*/ 190500 w 899160"/>
              <a:gd name="connsiteY39" fmla="*/ 1043940 h 1854565"/>
              <a:gd name="connsiteX40" fmla="*/ 182880 w 899160"/>
              <a:gd name="connsiteY40" fmla="*/ 929640 h 1854565"/>
              <a:gd name="connsiteX41" fmla="*/ 160020 w 899160"/>
              <a:gd name="connsiteY41" fmla="*/ 914400 h 1854565"/>
              <a:gd name="connsiteX42" fmla="*/ 121920 w 899160"/>
              <a:gd name="connsiteY42" fmla="*/ 906780 h 1854565"/>
              <a:gd name="connsiteX43" fmla="*/ 53340 w 899160"/>
              <a:gd name="connsiteY43" fmla="*/ 876300 h 1854565"/>
              <a:gd name="connsiteX44" fmla="*/ 60960 w 899160"/>
              <a:gd name="connsiteY44" fmla="*/ 784860 h 1854565"/>
              <a:gd name="connsiteX0" fmla="*/ 53340 w 899160"/>
              <a:gd name="connsiteY0" fmla="*/ 876300 h 1854565"/>
              <a:gd name="connsiteX1" fmla="*/ 7620 w 899160"/>
              <a:gd name="connsiteY1" fmla="*/ 510540 h 1854565"/>
              <a:gd name="connsiteX2" fmla="*/ 0 w 899160"/>
              <a:gd name="connsiteY2" fmla="*/ 487680 h 1854565"/>
              <a:gd name="connsiteX3" fmla="*/ 22860 w 899160"/>
              <a:gd name="connsiteY3" fmla="*/ 373380 h 1854565"/>
              <a:gd name="connsiteX4" fmla="*/ 38100 w 899160"/>
              <a:gd name="connsiteY4" fmla="*/ 350520 h 1854565"/>
              <a:gd name="connsiteX5" fmla="*/ 60960 w 899160"/>
              <a:gd name="connsiteY5" fmla="*/ 335280 h 1854565"/>
              <a:gd name="connsiteX6" fmla="*/ 114300 w 899160"/>
              <a:gd name="connsiteY6" fmla="*/ 274320 h 1854565"/>
              <a:gd name="connsiteX7" fmla="*/ 129540 w 899160"/>
              <a:gd name="connsiteY7" fmla="*/ 251460 h 1854565"/>
              <a:gd name="connsiteX8" fmla="*/ 175260 w 899160"/>
              <a:gd name="connsiteY8" fmla="*/ 220980 h 1854565"/>
              <a:gd name="connsiteX9" fmla="*/ 190500 w 899160"/>
              <a:gd name="connsiteY9" fmla="*/ 198120 h 1854565"/>
              <a:gd name="connsiteX10" fmla="*/ 236220 w 899160"/>
              <a:gd name="connsiteY10" fmla="*/ 160020 h 1854565"/>
              <a:gd name="connsiteX11" fmla="*/ 251460 w 899160"/>
              <a:gd name="connsiteY11" fmla="*/ 137160 h 1854565"/>
              <a:gd name="connsiteX12" fmla="*/ 281940 w 899160"/>
              <a:gd name="connsiteY12" fmla="*/ 114300 h 1854565"/>
              <a:gd name="connsiteX13" fmla="*/ 304800 w 899160"/>
              <a:gd name="connsiteY13" fmla="*/ 91440 h 1854565"/>
              <a:gd name="connsiteX14" fmla="*/ 350520 w 899160"/>
              <a:gd name="connsiteY14" fmla="*/ 68580 h 1854565"/>
              <a:gd name="connsiteX15" fmla="*/ 365760 w 899160"/>
              <a:gd name="connsiteY15" fmla="*/ 45720 h 1854565"/>
              <a:gd name="connsiteX16" fmla="*/ 411480 w 899160"/>
              <a:gd name="connsiteY16" fmla="*/ 30480 h 1854565"/>
              <a:gd name="connsiteX17" fmla="*/ 434340 w 899160"/>
              <a:gd name="connsiteY17" fmla="*/ 15240 h 1854565"/>
              <a:gd name="connsiteX18" fmla="*/ 464820 w 899160"/>
              <a:gd name="connsiteY18" fmla="*/ 7620 h 1854565"/>
              <a:gd name="connsiteX19" fmla="*/ 487680 w 899160"/>
              <a:gd name="connsiteY19" fmla="*/ 0 h 1854565"/>
              <a:gd name="connsiteX20" fmla="*/ 548640 w 899160"/>
              <a:gd name="connsiteY20" fmla="*/ 22860 h 1854565"/>
              <a:gd name="connsiteX21" fmla="*/ 563880 w 899160"/>
              <a:gd name="connsiteY21" fmla="*/ 45720 h 1854565"/>
              <a:gd name="connsiteX22" fmla="*/ 586740 w 899160"/>
              <a:gd name="connsiteY22" fmla="*/ 53340 h 1854565"/>
              <a:gd name="connsiteX23" fmla="*/ 609600 w 899160"/>
              <a:gd name="connsiteY23" fmla="*/ 68580 h 1854565"/>
              <a:gd name="connsiteX24" fmla="*/ 624840 w 899160"/>
              <a:gd name="connsiteY24" fmla="*/ 91440 h 1854565"/>
              <a:gd name="connsiteX25" fmla="*/ 647700 w 899160"/>
              <a:gd name="connsiteY25" fmla="*/ 106680 h 1854565"/>
              <a:gd name="connsiteX26" fmla="*/ 678180 w 899160"/>
              <a:gd name="connsiteY26" fmla="*/ 137160 h 1854565"/>
              <a:gd name="connsiteX27" fmla="*/ 739140 w 899160"/>
              <a:gd name="connsiteY27" fmla="*/ 190500 h 1854565"/>
              <a:gd name="connsiteX28" fmla="*/ 800100 w 899160"/>
              <a:gd name="connsiteY28" fmla="*/ 259080 h 1854565"/>
              <a:gd name="connsiteX29" fmla="*/ 762000 w 899160"/>
              <a:gd name="connsiteY29" fmla="*/ 342900 h 1854565"/>
              <a:gd name="connsiteX30" fmla="*/ 769620 w 899160"/>
              <a:gd name="connsiteY30" fmla="*/ 381000 h 1854565"/>
              <a:gd name="connsiteX31" fmla="*/ 777240 w 899160"/>
              <a:gd name="connsiteY31" fmla="*/ 403860 h 1854565"/>
              <a:gd name="connsiteX32" fmla="*/ 822960 w 899160"/>
              <a:gd name="connsiteY32" fmla="*/ 419100 h 1854565"/>
              <a:gd name="connsiteX33" fmla="*/ 861060 w 899160"/>
              <a:gd name="connsiteY33" fmla="*/ 464820 h 1854565"/>
              <a:gd name="connsiteX34" fmla="*/ 899160 w 899160"/>
              <a:gd name="connsiteY34" fmla="*/ 510540 h 1854565"/>
              <a:gd name="connsiteX35" fmla="*/ 632460 w 899160"/>
              <a:gd name="connsiteY35" fmla="*/ 1729740 h 1854565"/>
              <a:gd name="connsiteX36" fmla="*/ 342900 w 899160"/>
              <a:gd name="connsiteY36" fmla="*/ 1752600 h 1854565"/>
              <a:gd name="connsiteX37" fmla="*/ 182880 w 899160"/>
              <a:gd name="connsiteY37" fmla="*/ 1181100 h 1854565"/>
              <a:gd name="connsiteX38" fmla="*/ 175260 w 899160"/>
              <a:gd name="connsiteY38" fmla="*/ 1143000 h 1854565"/>
              <a:gd name="connsiteX39" fmla="*/ 190500 w 899160"/>
              <a:gd name="connsiteY39" fmla="*/ 1043940 h 1854565"/>
              <a:gd name="connsiteX40" fmla="*/ 182880 w 899160"/>
              <a:gd name="connsiteY40" fmla="*/ 929640 h 1854565"/>
              <a:gd name="connsiteX41" fmla="*/ 160020 w 899160"/>
              <a:gd name="connsiteY41" fmla="*/ 914400 h 1854565"/>
              <a:gd name="connsiteX42" fmla="*/ 121920 w 899160"/>
              <a:gd name="connsiteY42" fmla="*/ 906780 h 1854565"/>
              <a:gd name="connsiteX43" fmla="*/ 53340 w 899160"/>
              <a:gd name="connsiteY43" fmla="*/ 876300 h 1854565"/>
              <a:gd name="connsiteX0" fmla="*/ 125037 w 902277"/>
              <a:gd name="connsiteY0" fmla="*/ 906780 h 1854565"/>
              <a:gd name="connsiteX1" fmla="*/ 10737 w 902277"/>
              <a:gd name="connsiteY1" fmla="*/ 510540 h 1854565"/>
              <a:gd name="connsiteX2" fmla="*/ 3117 w 902277"/>
              <a:gd name="connsiteY2" fmla="*/ 487680 h 1854565"/>
              <a:gd name="connsiteX3" fmla="*/ 25977 w 902277"/>
              <a:gd name="connsiteY3" fmla="*/ 373380 h 1854565"/>
              <a:gd name="connsiteX4" fmla="*/ 41217 w 902277"/>
              <a:gd name="connsiteY4" fmla="*/ 350520 h 1854565"/>
              <a:gd name="connsiteX5" fmla="*/ 64077 w 902277"/>
              <a:gd name="connsiteY5" fmla="*/ 335280 h 1854565"/>
              <a:gd name="connsiteX6" fmla="*/ 117417 w 902277"/>
              <a:gd name="connsiteY6" fmla="*/ 274320 h 1854565"/>
              <a:gd name="connsiteX7" fmla="*/ 132657 w 902277"/>
              <a:gd name="connsiteY7" fmla="*/ 251460 h 1854565"/>
              <a:gd name="connsiteX8" fmla="*/ 178377 w 902277"/>
              <a:gd name="connsiteY8" fmla="*/ 220980 h 1854565"/>
              <a:gd name="connsiteX9" fmla="*/ 193617 w 902277"/>
              <a:gd name="connsiteY9" fmla="*/ 198120 h 1854565"/>
              <a:gd name="connsiteX10" fmla="*/ 239337 w 902277"/>
              <a:gd name="connsiteY10" fmla="*/ 160020 h 1854565"/>
              <a:gd name="connsiteX11" fmla="*/ 254577 w 902277"/>
              <a:gd name="connsiteY11" fmla="*/ 137160 h 1854565"/>
              <a:gd name="connsiteX12" fmla="*/ 285057 w 902277"/>
              <a:gd name="connsiteY12" fmla="*/ 114300 h 1854565"/>
              <a:gd name="connsiteX13" fmla="*/ 307917 w 902277"/>
              <a:gd name="connsiteY13" fmla="*/ 91440 h 1854565"/>
              <a:gd name="connsiteX14" fmla="*/ 353637 w 902277"/>
              <a:gd name="connsiteY14" fmla="*/ 68580 h 1854565"/>
              <a:gd name="connsiteX15" fmla="*/ 368877 w 902277"/>
              <a:gd name="connsiteY15" fmla="*/ 45720 h 1854565"/>
              <a:gd name="connsiteX16" fmla="*/ 414597 w 902277"/>
              <a:gd name="connsiteY16" fmla="*/ 30480 h 1854565"/>
              <a:gd name="connsiteX17" fmla="*/ 437457 w 902277"/>
              <a:gd name="connsiteY17" fmla="*/ 15240 h 1854565"/>
              <a:gd name="connsiteX18" fmla="*/ 467937 w 902277"/>
              <a:gd name="connsiteY18" fmla="*/ 7620 h 1854565"/>
              <a:gd name="connsiteX19" fmla="*/ 490797 w 902277"/>
              <a:gd name="connsiteY19" fmla="*/ 0 h 1854565"/>
              <a:gd name="connsiteX20" fmla="*/ 551757 w 902277"/>
              <a:gd name="connsiteY20" fmla="*/ 22860 h 1854565"/>
              <a:gd name="connsiteX21" fmla="*/ 566997 w 902277"/>
              <a:gd name="connsiteY21" fmla="*/ 45720 h 1854565"/>
              <a:gd name="connsiteX22" fmla="*/ 589857 w 902277"/>
              <a:gd name="connsiteY22" fmla="*/ 53340 h 1854565"/>
              <a:gd name="connsiteX23" fmla="*/ 612717 w 902277"/>
              <a:gd name="connsiteY23" fmla="*/ 68580 h 1854565"/>
              <a:gd name="connsiteX24" fmla="*/ 627957 w 902277"/>
              <a:gd name="connsiteY24" fmla="*/ 91440 h 1854565"/>
              <a:gd name="connsiteX25" fmla="*/ 650817 w 902277"/>
              <a:gd name="connsiteY25" fmla="*/ 106680 h 1854565"/>
              <a:gd name="connsiteX26" fmla="*/ 681297 w 902277"/>
              <a:gd name="connsiteY26" fmla="*/ 137160 h 1854565"/>
              <a:gd name="connsiteX27" fmla="*/ 742257 w 902277"/>
              <a:gd name="connsiteY27" fmla="*/ 190500 h 1854565"/>
              <a:gd name="connsiteX28" fmla="*/ 803217 w 902277"/>
              <a:gd name="connsiteY28" fmla="*/ 259080 h 1854565"/>
              <a:gd name="connsiteX29" fmla="*/ 765117 w 902277"/>
              <a:gd name="connsiteY29" fmla="*/ 342900 h 1854565"/>
              <a:gd name="connsiteX30" fmla="*/ 772737 w 902277"/>
              <a:gd name="connsiteY30" fmla="*/ 381000 h 1854565"/>
              <a:gd name="connsiteX31" fmla="*/ 780357 w 902277"/>
              <a:gd name="connsiteY31" fmla="*/ 403860 h 1854565"/>
              <a:gd name="connsiteX32" fmla="*/ 826077 w 902277"/>
              <a:gd name="connsiteY32" fmla="*/ 419100 h 1854565"/>
              <a:gd name="connsiteX33" fmla="*/ 864177 w 902277"/>
              <a:gd name="connsiteY33" fmla="*/ 464820 h 1854565"/>
              <a:gd name="connsiteX34" fmla="*/ 902277 w 902277"/>
              <a:gd name="connsiteY34" fmla="*/ 510540 h 1854565"/>
              <a:gd name="connsiteX35" fmla="*/ 635577 w 902277"/>
              <a:gd name="connsiteY35" fmla="*/ 1729740 h 1854565"/>
              <a:gd name="connsiteX36" fmla="*/ 346017 w 902277"/>
              <a:gd name="connsiteY36" fmla="*/ 1752600 h 1854565"/>
              <a:gd name="connsiteX37" fmla="*/ 185997 w 902277"/>
              <a:gd name="connsiteY37" fmla="*/ 1181100 h 1854565"/>
              <a:gd name="connsiteX38" fmla="*/ 178377 w 902277"/>
              <a:gd name="connsiteY38" fmla="*/ 1143000 h 1854565"/>
              <a:gd name="connsiteX39" fmla="*/ 193617 w 902277"/>
              <a:gd name="connsiteY39" fmla="*/ 1043940 h 1854565"/>
              <a:gd name="connsiteX40" fmla="*/ 185997 w 902277"/>
              <a:gd name="connsiteY40" fmla="*/ 929640 h 1854565"/>
              <a:gd name="connsiteX41" fmla="*/ 163137 w 902277"/>
              <a:gd name="connsiteY41" fmla="*/ 914400 h 1854565"/>
              <a:gd name="connsiteX42" fmla="*/ 125037 w 902277"/>
              <a:gd name="connsiteY42" fmla="*/ 906780 h 1854565"/>
              <a:gd name="connsiteX0" fmla="*/ 125037 w 902277"/>
              <a:gd name="connsiteY0" fmla="*/ 906780 h 1854565"/>
              <a:gd name="connsiteX1" fmla="*/ 10737 w 902277"/>
              <a:gd name="connsiteY1" fmla="*/ 510540 h 1854565"/>
              <a:gd name="connsiteX2" fmla="*/ 3117 w 902277"/>
              <a:gd name="connsiteY2" fmla="*/ 487680 h 1854565"/>
              <a:gd name="connsiteX3" fmla="*/ 25977 w 902277"/>
              <a:gd name="connsiteY3" fmla="*/ 373380 h 1854565"/>
              <a:gd name="connsiteX4" fmla="*/ 41217 w 902277"/>
              <a:gd name="connsiteY4" fmla="*/ 350520 h 1854565"/>
              <a:gd name="connsiteX5" fmla="*/ 64077 w 902277"/>
              <a:gd name="connsiteY5" fmla="*/ 335280 h 1854565"/>
              <a:gd name="connsiteX6" fmla="*/ 117417 w 902277"/>
              <a:gd name="connsiteY6" fmla="*/ 274320 h 1854565"/>
              <a:gd name="connsiteX7" fmla="*/ 132657 w 902277"/>
              <a:gd name="connsiteY7" fmla="*/ 251460 h 1854565"/>
              <a:gd name="connsiteX8" fmla="*/ 178377 w 902277"/>
              <a:gd name="connsiteY8" fmla="*/ 220980 h 1854565"/>
              <a:gd name="connsiteX9" fmla="*/ 193617 w 902277"/>
              <a:gd name="connsiteY9" fmla="*/ 198120 h 1854565"/>
              <a:gd name="connsiteX10" fmla="*/ 239337 w 902277"/>
              <a:gd name="connsiteY10" fmla="*/ 160020 h 1854565"/>
              <a:gd name="connsiteX11" fmla="*/ 254577 w 902277"/>
              <a:gd name="connsiteY11" fmla="*/ 137160 h 1854565"/>
              <a:gd name="connsiteX12" fmla="*/ 285057 w 902277"/>
              <a:gd name="connsiteY12" fmla="*/ 114300 h 1854565"/>
              <a:gd name="connsiteX13" fmla="*/ 307917 w 902277"/>
              <a:gd name="connsiteY13" fmla="*/ 91440 h 1854565"/>
              <a:gd name="connsiteX14" fmla="*/ 353637 w 902277"/>
              <a:gd name="connsiteY14" fmla="*/ 68580 h 1854565"/>
              <a:gd name="connsiteX15" fmla="*/ 368877 w 902277"/>
              <a:gd name="connsiteY15" fmla="*/ 45720 h 1854565"/>
              <a:gd name="connsiteX16" fmla="*/ 414597 w 902277"/>
              <a:gd name="connsiteY16" fmla="*/ 30480 h 1854565"/>
              <a:gd name="connsiteX17" fmla="*/ 437457 w 902277"/>
              <a:gd name="connsiteY17" fmla="*/ 15240 h 1854565"/>
              <a:gd name="connsiteX18" fmla="*/ 467937 w 902277"/>
              <a:gd name="connsiteY18" fmla="*/ 7620 h 1854565"/>
              <a:gd name="connsiteX19" fmla="*/ 490797 w 902277"/>
              <a:gd name="connsiteY19" fmla="*/ 0 h 1854565"/>
              <a:gd name="connsiteX20" fmla="*/ 551757 w 902277"/>
              <a:gd name="connsiteY20" fmla="*/ 22860 h 1854565"/>
              <a:gd name="connsiteX21" fmla="*/ 566997 w 902277"/>
              <a:gd name="connsiteY21" fmla="*/ 45720 h 1854565"/>
              <a:gd name="connsiteX22" fmla="*/ 589857 w 902277"/>
              <a:gd name="connsiteY22" fmla="*/ 53340 h 1854565"/>
              <a:gd name="connsiteX23" fmla="*/ 612717 w 902277"/>
              <a:gd name="connsiteY23" fmla="*/ 68580 h 1854565"/>
              <a:gd name="connsiteX24" fmla="*/ 627957 w 902277"/>
              <a:gd name="connsiteY24" fmla="*/ 91440 h 1854565"/>
              <a:gd name="connsiteX25" fmla="*/ 650817 w 902277"/>
              <a:gd name="connsiteY25" fmla="*/ 106680 h 1854565"/>
              <a:gd name="connsiteX26" fmla="*/ 681297 w 902277"/>
              <a:gd name="connsiteY26" fmla="*/ 137160 h 1854565"/>
              <a:gd name="connsiteX27" fmla="*/ 742257 w 902277"/>
              <a:gd name="connsiteY27" fmla="*/ 190500 h 1854565"/>
              <a:gd name="connsiteX28" fmla="*/ 803217 w 902277"/>
              <a:gd name="connsiteY28" fmla="*/ 259080 h 1854565"/>
              <a:gd name="connsiteX29" fmla="*/ 765117 w 902277"/>
              <a:gd name="connsiteY29" fmla="*/ 342900 h 1854565"/>
              <a:gd name="connsiteX30" fmla="*/ 772737 w 902277"/>
              <a:gd name="connsiteY30" fmla="*/ 381000 h 1854565"/>
              <a:gd name="connsiteX31" fmla="*/ 780357 w 902277"/>
              <a:gd name="connsiteY31" fmla="*/ 403860 h 1854565"/>
              <a:gd name="connsiteX32" fmla="*/ 826077 w 902277"/>
              <a:gd name="connsiteY32" fmla="*/ 419100 h 1854565"/>
              <a:gd name="connsiteX33" fmla="*/ 864177 w 902277"/>
              <a:gd name="connsiteY33" fmla="*/ 464820 h 1854565"/>
              <a:gd name="connsiteX34" fmla="*/ 902277 w 902277"/>
              <a:gd name="connsiteY34" fmla="*/ 510540 h 1854565"/>
              <a:gd name="connsiteX35" fmla="*/ 635577 w 902277"/>
              <a:gd name="connsiteY35" fmla="*/ 1729740 h 1854565"/>
              <a:gd name="connsiteX36" fmla="*/ 346017 w 902277"/>
              <a:gd name="connsiteY36" fmla="*/ 1752600 h 1854565"/>
              <a:gd name="connsiteX37" fmla="*/ 185997 w 902277"/>
              <a:gd name="connsiteY37" fmla="*/ 1181100 h 1854565"/>
              <a:gd name="connsiteX38" fmla="*/ 193617 w 902277"/>
              <a:gd name="connsiteY38" fmla="*/ 1043940 h 1854565"/>
              <a:gd name="connsiteX39" fmla="*/ 185997 w 902277"/>
              <a:gd name="connsiteY39" fmla="*/ 929640 h 1854565"/>
              <a:gd name="connsiteX40" fmla="*/ 163137 w 902277"/>
              <a:gd name="connsiteY40" fmla="*/ 914400 h 1854565"/>
              <a:gd name="connsiteX41" fmla="*/ 125037 w 902277"/>
              <a:gd name="connsiteY41" fmla="*/ 906780 h 1854565"/>
              <a:gd name="connsiteX0" fmla="*/ 125037 w 902277"/>
              <a:gd name="connsiteY0" fmla="*/ 906780 h 1862294"/>
              <a:gd name="connsiteX1" fmla="*/ 10737 w 902277"/>
              <a:gd name="connsiteY1" fmla="*/ 510540 h 1862294"/>
              <a:gd name="connsiteX2" fmla="*/ 3117 w 902277"/>
              <a:gd name="connsiteY2" fmla="*/ 487680 h 1862294"/>
              <a:gd name="connsiteX3" fmla="*/ 25977 w 902277"/>
              <a:gd name="connsiteY3" fmla="*/ 373380 h 1862294"/>
              <a:gd name="connsiteX4" fmla="*/ 41217 w 902277"/>
              <a:gd name="connsiteY4" fmla="*/ 350520 h 1862294"/>
              <a:gd name="connsiteX5" fmla="*/ 64077 w 902277"/>
              <a:gd name="connsiteY5" fmla="*/ 335280 h 1862294"/>
              <a:gd name="connsiteX6" fmla="*/ 117417 w 902277"/>
              <a:gd name="connsiteY6" fmla="*/ 274320 h 1862294"/>
              <a:gd name="connsiteX7" fmla="*/ 132657 w 902277"/>
              <a:gd name="connsiteY7" fmla="*/ 251460 h 1862294"/>
              <a:gd name="connsiteX8" fmla="*/ 178377 w 902277"/>
              <a:gd name="connsiteY8" fmla="*/ 220980 h 1862294"/>
              <a:gd name="connsiteX9" fmla="*/ 193617 w 902277"/>
              <a:gd name="connsiteY9" fmla="*/ 198120 h 1862294"/>
              <a:gd name="connsiteX10" fmla="*/ 239337 w 902277"/>
              <a:gd name="connsiteY10" fmla="*/ 160020 h 1862294"/>
              <a:gd name="connsiteX11" fmla="*/ 254577 w 902277"/>
              <a:gd name="connsiteY11" fmla="*/ 137160 h 1862294"/>
              <a:gd name="connsiteX12" fmla="*/ 285057 w 902277"/>
              <a:gd name="connsiteY12" fmla="*/ 114300 h 1862294"/>
              <a:gd name="connsiteX13" fmla="*/ 307917 w 902277"/>
              <a:gd name="connsiteY13" fmla="*/ 91440 h 1862294"/>
              <a:gd name="connsiteX14" fmla="*/ 353637 w 902277"/>
              <a:gd name="connsiteY14" fmla="*/ 68580 h 1862294"/>
              <a:gd name="connsiteX15" fmla="*/ 368877 w 902277"/>
              <a:gd name="connsiteY15" fmla="*/ 45720 h 1862294"/>
              <a:gd name="connsiteX16" fmla="*/ 414597 w 902277"/>
              <a:gd name="connsiteY16" fmla="*/ 30480 h 1862294"/>
              <a:gd name="connsiteX17" fmla="*/ 437457 w 902277"/>
              <a:gd name="connsiteY17" fmla="*/ 15240 h 1862294"/>
              <a:gd name="connsiteX18" fmla="*/ 467937 w 902277"/>
              <a:gd name="connsiteY18" fmla="*/ 7620 h 1862294"/>
              <a:gd name="connsiteX19" fmla="*/ 490797 w 902277"/>
              <a:gd name="connsiteY19" fmla="*/ 0 h 1862294"/>
              <a:gd name="connsiteX20" fmla="*/ 551757 w 902277"/>
              <a:gd name="connsiteY20" fmla="*/ 22860 h 1862294"/>
              <a:gd name="connsiteX21" fmla="*/ 566997 w 902277"/>
              <a:gd name="connsiteY21" fmla="*/ 45720 h 1862294"/>
              <a:gd name="connsiteX22" fmla="*/ 589857 w 902277"/>
              <a:gd name="connsiteY22" fmla="*/ 53340 h 1862294"/>
              <a:gd name="connsiteX23" fmla="*/ 612717 w 902277"/>
              <a:gd name="connsiteY23" fmla="*/ 68580 h 1862294"/>
              <a:gd name="connsiteX24" fmla="*/ 627957 w 902277"/>
              <a:gd name="connsiteY24" fmla="*/ 91440 h 1862294"/>
              <a:gd name="connsiteX25" fmla="*/ 650817 w 902277"/>
              <a:gd name="connsiteY25" fmla="*/ 106680 h 1862294"/>
              <a:gd name="connsiteX26" fmla="*/ 681297 w 902277"/>
              <a:gd name="connsiteY26" fmla="*/ 137160 h 1862294"/>
              <a:gd name="connsiteX27" fmla="*/ 742257 w 902277"/>
              <a:gd name="connsiteY27" fmla="*/ 190500 h 1862294"/>
              <a:gd name="connsiteX28" fmla="*/ 803217 w 902277"/>
              <a:gd name="connsiteY28" fmla="*/ 259080 h 1862294"/>
              <a:gd name="connsiteX29" fmla="*/ 765117 w 902277"/>
              <a:gd name="connsiteY29" fmla="*/ 342900 h 1862294"/>
              <a:gd name="connsiteX30" fmla="*/ 772737 w 902277"/>
              <a:gd name="connsiteY30" fmla="*/ 381000 h 1862294"/>
              <a:gd name="connsiteX31" fmla="*/ 780357 w 902277"/>
              <a:gd name="connsiteY31" fmla="*/ 403860 h 1862294"/>
              <a:gd name="connsiteX32" fmla="*/ 826077 w 902277"/>
              <a:gd name="connsiteY32" fmla="*/ 419100 h 1862294"/>
              <a:gd name="connsiteX33" fmla="*/ 864177 w 902277"/>
              <a:gd name="connsiteY33" fmla="*/ 464820 h 1862294"/>
              <a:gd name="connsiteX34" fmla="*/ 902277 w 902277"/>
              <a:gd name="connsiteY34" fmla="*/ 510540 h 1862294"/>
              <a:gd name="connsiteX35" fmla="*/ 635577 w 902277"/>
              <a:gd name="connsiteY35" fmla="*/ 1729740 h 1862294"/>
              <a:gd name="connsiteX36" fmla="*/ 346017 w 902277"/>
              <a:gd name="connsiteY36" fmla="*/ 1752600 h 1862294"/>
              <a:gd name="connsiteX37" fmla="*/ 193617 w 902277"/>
              <a:gd name="connsiteY37" fmla="*/ 1043940 h 1862294"/>
              <a:gd name="connsiteX38" fmla="*/ 185997 w 902277"/>
              <a:gd name="connsiteY38" fmla="*/ 929640 h 1862294"/>
              <a:gd name="connsiteX39" fmla="*/ 163137 w 902277"/>
              <a:gd name="connsiteY39" fmla="*/ 914400 h 1862294"/>
              <a:gd name="connsiteX40" fmla="*/ 125037 w 902277"/>
              <a:gd name="connsiteY40" fmla="*/ 906780 h 1862294"/>
              <a:gd name="connsiteX0" fmla="*/ 125037 w 902277"/>
              <a:gd name="connsiteY0" fmla="*/ 906780 h 1869018"/>
              <a:gd name="connsiteX1" fmla="*/ 10737 w 902277"/>
              <a:gd name="connsiteY1" fmla="*/ 510540 h 1869018"/>
              <a:gd name="connsiteX2" fmla="*/ 3117 w 902277"/>
              <a:gd name="connsiteY2" fmla="*/ 487680 h 1869018"/>
              <a:gd name="connsiteX3" fmla="*/ 25977 w 902277"/>
              <a:gd name="connsiteY3" fmla="*/ 373380 h 1869018"/>
              <a:gd name="connsiteX4" fmla="*/ 41217 w 902277"/>
              <a:gd name="connsiteY4" fmla="*/ 350520 h 1869018"/>
              <a:gd name="connsiteX5" fmla="*/ 64077 w 902277"/>
              <a:gd name="connsiteY5" fmla="*/ 335280 h 1869018"/>
              <a:gd name="connsiteX6" fmla="*/ 117417 w 902277"/>
              <a:gd name="connsiteY6" fmla="*/ 274320 h 1869018"/>
              <a:gd name="connsiteX7" fmla="*/ 132657 w 902277"/>
              <a:gd name="connsiteY7" fmla="*/ 251460 h 1869018"/>
              <a:gd name="connsiteX8" fmla="*/ 178377 w 902277"/>
              <a:gd name="connsiteY8" fmla="*/ 220980 h 1869018"/>
              <a:gd name="connsiteX9" fmla="*/ 193617 w 902277"/>
              <a:gd name="connsiteY9" fmla="*/ 198120 h 1869018"/>
              <a:gd name="connsiteX10" fmla="*/ 239337 w 902277"/>
              <a:gd name="connsiteY10" fmla="*/ 160020 h 1869018"/>
              <a:gd name="connsiteX11" fmla="*/ 254577 w 902277"/>
              <a:gd name="connsiteY11" fmla="*/ 137160 h 1869018"/>
              <a:gd name="connsiteX12" fmla="*/ 285057 w 902277"/>
              <a:gd name="connsiteY12" fmla="*/ 114300 h 1869018"/>
              <a:gd name="connsiteX13" fmla="*/ 307917 w 902277"/>
              <a:gd name="connsiteY13" fmla="*/ 91440 h 1869018"/>
              <a:gd name="connsiteX14" fmla="*/ 353637 w 902277"/>
              <a:gd name="connsiteY14" fmla="*/ 68580 h 1869018"/>
              <a:gd name="connsiteX15" fmla="*/ 368877 w 902277"/>
              <a:gd name="connsiteY15" fmla="*/ 45720 h 1869018"/>
              <a:gd name="connsiteX16" fmla="*/ 414597 w 902277"/>
              <a:gd name="connsiteY16" fmla="*/ 30480 h 1869018"/>
              <a:gd name="connsiteX17" fmla="*/ 437457 w 902277"/>
              <a:gd name="connsiteY17" fmla="*/ 15240 h 1869018"/>
              <a:gd name="connsiteX18" fmla="*/ 467937 w 902277"/>
              <a:gd name="connsiteY18" fmla="*/ 7620 h 1869018"/>
              <a:gd name="connsiteX19" fmla="*/ 490797 w 902277"/>
              <a:gd name="connsiteY19" fmla="*/ 0 h 1869018"/>
              <a:gd name="connsiteX20" fmla="*/ 551757 w 902277"/>
              <a:gd name="connsiteY20" fmla="*/ 22860 h 1869018"/>
              <a:gd name="connsiteX21" fmla="*/ 566997 w 902277"/>
              <a:gd name="connsiteY21" fmla="*/ 45720 h 1869018"/>
              <a:gd name="connsiteX22" fmla="*/ 589857 w 902277"/>
              <a:gd name="connsiteY22" fmla="*/ 53340 h 1869018"/>
              <a:gd name="connsiteX23" fmla="*/ 612717 w 902277"/>
              <a:gd name="connsiteY23" fmla="*/ 68580 h 1869018"/>
              <a:gd name="connsiteX24" fmla="*/ 627957 w 902277"/>
              <a:gd name="connsiteY24" fmla="*/ 91440 h 1869018"/>
              <a:gd name="connsiteX25" fmla="*/ 650817 w 902277"/>
              <a:gd name="connsiteY25" fmla="*/ 106680 h 1869018"/>
              <a:gd name="connsiteX26" fmla="*/ 681297 w 902277"/>
              <a:gd name="connsiteY26" fmla="*/ 137160 h 1869018"/>
              <a:gd name="connsiteX27" fmla="*/ 742257 w 902277"/>
              <a:gd name="connsiteY27" fmla="*/ 190500 h 1869018"/>
              <a:gd name="connsiteX28" fmla="*/ 803217 w 902277"/>
              <a:gd name="connsiteY28" fmla="*/ 259080 h 1869018"/>
              <a:gd name="connsiteX29" fmla="*/ 765117 w 902277"/>
              <a:gd name="connsiteY29" fmla="*/ 342900 h 1869018"/>
              <a:gd name="connsiteX30" fmla="*/ 772737 w 902277"/>
              <a:gd name="connsiteY30" fmla="*/ 381000 h 1869018"/>
              <a:gd name="connsiteX31" fmla="*/ 780357 w 902277"/>
              <a:gd name="connsiteY31" fmla="*/ 403860 h 1869018"/>
              <a:gd name="connsiteX32" fmla="*/ 826077 w 902277"/>
              <a:gd name="connsiteY32" fmla="*/ 419100 h 1869018"/>
              <a:gd name="connsiteX33" fmla="*/ 864177 w 902277"/>
              <a:gd name="connsiteY33" fmla="*/ 464820 h 1869018"/>
              <a:gd name="connsiteX34" fmla="*/ 902277 w 902277"/>
              <a:gd name="connsiteY34" fmla="*/ 510540 h 1869018"/>
              <a:gd name="connsiteX35" fmla="*/ 635577 w 902277"/>
              <a:gd name="connsiteY35" fmla="*/ 1729740 h 1869018"/>
              <a:gd name="connsiteX36" fmla="*/ 346017 w 902277"/>
              <a:gd name="connsiteY36" fmla="*/ 1752600 h 1869018"/>
              <a:gd name="connsiteX37" fmla="*/ 185997 w 902277"/>
              <a:gd name="connsiteY37" fmla="*/ 929640 h 1869018"/>
              <a:gd name="connsiteX38" fmla="*/ 163137 w 902277"/>
              <a:gd name="connsiteY38" fmla="*/ 914400 h 1869018"/>
              <a:gd name="connsiteX39" fmla="*/ 125037 w 902277"/>
              <a:gd name="connsiteY39" fmla="*/ 906780 h 1869018"/>
              <a:gd name="connsiteX0" fmla="*/ 165877 w 905017"/>
              <a:gd name="connsiteY0" fmla="*/ 914400 h 1869018"/>
              <a:gd name="connsiteX1" fmla="*/ 13477 w 905017"/>
              <a:gd name="connsiteY1" fmla="*/ 510540 h 1869018"/>
              <a:gd name="connsiteX2" fmla="*/ 5857 w 905017"/>
              <a:gd name="connsiteY2" fmla="*/ 487680 h 1869018"/>
              <a:gd name="connsiteX3" fmla="*/ 28717 w 905017"/>
              <a:gd name="connsiteY3" fmla="*/ 373380 h 1869018"/>
              <a:gd name="connsiteX4" fmla="*/ 43957 w 905017"/>
              <a:gd name="connsiteY4" fmla="*/ 350520 h 1869018"/>
              <a:gd name="connsiteX5" fmla="*/ 66817 w 905017"/>
              <a:gd name="connsiteY5" fmla="*/ 335280 h 1869018"/>
              <a:gd name="connsiteX6" fmla="*/ 120157 w 905017"/>
              <a:gd name="connsiteY6" fmla="*/ 274320 h 1869018"/>
              <a:gd name="connsiteX7" fmla="*/ 135397 w 905017"/>
              <a:gd name="connsiteY7" fmla="*/ 251460 h 1869018"/>
              <a:gd name="connsiteX8" fmla="*/ 181117 w 905017"/>
              <a:gd name="connsiteY8" fmla="*/ 220980 h 1869018"/>
              <a:gd name="connsiteX9" fmla="*/ 196357 w 905017"/>
              <a:gd name="connsiteY9" fmla="*/ 198120 h 1869018"/>
              <a:gd name="connsiteX10" fmla="*/ 242077 w 905017"/>
              <a:gd name="connsiteY10" fmla="*/ 160020 h 1869018"/>
              <a:gd name="connsiteX11" fmla="*/ 257317 w 905017"/>
              <a:gd name="connsiteY11" fmla="*/ 137160 h 1869018"/>
              <a:gd name="connsiteX12" fmla="*/ 287797 w 905017"/>
              <a:gd name="connsiteY12" fmla="*/ 114300 h 1869018"/>
              <a:gd name="connsiteX13" fmla="*/ 310657 w 905017"/>
              <a:gd name="connsiteY13" fmla="*/ 91440 h 1869018"/>
              <a:gd name="connsiteX14" fmla="*/ 356377 w 905017"/>
              <a:gd name="connsiteY14" fmla="*/ 68580 h 1869018"/>
              <a:gd name="connsiteX15" fmla="*/ 371617 w 905017"/>
              <a:gd name="connsiteY15" fmla="*/ 45720 h 1869018"/>
              <a:gd name="connsiteX16" fmla="*/ 417337 w 905017"/>
              <a:gd name="connsiteY16" fmla="*/ 30480 h 1869018"/>
              <a:gd name="connsiteX17" fmla="*/ 440197 w 905017"/>
              <a:gd name="connsiteY17" fmla="*/ 15240 h 1869018"/>
              <a:gd name="connsiteX18" fmla="*/ 470677 w 905017"/>
              <a:gd name="connsiteY18" fmla="*/ 7620 h 1869018"/>
              <a:gd name="connsiteX19" fmla="*/ 493537 w 905017"/>
              <a:gd name="connsiteY19" fmla="*/ 0 h 1869018"/>
              <a:gd name="connsiteX20" fmla="*/ 554497 w 905017"/>
              <a:gd name="connsiteY20" fmla="*/ 22860 h 1869018"/>
              <a:gd name="connsiteX21" fmla="*/ 569737 w 905017"/>
              <a:gd name="connsiteY21" fmla="*/ 45720 h 1869018"/>
              <a:gd name="connsiteX22" fmla="*/ 592597 w 905017"/>
              <a:gd name="connsiteY22" fmla="*/ 53340 h 1869018"/>
              <a:gd name="connsiteX23" fmla="*/ 615457 w 905017"/>
              <a:gd name="connsiteY23" fmla="*/ 68580 h 1869018"/>
              <a:gd name="connsiteX24" fmla="*/ 630697 w 905017"/>
              <a:gd name="connsiteY24" fmla="*/ 91440 h 1869018"/>
              <a:gd name="connsiteX25" fmla="*/ 653557 w 905017"/>
              <a:gd name="connsiteY25" fmla="*/ 106680 h 1869018"/>
              <a:gd name="connsiteX26" fmla="*/ 684037 w 905017"/>
              <a:gd name="connsiteY26" fmla="*/ 137160 h 1869018"/>
              <a:gd name="connsiteX27" fmla="*/ 744997 w 905017"/>
              <a:gd name="connsiteY27" fmla="*/ 190500 h 1869018"/>
              <a:gd name="connsiteX28" fmla="*/ 805957 w 905017"/>
              <a:gd name="connsiteY28" fmla="*/ 259080 h 1869018"/>
              <a:gd name="connsiteX29" fmla="*/ 767857 w 905017"/>
              <a:gd name="connsiteY29" fmla="*/ 342900 h 1869018"/>
              <a:gd name="connsiteX30" fmla="*/ 775477 w 905017"/>
              <a:gd name="connsiteY30" fmla="*/ 381000 h 1869018"/>
              <a:gd name="connsiteX31" fmla="*/ 783097 w 905017"/>
              <a:gd name="connsiteY31" fmla="*/ 403860 h 1869018"/>
              <a:gd name="connsiteX32" fmla="*/ 828817 w 905017"/>
              <a:gd name="connsiteY32" fmla="*/ 419100 h 1869018"/>
              <a:gd name="connsiteX33" fmla="*/ 866917 w 905017"/>
              <a:gd name="connsiteY33" fmla="*/ 464820 h 1869018"/>
              <a:gd name="connsiteX34" fmla="*/ 905017 w 905017"/>
              <a:gd name="connsiteY34" fmla="*/ 510540 h 1869018"/>
              <a:gd name="connsiteX35" fmla="*/ 638317 w 905017"/>
              <a:gd name="connsiteY35" fmla="*/ 1729740 h 1869018"/>
              <a:gd name="connsiteX36" fmla="*/ 348757 w 905017"/>
              <a:gd name="connsiteY36" fmla="*/ 1752600 h 1869018"/>
              <a:gd name="connsiteX37" fmla="*/ 188737 w 905017"/>
              <a:gd name="connsiteY37" fmla="*/ 929640 h 1869018"/>
              <a:gd name="connsiteX38" fmla="*/ 165877 w 905017"/>
              <a:gd name="connsiteY38" fmla="*/ 914400 h 1869018"/>
              <a:gd name="connsiteX0" fmla="*/ 190399 w 906679"/>
              <a:gd name="connsiteY0" fmla="*/ 929640 h 1869018"/>
              <a:gd name="connsiteX1" fmla="*/ 15139 w 906679"/>
              <a:gd name="connsiteY1" fmla="*/ 510540 h 1869018"/>
              <a:gd name="connsiteX2" fmla="*/ 7519 w 906679"/>
              <a:gd name="connsiteY2" fmla="*/ 487680 h 1869018"/>
              <a:gd name="connsiteX3" fmla="*/ 30379 w 906679"/>
              <a:gd name="connsiteY3" fmla="*/ 373380 h 1869018"/>
              <a:gd name="connsiteX4" fmla="*/ 45619 w 906679"/>
              <a:gd name="connsiteY4" fmla="*/ 350520 h 1869018"/>
              <a:gd name="connsiteX5" fmla="*/ 68479 w 906679"/>
              <a:gd name="connsiteY5" fmla="*/ 335280 h 1869018"/>
              <a:gd name="connsiteX6" fmla="*/ 121819 w 906679"/>
              <a:gd name="connsiteY6" fmla="*/ 274320 h 1869018"/>
              <a:gd name="connsiteX7" fmla="*/ 137059 w 906679"/>
              <a:gd name="connsiteY7" fmla="*/ 251460 h 1869018"/>
              <a:gd name="connsiteX8" fmla="*/ 182779 w 906679"/>
              <a:gd name="connsiteY8" fmla="*/ 220980 h 1869018"/>
              <a:gd name="connsiteX9" fmla="*/ 198019 w 906679"/>
              <a:gd name="connsiteY9" fmla="*/ 198120 h 1869018"/>
              <a:gd name="connsiteX10" fmla="*/ 243739 w 906679"/>
              <a:gd name="connsiteY10" fmla="*/ 160020 h 1869018"/>
              <a:gd name="connsiteX11" fmla="*/ 258979 w 906679"/>
              <a:gd name="connsiteY11" fmla="*/ 137160 h 1869018"/>
              <a:gd name="connsiteX12" fmla="*/ 289459 w 906679"/>
              <a:gd name="connsiteY12" fmla="*/ 114300 h 1869018"/>
              <a:gd name="connsiteX13" fmla="*/ 312319 w 906679"/>
              <a:gd name="connsiteY13" fmla="*/ 91440 h 1869018"/>
              <a:gd name="connsiteX14" fmla="*/ 358039 w 906679"/>
              <a:gd name="connsiteY14" fmla="*/ 68580 h 1869018"/>
              <a:gd name="connsiteX15" fmla="*/ 373279 w 906679"/>
              <a:gd name="connsiteY15" fmla="*/ 45720 h 1869018"/>
              <a:gd name="connsiteX16" fmla="*/ 418999 w 906679"/>
              <a:gd name="connsiteY16" fmla="*/ 30480 h 1869018"/>
              <a:gd name="connsiteX17" fmla="*/ 441859 w 906679"/>
              <a:gd name="connsiteY17" fmla="*/ 15240 h 1869018"/>
              <a:gd name="connsiteX18" fmla="*/ 472339 w 906679"/>
              <a:gd name="connsiteY18" fmla="*/ 7620 h 1869018"/>
              <a:gd name="connsiteX19" fmla="*/ 495199 w 906679"/>
              <a:gd name="connsiteY19" fmla="*/ 0 h 1869018"/>
              <a:gd name="connsiteX20" fmla="*/ 556159 w 906679"/>
              <a:gd name="connsiteY20" fmla="*/ 22860 h 1869018"/>
              <a:gd name="connsiteX21" fmla="*/ 571399 w 906679"/>
              <a:gd name="connsiteY21" fmla="*/ 45720 h 1869018"/>
              <a:gd name="connsiteX22" fmla="*/ 594259 w 906679"/>
              <a:gd name="connsiteY22" fmla="*/ 53340 h 1869018"/>
              <a:gd name="connsiteX23" fmla="*/ 617119 w 906679"/>
              <a:gd name="connsiteY23" fmla="*/ 68580 h 1869018"/>
              <a:gd name="connsiteX24" fmla="*/ 632359 w 906679"/>
              <a:gd name="connsiteY24" fmla="*/ 91440 h 1869018"/>
              <a:gd name="connsiteX25" fmla="*/ 655219 w 906679"/>
              <a:gd name="connsiteY25" fmla="*/ 106680 h 1869018"/>
              <a:gd name="connsiteX26" fmla="*/ 685699 w 906679"/>
              <a:gd name="connsiteY26" fmla="*/ 137160 h 1869018"/>
              <a:gd name="connsiteX27" fmla="*/ 746659 w 906679"/>
              <a:gd name="connsiteY27" fmla="*/ 190500 h 1869018"/>
              <a:gd name="connsiteX28" fmla="*/ 807619 w 906679"/>
              <a:gd name="connsiteY28" fmla="*/ 259080 h 1869018"/>
              <a:gd name="connsiteX29" fmla="*/ 769519 w 906679"/>
              <a:gd name="connsiteY29" fmla="*/ 342900 h 1869018"/>
              <a:gd name="connsiteX30" fmla="*/ 777139 w 906679"/>
              <a:gd name="connsiteY30" fmla="*/ 381000 h 1869018"/>
              <a:gd name="connsiteX31" fmla="*/ 784759 w 906679"/>
              <a:gd name="connsiteY31" fmla="*/ 403860 h 1869018"/>
              <a:gd name="connsiteX32" fmla="*/ 830479 w 906679"/>
              <a:gd name="connsiteY32" fmla="*/ 419100 h 1869018"/>
              <a:gd name="connsiteX33" fmla="*/ 868579 w 906679"/>
              <a:gd name="connsiteY33" fmla="*/ 464820 h 1869018"/>
              <a:gd name="connsiteX34" fmla="*/ 906679 w 906679"/>
              <a:gd name="connsiteY34" fmla="*/ 510540 h 1869018"/>
              <a:gd name="connsiteX35" fmla="*/ 639979 w 906679"/>
              <a:gd name="connsiteY35" fmla="*/ 1729740 h 1869018"/>
              <a:gd name="connsiteX36" fmla="*/ 350419 w 906679"/>
              <a:gd name="connsiteY36" fmla="*/ 1752600 h 1869018"/>
              <a:gd name="connsiteX37" fmla="*/ 190399 w 906679"/>
              <a:gd name="connsiteY37" fmla="*/ 929640 h 1869018"/>
              <a:gd name="connsiteX0" fmla="*/ 362181 w 918441"/>
              <a:gd name="connsiteY0" fmla="*/ 1752600 h 1895399"/>
              <a:gd name="connsiteX1" fmla="*/ 26901 w 918441"/>
              <a:gd name="connsiteY1" fmla="*/ 510540 h 1895399"/>
              <a:gd name="connsiteX2" fmla="*/ 19281 w 918441"/>
              <a:gd name="connsiteY2" fmla="*/ 487680 h 1895399"/>
              <a:gd name="connsiteX3" fmla="*/ 42141 w 918441"/>
              <a:gd name="connsiteY3" fmla="*/ 373380 h 1895399"/>
              <a:gd name="connsiteX4" fmla="*/ 57381 w 918441"/>
              <a:gd name="connsiteY4" fmla="*/ 350520 h 1895399"/>
              <a:gd name="connsiteX5" fmla="*/ 80241 w 918441"/>
              <a:gd name="connsiteY5" fmla="*/ 335280 h 1895399"/>
              <a:gd name="connsiteX6" fmla="*/ 133581 w 918441"/>
              <a:gd name="connsiteY6" fmla="*/ 274320 h 1895399"/>
              <a:gd name="connsiteX7" fmla="*/ 148821 w 918441"/>
              <a:gd name="connsiteY7" fmla="*/ 251460 h 1895399"/>
              <a:gd name="connsiteX8" fmla="*/ 194541 w 918441"/>
              <a:gd name="connsiteY8" fmla="*/ 220980 h 1895399"/>
              <a:gd name="connsiteX9" fmla="*/ 209781 w 918441"/>
              <a:gd name="connsiteY9" fmla="*/ 198120 h 1895399"/>
              <a:gd name="connsiteX10" fmla="*/ 255501 w 918441"/>
              <a:gd name="connsiteY10" fmla="*/ 160020 h 1895399"/>
              <a:gd name="connsiteX11" fmla="*/ 270741 w 918441"/>
              <a:gd name="connsiteY11" fmla="*/ 137160 h 1895399"/>
              <a:gd name="connsiteX12" fmla="*/ 301221 w 918441"/>
              <a:gd name="connsiteY12" fmla="*/ 114300 h 1895399"/>
              <a:gd name="connsiteX13" fmla="*/ 324081 w 918441"/>
              <a:gd name="connsiteY13" fmla="*/ 91440 h 1895399"/>
              <a:gd name="connsiteX14" fmla="*/ 369801 w 918441"/>
              <a:gd name="connsiteY14" fmla="*/ 68580 h 1895399"/>
              <a:gd name="connsiteX15" fmla="*/ 385041 w 918441"/>
              <a:gd name="connsiteY15" fmla="*/ 45720 h 1895399"/>
              <a:gd name="connsiteX16" fmla="*/ 430761 w 918441"/>
              <a:gd name="connsiteY16" fmla="*/ 30480 h 1895399"/>
              <a:gd name="connsiteX17" fmla="*/ 453621 w 918441"/>
              <a:gd name="connsiteY17" fmla="*/ 15240 h 1895399"/>
              <a:gd name="connsiteX18" fmla="*/ 484101 w 918441"/>
              <a:gd name="connsiteY18" fmla="*/ 7620 h 1895399"/>
              <a:gd name="connsiteX19" fmla="*/ 506961 w 918441"/>
              <a:gd name="connsiteY19" fmla="*/ 0 h 1895399"/>
              <a:gd name="connsiteX20" fmla="*/ 567921 w 918441"/>
              <a:gd name="connsiteY20" fmla="*/ 22860 h 1895399"/>
              <a:gd name="connsiteX21" fmla="*/ 583161 w 918441"/>
              <a:gd name="connsiteY21" fmla="*/ 45720 h 1895399"/>
              <a:gd name="connsiteX22" fmla="*/ 606021 w 918441"/>
              <a:gd name="connsiteY22" fmla="*/ 53340 h 1895399"/>
              <a:gd name="connsiteX23" fmla="*/ 628881 w 918441"/>
              <a:gd name="connsiteY23" fmla="*/ 68580 h 1895399"/>
              <a:gd name="connsiteX24" fmla="*/ 644121 w 918441"/>
              <a:gd name="connsiteY24" fmla="*/ 91440 h 1895399"/>
              <a:gd name="connsiteX25" fmla="*/ 666981 w 918441"/>
              <a:gd name="connsiteY25" fmla="*/ 106680 h 1895399"/>
              <a:gd name="connsiteX26" fmla="*/ 697461 w 918441"/>
              <a:gd name="connsiteY26" fmla="*/ 137160 h 1895399"/>
              <a:gd name="connsiteX27" fmla="*/ 758421 w 918441"/>
              <a:gd name="connsiteY27" fmla="*/ 190500 h 1895399"/>
              <a:gd name="connsiteX28" fmla="*/ 819381 w 918441"/>
              <a:gd name="connsiteY28" fmla="*/ 259080 h 1895399"/>
              <a:gd name="connsiteX29" fmla="*/ 781281 w 918441"/>
              <a:gd name="connsiteY29" fmla="*/ 342900 h 1895399"/>
              <a:gd name="connsiteX30" fmla="*/ 788901 w 918441"/>
              <a:gd name="connsiteY30" fmla="*/ 381000 h 1895399"/>
              <a:gd name="connsiteX31" fmla="*/ 796521 w 918441"/>
              <a:gd name="connsiteY31" fmla="*/ 403860 h 1895399"/>
              <a:gd name="connsiteX32" fmla="*/ 842241 w 918441"/>
              <a:gd name="connsiteY32" fmla="*/ 419100 h 1895399"/>
              <a:gd name="connsiteX33" fmla="*/ 880341 w 918441"/>
              <a:gd name="connsiteY33" fmla="*/ 464820 h 1895399"/>
              <a:gd name="connsiteX34" fmla="*/ 918441 w 918441"/>
              <a:gd name="connsiteY34" fmla="*/ 510540 h 1895399"/>
              <a:gd name="connsiteX35" fmla="*/ 651741 w 918441"/>
              <a:gd name="connsiteY35" fmla="*/ 1729740 h 1895399"/>
              <a:gd name="connsiteX36" fmla="*/ 362181 w 918441"/>
              <a:gd name="connsiteY36" fmla="*/ 1752600 h 1895399"/>
              <a:gd name="connsiteX0" fmla="*/ 673147 w 939847"/>
              <a:gd name="connsiteY0" fmla="*/ 1729740 h 1729740"/>
              <a:gd name="connsiteX1" fmla="*/ 48307 w 939847"/>
              <a:gd name="connsiteY1" fmla="*/ 510540 h 1729740"/>
              <a:gd name="connsiteX2" fmla="*/ 40687 w 939847"/>
              <a:gd name="connsiteY2" fmla="*/ 487680 h 1729740"/>
              <a:gd name="connsiteX3" fmla="*/ 63547 w 939847"/>
              <a:gd name="connsiteY3" fmla="*/ 373380 h 1729740"/>
              <a:gd name="connsiteX4" fmla="*/ 78787 w 939847"/>
              <a:gd name="connsiteY4" fmla="*/ 350520 h 1729740"/>
              <a:gd name="connsiteX5" fmla="*/ 101647 w 939847"/>
              <a:gd name="connsiteY5" fmla="*/ 335280 h 1729740"/>
              <a:gd name="connsiteX6" fmla="*/ 154987 w 939847"/>
              <a:gd name="connsiteY6" fmla="*/ 274320 h 1729740"/>
              <a:gd name="connsiteX7" fmla="*/ 170227 w 939847"/>
              <a:gd name="connsiteY7" fmla="*/ 251460 h 1729740"/>
              <a:gd name="connsiteX8" fmla="*/ 215947 w 939847"/>
              <a:gd name="connsiteY8" fmla="*/ 220980 h 1729740"/>
              <a:gd name="connsiteX9" fmla="*/ 231187 w 939847"/>
              <a:gd name="connsiteY9" fmla="*/ 198120 h 1729740"/>
              <a:gd name="connsiteX10" fmla="*/ 276907 w 939847"/>
              <a:gd name="connsiteY10" fmla="*/ 160020 h 1729740"/>
              <a:gd name="connsiteX11" fmla="*/ 292147 w 939847"/>
              <a:gd name="connsiteY11" fmla="*/ 137160 h 1729740"/>
              <a:gd name="connsiteX12" fmla="*/ 322627 w 939847"/>
              <a:gd name="connsiteY12" fmla="*/ 114300 h 1729740"/>
              <a:gd name="connsiteX13" fmla="*/ 345487 w 939847"/>
              <a:gd name="connsiteY13" fmla="*/ 91440 h 1729740"/>
              <a:gd name="connsiteX14" fmla="*/ 391207 w 939847"/>
              <a:gd name="connsiteY14" fmla="*/ 68580 h 1729740"/>
              <a:gd name="connsiteX15" fmla="*/ 406447 w 939847"/>
              <a:gd name="connsiteY15" fmla="*/ 45720 h 1729740"/>
              <a:gd name="connsiteX16" fmla="*/ 452167 w 939847"/>
              <a:gd name="connsiteY16" fmla="*/ 30480 h 1729740"/>
              <a:gd name="connsiteX17" fmla="*/ 475027 w 939847"/>
              <a:gd name="connsiteY17" fmla="*/ 15240 h 1729740"/>
              <a:gd name="connsiteX18" fmla="*/ 505507 w 939847"/>
              <a:gd name="connsiteY18" fmla="*/ 7620 h 1729740"/>
              <a:gd name="connsiteX19" fmla="*/ 528367 w 939847"/>
              <a:gd name="connsiteY19" fmla="*/ 0 h 1729740"/>
              <a:gd name="connsiteX20" fmla="*/ 589327 w 939847"/>
              <a:gd name="connsiteY20" fmla="*/ 22860 h 1729740"/>
              <a:gd name="connsiteX21" fmla="*/ 604567 w 939847"/>
              <a:gd name="connsiteY21" fmla="*/ 45720 h 1729740"/>
              <a:gd name="connsiteX22" fmla="*/ 627427 w 939847"/>
              <a:gd name="connsiteY22" fmla="*/ 53340 h 1729740"/>
              <a:gd name="connsiteX23" fmla="*/ 650287 w 939847"/>
              <a:gd name="connsiteY23" fmla="*/ 68580 h 1729740"/>
              <a:gd name="connsiteX24" fmla="*/ 665527 w 939847"/>
              <a:gd name="connsiteY24" fmla="*/ 91440 h 1729740"/>
              <a:gd name="connsiteX25" fmla="*/ 688387 w 939847"/>
              <a:gd name="connsiteY25" fmla="*/ 106680 h 1729740"/>
              <a:gd name="connsiteX26" fmla="*/ 718867 w 939847"/>
              <a:gd name="connsiteY26" fmla="*/ 137160 h 1729740"/>
              <a:gd name="connsiteX27" fmla="*/ 779827 w 939847"/>
              <a:gd name="connsiteY27" fmla="*/ 190500 h 1729740"/>
              <a:gd name="connsiteX28" fmla="*/ 840787 w 939847"/>
              <a:gd name="connsiteY28" fmla="*/ 259080 h 1729740"/>
              <a:gd name="connsiteX29" fmla="*/ 802687 w 939847"/>
              <a:gd name="connsiteY29" fmla="*/ 342900 h 1729740"/>
              <a:gd name="connsiteX30" fmla="*/ 810307 w 939847"/>
              <a:gd name="connsiteY30" fmla="*/ 381000 h 1729740"/>
              <a:gd name="connsiteX31" fmla="*/ 817927 w 939847"/>
              <a:gd name="connsiteY31" fmla="*/ 403860 h 1729740"/>
              <a:gd name="connsiteX32" fmla="*/ 863647 w 939847"/>
              <a:gd name="connsiteY32" fmla="*/ 419100 h 1729740"/>
              <a:gd name="connsiteX33" fmla="*/ 901747 w 939847"/>
              <a:gd name="connsiteY33" fmla="*/ 464820 h 1729740"/>
              <a:gd name="connsiteX34" fmla="*/ 939847 w 939847"/>
              <a:gd name="connsiteY34" fmla="*/ 510540 h 1729740"/>
              <a:gd name="connsiteX35" fmla="*/ 673147 w 939847"/>
              <a:gd name="connsiteY35" fmla="*/ 1729740 h 1729740"/>
              <a:gd name="connsiteX0" fmla="*/ 959588 w 959588"/>
              <a:gd name="connsiteY0" fmla="*/ 510540 h 514939"/>
              <a:gd name="connsiteX1" fmla="*/ 68048 w 959588"/>
              <a:gd name="connsiteY1" fmla="*/ 510540 h 514939"/>
              <a:gd name="connsiteX2" fmla="*/ 60428 w 959588"/>
              <a:gd name="connsiteY2" fmla="*/ 487680 h 514939"/>
              <a:gd name="connsiteX3" fmla="*/ 83288 w 959588"/>
              <a:gd name="connsiteY3" fmla="*/ 373380 h 514939"/>
              <a:gd name="connsiteX4" fmla="*/ 98528 w 959588"/>
              <a:gd name="connsiteY4" fmla="*/ 350520 h 514939"/>
              <a:gd name="connsiteX5" fmla="*/ 121388 w 959588"/>
              <a:gd name="connsiteY5" fmla="*/ 335280 h 514939"/>
              <a:gd name="connsiteX6" fmla="*/ 174728 w 959588"/>
              <a:gd name="connsiteY6" fmla="*/ 274320 h 514939"/>
              <a:gd name="connsiteX7" fmla="*/ 189968 w 959588"/>
              <a:gd name="connsiteY7" fmla="*/ 251460 h 514939"/>
              <a:gd name="connsiteX8" fmla="*/ 235688 w 959588"/>
              <a:gd name="connsiteY8" fmla="*/ 220980 h 514939"/>
              <a:gd name="connsiteX9" fmla="*/ 250928 w 959588"/>
              <a:gd name="connsiteY9" fmla="*/ 198120 h 514939"/>
              <a:gd name="connsiteX10" fmla="*/ 296648 w 959588"/>
              <a:gd name="connsiteY10" fmla="*/ 160020 h 514939"/>
              <a:gd name="connsiteX11" fmla="*/ 311888 w 959588"/>
              <a:gd name="connsiteY11" fmla="*/ 137160 h 514939"/>
              <a:gd name="connsiteX12" fmla="*/ 342368 w 959588"/>
              <a:gd name="connsiteY12" fmla="*/ 114300 h 514939"/>
              <a:gd name="connsiteX13" fmla="*/ 365228 w 959588"/>
              <a:gd name="connsiteY13" fmla="*/ 91440 h 514939"/>
              <a:gd name="connsiteX14" fmla="*/ 410948 w 959588"/>
              <a:gd name="connsiteY14" fmla="*/ 68580 h 514939"/>
              <a:gd name="connsiteX15" fmla="*/ 426188 w 959588"/>
              <a:gd name="connsiteY15" fmla="*/ 45720 h 514939"/>
              <a:gd name="connsiteX16" fmla="*/ 471908 w 959588"/>
              <a:gd name="connsiteY16" fmla="*/ 30480 h 514939"/>
              <a:gd name="connsiteX17" fmla="*/ 494768 w 959588"/>
              <a:gd name="connsiteY17" fmla="*/ 15240 h 514939"/>
              <a:gd name="connsiteX18" fmla="*/ 525248 w 959588"/>
              <a:gd name="connsiteY18" fmla="*/ 7620 h 514939"/>
              <a:gd name="connsiteX19" fmla="*/ 548108 w 959588"/>
              <a:gd name="connsiteY19" fmla="*/ 0 h 514939"/>
              <a:gd name="connsiteX20" fmla="*/ 609068 w 959588"/>
              <a:gd name="connsiteY20" fmla="*/ 22860 h 514939"/>
              <a:gd name="connsiteX21" fmla="*/ 624308 w 959588"/>
              <a:gd name="connsiteY21" fmla="*/ 45720 h 514939"/>
              <a:gd name="connsiteX22" fmla="*/ 647168 w 959588"/>
              <a:gd name="connsiteY22" fmla="*/ 53340 h 514939"/>
              <a:gd name="connsiteX23" fmla="*/ 670028 w 959588"/>
              <a:gd name="connsiteY23" fmla="*/ 68580 h 514939"/>
              <a:gd name="connsiteX24" fmla="*/ 685268 w 959588"/>
              <a:gd name="connsiteY24" fmla="*/ 91440 h 514939"/>
              <a:gd name="connsiteX25" fmla="*/ 708128 w 959588"/>
              <a:gd name="connsiteY25" fmla="*/ 106680 h 514939"/>
              <a:gd name="connsiteX26" fmla="*/ 738608 w 959588"/>
              <a:gd name="connsiteY26" fmla="*/ 137160 h 514939"/>
              <a:gd name="connsiteX27" fmla="*/ 799568 w 959588"/>
              <a:gd name="connsiteY27" fmla="*/ 190500 h 514939"/>
              <a:gd name="connsiteX28" fmla="*/ 860528 w 959588"/>
              <a:gd name="connsiteY28" fmla="*/ 259080 h 514939"/>
              <a:gd name="connsiteX29" fmla="*/ 822428 w 959588"/>
              <a:gd name="connsiteY29" fmla="*/ 342900 h 514939"/>
              <a:gd name="connsiteX30" fmla="*/ 830048 w 959588"/>
              <a:gd name="connsiteY30" fmla="*/ 381000 h 514939"/>
              <a:gd name="connsiteX31" fmla="*/ 837668 w 959588"/>
              <a:gd name="connsiteY31" fmla="*/ 403860 h 514939"/>
              <a:gd name="connsiteX32" fmla="*/ 883388 w 959588"/>
              <a:gd name="connsiteY32" fmla="*/ 419100 h 514939"/>
              <a:gd name="connsiteX33" fmla="*/ 921488 w 959588"/>
              <a:gd name="connsiteY33" fmla="*/ 464820 h 514939"/>
              <a:gd name="connsiteX34" fmla="*/ 959588 w 959588"/>
              <a:gd name="connsiteY34" fmla="*/ 510540 h 514939"/>
              <a:gd name="connsiteX0" fmla="*/ 899160 w 899160"/>
              <a:gd name="connsiteY0" fmla="*/ 510540 h 511827"/>
              <a:gd name="connsiteX1" fmla="*/ 0 w 899160"/>
              <a:gd name="connsiteY1" fmla="*/ 487680 h 511827"/>
              <a:gd name="connsiteX2" fmla="*/ 22860 w 899160"/>
              <a:gd name="connsiteY2" fmla="*/ 373380 h 511827"/>
              <a:gd name="connsiteX3" fmla="*/ 38100 w 899160"/>
              <a:gd name="connsiteY3" fmla="*/ 350520 h 511827"/>
              <a:gd name="connsiteX4" fmla="*/ 60960 w 899160"/>
              <a:gd name="connsiteY4" fmla="*/ 335280 h 511827"/>
              <a:gd name="connsiteX5" fmla="*/ 114300 w 899160"/>
              <a:gd name="connsiteY5" fmla="*/ 274320 h 511827"/>
              <a:gd name="connsiteX6" fmla="*/ 129540 w 899160"/>
              <a:gd name="connsiteY6" fmla="*/ 251460 h 511827"/>
              <a:gd name="connsiteX7" fmla="*/ 175260 w 899160"/>
              <a:gd name="connsiteY7" fmla="*/ 220980 h 511827"/>
              <a:gd name="connsiteX8" fmla="*/ 190500 w 899160"/>
              <a:gd name="connsiteY8" fmla="*/ 198120 h 511827"/>
              <a:gd name="connsiteX9" fmla="*/ 236220 w 899160"/>
              <a:gd name="connsiteY9" fmla="*/ 160020 h 511827"/>
              <a:gd name="connsiteX10" fmla="*/ 251460 w 899160"/>
              <a:gd name="connsiteY10" fmla="*/ 137160 h 511827"/>
              <a:gd name="connsiteX11" fmla="*/ 281940 w 899160"/>
              <a:gd name="connsiteY11" fmla="*/ 114300 h 511827"/>
              <a:gd name="connsiteX12" fmla="*/ 304800 w 899160"/>
              <a:gd name="connsiteY12" fmla="*/ 91440 h 511827"/>
              <a:gd name="connsiteX13" fmla="*/ 350520 w 899160"/>
              <a:gd name="connsiteY13" fmla="*/ 68580 h 511827"/>
              <a:gd name="connsiteX14" fmla="*/ 365760 w 899160"/>
              <a:gd name="connsiteY14" fmla="*/ 45720 h 511827"/>
              <a:gd name="connsiteX15" fmla="*/ 411480 w 899160"/>
              <a:gd name="connsiteY15" fmla="*/ 30480 h 511827"/>
              <a:gd name="connsiteX16" fmla="*/ 434340 w 899160"/>
              <a:gd name="connsiteY16" fmla="*/ 15240 h 511827"/>
              <a:gd name="connsiteX17" fmla="*/ 464820 w 899160"/>
              <a:gd name="connsiteY17" fmla="*/ 7620 h 511827"/>
              <a:gd name="connsiteX18" fmla="*/ 487680 w 899160"/>
              <a:gd name="connsiteY18" fmla="*/ 0 h 511827"/>
              <a:gd name="connsiteX19" fmla="*/ 548640 w 899160"/>
              <a:gd name="connsiteY19" fmla="*/ 22860 h 511827"/>
              <a:gd name="connsiteX20" fmla="*/ 563880 w 899160"/>
              <a:gd name="connsiteY20" fmla="*/ 45720 h 511827"/>
              <a:gd name="connsiteX21" fmla="*/ 586740 w 899160"/>
              <a:gd name="connsiteY21" fmla="*/ 53340 h 511827"/>
              <a:gd name="connsiteX22" fmla="*/ 609600 w 899160"/>
              <a:gd name="connsiteY22" fmla="*/ 68580 h 511827"/>
              <a:gd name="connsiteX23" fmla="*/ 624840 w 899160"/>
              <a:gd name="connsiteY23" fmla="*/ 91440 h 511827"/>
              <a:gd name="connsiteX24" fmla="*/ 647700 w 899160"/>
              <a:gd name="connsiteY24" fmla="*/ 106680 h 511827"/>
              <a:gd name="connsiteX25" fmla="*/ 678180 w 899160"/>
              <a:gd name="connsiteY25" fmla="*/ 137160 h 511827"/>
              <a:gd name="connsiteX26" fmla="*/ 739140 w 899160"/>
              <a:gd name="connsiteY26" fmla="*/ 190500 h 511827"/>
              <a:gd name="connsiteX27" fmla="*/ 800100 w 899160"/>
              <a:gd name="connsiteY27" fmla="*/ 259080 h 511827"/>
              <a:gd name="connsiteX28" fmla="*/ 762000 w 899160"/>
              <a:gd name="connsiteY28" fmla="*/ 342900 h 511827"/>
              <a:gd name="connsiteX29" fmla="*/ 769620 w 899160"/>
              <a:gd name="connsiteY29" fmla="*/ 381000 h 511827"/>
              <a:gd name="connsiteX30" fmla="*/ 777240 w 899160"/>
              <a:gd name="connsiteY30" fmla="*/ 403860 h 511827"/>
              <a:gd name="connsiteX31" fmla="*/ 822960 w 899160"/>
              <a:gd name="connsiteY31" fmla="*/ 419100 h 511827"/>
              <a:gd name="connsiteX32" fmla="*/ 861060 w 899160"/>
              <a:gd name="connsiteY32" fmla="*/ 464820 h 511827"/>
              <a:gd name="connsiteX33" fmla="*/ 899160 w 899160"/>
              <a:gd name="connsiteY33" fmla="*/ 510540 h 511827"/>
              <a:gd name="connsiteX0" fmla="*/ 861060 w 927127"/>
              <a:gd name="connsiteY0" fmla="*/ 464820 h 492266"/>
              <a:gd name="connsiteX1" fmla="*/ 0 w 927127"/>
              <a:gd name="connsiteY1" fmla="*/ 487680 h 492266"/>
              <a:gd name="connsiteX2" fmla="*/ 22860 w 927127"/>
              <a:gd name="connsiteY2" fmla="*/ 373380 h 492266"/>
              <a:gd name="connsiteX3" fmla="*/ 38100 w 927127"/>
              <a:gd name="connsiteY3" fmla="*/ 350520 h 492266"/>
              <a:gd name="connsiteX4" fmla="*/ 60960 w 927127"/>
              <a:gd name="connsiteY4" fmla="*/ 335280 h 492266"/>
              <a:gd name="connsiteX5" fmla="*/ 114300 w 927127"/>
              <a:gd name="connsiteY5" fmla="*/ 274320 h 492266"/>
              <a:gd name="connsiteX6" fmla="*/ 129540 w 927127"/>
              <a:gd name="connsiteY6" fmla="*/ 251460 h 492266"/>
              <a:gd name="connsiteX7" fmla="*/ 175260 w 927127"/>
              <a:gd name="connsiteY7" fmla="*/ 220980 h 492266"/>
              <a:gd name="connsiteX8" fmla="*/ 190500 w 927127"/>
              <a:gd name="connsiteY8" fmla="*/ 198120 h 492266"/>
              <a:gd name="connsiteX9" fmla="*/ 236220 w 927127"/>
              <a:gd name="connsiteY9" fmla="*/ 160020 h 492266"/>
              <a:gd name="connsiteX10" fmla="*/ 251460 w 927127"/>
              <a:gd name="connsiteY10" fmla="*/ 137160 h 492266"/>
              <a:gd name="connsiteX11" fmla="*/ 281940 w 927127"/>
              <a:gd name="connsiteY11" fmla="*/ 114300 h 492266"/>
              <a:gd name="connsiteX12" fmla="*/ 304800 w 927127"/>
              <a:gd name="connsiteY12" fmla="*/ 91440 h 492266"/>
              <a:gd name="connsiteX13" fmla="*/ 350520 w 927127"/>
              <a:gd name="connsiteY13" fmla="*/ 68580 h 492266"/>
              <a:gd name="connsiteX14" fmla="*/ 365760 w 927127"/>
              <a:gd name="connsiteY14" fmla="*/ 45720 h 492266"/>
              <a:gd name="connsiteX15" fmla="*/ 411480 w 927127"/>
              <a:gd name="connsiteY15" fmla="*/ 30480 h 492266"/>
              <a:gd name="connsiteX16" fmla="*/ 434340 w 927127"/>
              <a:gd name="connsiteY16" fmla="*/ 15240 h 492266"/>
              <a:gd name="connsiteX17" fmla="*/ 464820 w 927127"/>
              <a:gd name="connsiteY17" fmla="*/ 7620 h 492266"/>
              <a:gd name="connsiteX18" fmla="*/ 487680 w 927127"/>
              <a:gd name="connsiteY18" fmla="*/ 0 h 492266"/>
              <a:gd name="connsiteX19" fmla="*/ 548640 w 927127"/>
              <a:gd name="connsiteY19" fmla="*/ 22860 h 492266"/>
              <a:gd name="connsiteX20" fmla="*/ 563880 w 927127"/>
              <a:gd name="connsiteY20" fmla="*/ 45720 h 492266"/>
              <a:gd name="connsiteX21" fmla="*/ 586740 w 927127"/>
              <a:gd name="connsiteY21" fmla="*/ 53340 h 492266"/>
              <a:gd name="connsiteX22" fmla="*/ 609600 w 927127"/>
              <a:gd name="connsiteY22" fmla="*/ 68580 h 492266"/>
              <a:gd name="connsiteX23" fmla="*/ 624840 w 927127"/>
              <a:gd name="connsiteY23" fmla="*/ 91440 h 492266"/>
              <a:gd name="connsiteX24" fmla="*/ 647700 w 927127"/>
              <a:gd name="connsiteY24" fmla="*/ 106680 h 492266"/>
              <a:gd name="connsiteX25" fmla="*/ 678180 w 927127"/>
              <a:gd name="connsiteY25" fmla="*/ 137160 h 492266"/>
              <a:gd name="connsiteX26" fmla="*/ 739140 w 927127"/>
              <a:gd name="connsiteY26" fmla="*/ 190500 h 492266"/>
              <a:gd name="connsiteX27" fmla="*/ 800100 w 927127"/>
              <a:gd name="connsiteY27" fmla="*/ 259080 h 492266"/>
              <a:gd name="connsiteX28" fmla="*/ 762000 w 927127"/>
              <a:gd name="connsiteY28" fmla="*/ 342900 h 492266"/>
              <a:gd name="connsiteX29" fmla="*/ 769620 w 927127"/>
              <a:gd name="connsiteY29" fmla="*/ 381000 h 492266"/>
              <a:gd name="connsiteX30" fmla="*/ 777240 w 927127"/>
              <a:gd name="connsiteY30" fmla="*/ 403860 h 492266"/>
              <a:gd name="connsiteX31" fmla="*/ 822960 w 927127"/>
              <a:gd name="connsiteY31" fmla="*/ 419100 h 492266"/>
              <a:gd name="connsiteX32" fmla="*/ 861060 w 927127"/>
              <a:gd name="connsiteY32" fmla="*/ 464820 h 492266"/>
              <a:gd name="connsiteX0" fmla="*/ 869527 w 922968"/>
              <a:gd name="connsiteY0" fmla="*/ 485951 h 496997"/>
              <a:gd name="connsiteX1" fmla="*/ 0 w 922968"/>
              <a:gd name="connsiteY1" fmla="*/ 487680 h 496997"/>
              <a:gd name="connsiteX2" fmla="*/ 22860 w 922968"/>
              <a:gd name="connsiteY2" fmla="*/ 373380 h 496997"/>
              <a:gd name="connsiteX3" fmla="*/ 38100 w 922968"/>
              <a:gd name="connsiteY3" fmla="*/ 350520 h 496997"/>
              <a:gd name="connsiteX4" fmla="*/ 60960 w 922968"/>
              <a:gd name="connsiteY4" fmla="*/ 335280 h 496997"/>
              <a:gd name="connsiteX5" fmla="*/ 114300 w 922968"/>
              <a:gd name="connsiteY5" fmla="*/ 274320 h 496997"/>
              <a:gd name="connsiteX6" fmla="*/ 129540 w 922968"/>
              <a:gd name="connsiteY6" fmla="*/ 251460 h 496997"/>
              <a:gd name="connsiteX7" fmla="*/ 175260 w 922968"/>
              <a:gd name="connsiteY7" fmla="*/ 220980 h 496997"/>
              <a:gd name="connsiteX8" fmla="*/ 190500 w 922968"/>
              <a:gd name="connsiteY8" fmla="*/ 198120 h 496997"/>
              <a:gd name="connsiteX9" fmla="*/ 236220 w 922968"/>
              <a:gd name="connsiteY9" fmla="*/ 160020 h 496997"/>
              <a:gd name="connsiteX10" fmla="*/ 251460 w 922968"/>
              <a:gd name="connsiteY10" fmla="*/ 137160 h 496997"/>
              <a:gd name="connsiteX11" fmla="*/ 281940 w 922968"/>
              <a:gd name="connsiteY11" fmla="*/ 114300 h 496997"/>
              <a:gd name="connsiteX12" fmla="*/ 304800 w 922968"/>
              <a:gd name="connsiteY12" fmla="*/ 91440 h 496997"/>
              <a:gd name="connsiteX13" fmla="*/ 350520 w 922968"/>
              <a:gd name="connsiteY13" fmla="*/ 68580 h 496997"/>
              <a:gd name="connsiteX14" fmla="*/ 365760 w 922968"/>
              <a:gd name="connsiteY14" fmla="*/ 45720 h 496997"/>
              <a:gd name="connsiteX15" fmla="*/ 411480 w 922968"/>
              <a:gd name="connsiteY15" fmla="*/ 30480 h 496997"/>
              <a:gd name="connsiteX16" fmla="*/ 434340 w 922968"/>
              <a:gd name="connsiteY16" fmla="*/ 15240 h 496997"/>
              <a:gd name="connsiteX17" fmla="*/ 464820 w 922968"/>
              <a:gd name="connsiteY17" fmla="*/ 7620 h 496997"/>
              <a:gd name="connsiteX18" fmla="*/ 487680 w 922968"/>
              <a:gd name="connsiteY18" fmla="*/ 0 h 496997"/>
              <a:gd name="connsiteX19" fmla="*/ 548640 w 922968"/>
              <a:gd name="connsiteY19" fmla="*/ 22860 h 496997"/>
              <a:gd name="connsiteX20" fmla="*/ 563880 w 922968"/>
              <a:gd name="connsiteY20" fmla="*/ 45720 h 496997"/>
              <a:gd name="connsiteX21" fmla="*/ 586740 w 922968"/>
              <a:gd name="connsiteY21" fmla="*/ 53340 h 496997"/>
              <a:gd name="connsiteX22" fmla="*/ 609600 w 922968"/>
              <a:gd name="connsiteY22" fmla="*/ 68580 h 496997"/>
              <a:gd name="connsiteX23" fmla="*/ 624840 w 922968"/>
              <a:gd name="connsiteY23" fmla="*/ 91440 h 496997"/>
              <a:gd name="connsiteX24" fmla="*/ 647700 w 922968"/>
              <a:gd name="connsiteY24" fmla="*/ 106680 h 496997"/>
              <a:gd name="connsiteX25" fmla="*/ 678180 w 922968"/>
              <a:gd name="connsiteY25" fmla="*/ 137160 h 496997"/>
              <a:gd name="connsiteX26" fmla="*/ 739140 w 922968"/>
              <a:gd name="connsiteY26" fmla="*/ 190500 h 496997"/>
              <a:gd name="connsiteX27" fmla="*/ 800100 w 922968"/>
              <a:gd name="connsiteY27" fmla="*/ 259080 h 496997"/>
              <a:gd name="connsiteX28" fmla="*/ 762000 w 922968"/>
              <a:gd name="connsiteY28" fmla="*/ 342900 h 496997"/>
              <a:gd name="connsiteX29" fmla="*/ 769620 w 922968"/>
              <a:gd name="connsiteY29" fmla="*/ 381000 h 496997"/>
              <a:gd name="connsiteX30" fmla="*/ 777240 w 922968"/>
              <a:gd name="connsiteY30" fmla="*/ 403860 h 496997"/>
              <a:gd name="connsiteX31" fmla="*/ 822960 w 922968"/>
              <a:gd name="connsiteY31" fmla="*/ 419100 h 496997"/>
              <a:gd name="connsiteX32" fmla="*/ 869527 w 922968"/>
              <a:gd name="connsiteY32" fmla="*/ 485951 h 496997"/>
              <a:gd name="connsiteX0" fmla="*/ 869527 w 869527"/>
              <a:gd name="connsiteY0" fmla="*/ 485951 h 496997"/>
              <a:gd name="connsiteX1" fmla="*/ 0 w 869527"/>
              <a:gd name="connsiteY1" fmla="*/ 487680 h 496997"/>
              <a:gd name="connsiteX2" fmla="*/ 22860 w 869527"/>
              <a:gd name="connsiteY2" fmla="*/ 373380 h 496997"/>
              <a:gd name="connsiteX3" fmla="*/ 38100 w 869527"/>
              <a:gd name="connsiteY3" fmla="*/ 350520 h 496997"/>
              <a:gd name="connsiteX4" fmla="*/ 60960 w 869527"/>
              <a:gd name="connsiteY4" fmla="*/ 335280 h 496997"/>
              <a:gd name="connsiteX5" fmla="*/ 114300 w 869527"/>
              <a:gd name="connsiteY5" fmla="*/ 274320 h 496997"/>
              <a:gd name="connsiteX6" fmla="*/ 129540 w 869527"/>
              <a:gd name="connsiteY6" fmla="*/ 251460 h 496997"/>
              <a:gd name="connsiteX7" fmla="*/ 175260 w 869527"/>
              <a:gd name="connsiteY7" fmla="*/ 220980 h 496997"/>
              <a:gd name="connsiteX8" fmla="*/ 190500 w 869527"/>
              <a:gd name="connsiteY8" fmla="*/ 198120 h 496997"/>
              <a:gd name="connsiteX9" fmla="*/ 236220 w 869527"/>
              <a:gd name="connsiteY9" fmla="*/ 160020 h 496997"/>
              <a:gd name="connsiteX10" fmla="*/ 251460 w 869527"/>
              <a:gd name="connsiteY10" fmla="*/ 137160 h 496997"/>
              <a:gd name="connsiteX11" fmla="*/ 281940 w 869527"/>
              <a:gd name="connsiteY11" fmla="*/ 114300 h 496997"/>
              <a:gd name="connsiteX12" fmla="*/ 304800 w 869527"/>
              <a:gd name="connsiteY12" fmla="*/ 91440 h 496997"/>
              <a:gd name="connsiteX13" fmla="*/ 350520 w 869527"/>
              <a:gd name="connsiteY13" fmla="*/ 68580 h 496997"/>
              <a:gd name="connsiteX14" fmla="*/ 365760 w 869527"/>
              <a:gd name="connsiteY14" fmla="*/ 45720 h 496997"/>
              <a:gd name="connsiteX15" fmla="*/ 411480 w 869527"/>
              <a:gd name="connsiteY15" fmla="*/ 30480 h 496997"/>
              <a:gd name="connsiteX16" fmla="*/ 434340 w 869527"/>
              <a:gd name="connsiteY16" fmla="*/ 15240 h 496997"/>
              <a:gd name="connsiteX17" fmla="*/ 464820 w 869527"/>
              <a:gd name="connsiteY17" fmla="*/ 7620 h 496997"/>
              <a:gd name="connsiteX18" fmla="*/ 487680 w 869527"/>
              <a:gd name="connsiteY18" fmla="*/ 0 h 496997"/>
              <a:gd name="connsiteX19" fmla="*/ 548640 w 869527"/>
              <a:gd name="connsiteY19" fmla="*/ 22860 h 496997"/>
              <a:gd name="connsiteX20" fmla="*/ 563880 w 869527"/>
              <a:gd name="connsiteY20" fmla="*/ 45720 h 496997"/>
              <a:gd name="connsiteX21" fmla="*/ 586740 w 869527"/>
              <a:gd name="connsiteY21" fmla="*/ 53340 h 496997"/>
              <a:gd name="connsiteX22" fmla="*/ 609600 w 869527"/>
              <a:gd name="connsiteY22" fmla="*/ 68580 h 496997"/>
              <a:gd name="connsiteX23" fmla="*/ 624840 w 869527"/>
              <a:gd name="connsiteY23" fmla="*/ 91440 h 496997"/>
              <a:gd name="connsiteX24" fmla="*/ 647700 w 869527"/>
              <a:gd name="connsiteY24" fmla="*/ 106680 h 496997"/>
              <a:gd name="connsiteX25" fmla="*/ 678180 w 869527"/>
              <a:gd name="connsiteY25" fmla="*/ 137160 h 496997"/>
              <a:gd name="connsiteX26" fmla="*/ 739140 w 869527"/>
              <a:gd name="connsiteY26" fmla="*/ 190500 h 496997"/>
              <a:gd name="connsiteX27" fmla="*/ 800100 w 869527"/>
              <a:gd name="connsiteY27" fmla="*/ 259080 h 496997"/>
              <a:gd name="connsiteX28" fmla="*/ 762000 w 869527"/>
              <a:gd name="connsiteY28" fmla="*/ 342900 h 496997"/>
              <a:gd name="connsiteX29" fmla="*/ 769620 w 869527"/>
              <a:gd name="connsiteY29" fmla="*/ 381000 h 496997"/>
              <a:gd name="connsiteX30" fmla="*/ 777240 w 869527"/>
              <a:gd name="connsiteY30" fmla="*/ 403860 h 496997"/>
              <a:gd name="connsiteX31" fmla="*/ 822960 w 869527"/>
              <a:gd name="connsiteY31" fmla="*/ 419100 h 496997"/>
              <a:gd name="connsiteX32" fmla="*/ 869527 w 869527"/>
              <a:gd name="connsiteY32" fmla="*/ 485951 h 496997"/>
              <a:gd name="connsiteX0" fmla="*/ 869527 w 869527"/>
              <a:gd name="connsiteY0" fmla="*/ 485951 h 487680"/>
              <a:gd name="connsiteX1" fmla="*/ 0 w 869527"/>
              <a:gd name="connsiteY1" fmla="*/ 487680 h 487680"/>
              <a:gd name="connsiteX2" fmla="*/ 22860 w 869527"/>
              <a:gd name="connsiteY2" fmla="*/ 373380 h 487680"/>
              <a:gd name="connsiteX3" fmla="*/ 38100 w 869527"/>
              <a:gd name="connsiteY3" fmla="*/ 350520 h 487680"/>
              <a:gd name="connsiteX4" fmla="*/ 60960 w 869527"/>
              <a:gd name="connsiteY4" fmla="*/ 335280 h 487680"/>
              <a:gd name="connsiteX5" fmla="*/ 114300 w 869527"/>
              <a:gd name="connsiteY5" fmla="*/ 274320 h 487680"/>
              <a:gd name="connsiteX6" fmla="*/ 129540 w 869527"/>
              <a:gd name="connsiteY6" fmla="*/ 251460 h 487680"/>
              <a:gd name="connsiteX7" fmla="*/ 175260 w 869527"/>
              <a:gd name="connsiteY7" fmla="*/ 220980 h 487680"/>
              <a:gd name="connsiteX8" fmla="*/ 190500 w 869527"/>
              <a:gd name="connsiteY8" fmla="*/ 198120 h 487680"/>
              <a:gd name="connsiteX9" fmla="*/ 236220 w 869527"/>
              <a:gd name="connsiteY9" fmla="*/ 160020 h 487680"/>
              <a:gd name="connsiteX10" fmla="*/ 251460 w 869527"/>
              <a:gd name="connsiteY10" fmla="*/ 137160 h 487680"/>
              <a:gd name="connsiteX11" fmla="*/ 281940 w 869527"/>
              <a:gd name="connsiteY11" fmla="*/ 114300 h 487680"/>
              <a:gd name="connsiteX12" fmla="*/ 304800 w 869527"/>
              <a:gd name="connsiteY12" fmla="*/ 91440 h 487680"/>
              <a:gd name="connsiteX13" fmla="*/ 350520 w 869527"/>
              <a:gd name="connsiteY13" fmla="*/ 68580 h 487680"/>
              <a:gd name="connsiteX14" fmla="*/ 365760 w 869527"/>
              <a:gd name="connsiteY14" fmla="*/ 45720 h 487680"/>
              <a:gd name="connsiteX15" fmla="*/ 411480 w 869527"/>
              <a:gd name="connsiteY15" fmla="*/ 30480 h 487680"/>
              <a:gd name="connsiteX16" fmla="*/ 434340 w 869527"/>
              <a:gd name="connsiteY16" fmla="*/ 15240 h 487680"/>
              <a:gd name="connsiteX17" fmla="*/ 464820 w 869527"/>
              <a:gd name="connsiteY17" fmla="*/ 7620 h 487680"/>
              <a:gd name="connsiteX18" fmla="*/ 487680 w 869527"/>
              <a:gd name="connsiteY18" fmla="*/ 0 h 487680"/>
              <a:gd name="connsiteX19" fmla="*/ 548640 w 869527"/>
              <a:gd name="connsiteY19" fmla="*/ 22860 h 487680"/>
              <a:gd name="connsiteX20" fmla="*/ 563880 w 869527"/>
              <a:gd name="connsiteY20" fmla="*/ 45720 h 487680"/>
              <a:gd name="connsiteX21" fmla="*/ 586740 w 869527"/>
              <a:gd name="connsiteY21" fmla="*/ 53340 h 487680"/>
              <a:gd name="connsiteX22" fmla="*/ 609600 w 869527"/>
              <a:gd name="connsiteY22" fmla="*/ 68580 h 487680"/>
              <a:gd name="connsiteX23" fmla="*/ 624840 w 869527"/>
              <a:gd name="connsiteY23" fmla="*/ 91440 h 487680"/>
              <a:gd name="connsiteX24" fmla="*/ 647700 w 869527"/>
              <a:gd name="connsiteY24" fmla="*/ 106680 h 487680"/>
              <a:gd name="connsiteX25" fmla="*/ 678180 w 869527"/>
              <a:gd name="connsiteY25" fmla="*/ 137160 h 487680"/>
              <a:gd name="connsiteX26" fmla="*/ 739140 w 869527"/>
              <a:gd name="connsiteY26" fmla="*/ 190500 h 487680"/>
              <a:gd name="connsiteX27" fmla="*/ 800100 w 869527"/>
              <a:gd name="connsiteY27" fmla="*/ 259080 h 487680"/>
              <a:gd name="connsiteX28" fmla="*/ 762000 w 869527"/>
              <a:gd name="connsiteY28" fmla="*/ 342900 h 487680"/>
              <a:gd name="connsiteX29" fmla="*/ 769620 w 869527"/>
              <a:gd name="connsiteY29" fmla="*/ 381000 h 487680"/>
              <a:gd name="connsiteX30" fmla="*/ 777240 w 869527"/>
              <a:gd name="connsiteY30" fmla="*/ 403860 h 487680"/>
              <a:gd name="connsiteX31" fmla="*/ 822960 w 869527"/>
              <a:gd name="connsiteY31" fmla="*/ 419100 h 487680"/>
              <a:gd name="connsiteX32" fmla="*/ 869527 w 869527"/>
              <a:gd name="connsiteY32" fmla="*/ 485951 h 48768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Lst>
            <a:rect l="l" t="t" r="r" b="b"/>
            <a:pathLst>
              <a:path w="869527" h="487680">
                <a:moveTo>
                  <a:pt x="869527" y="485951"/>
                </a:moveTo>
                <a:lnTo>
                  <a:pt x="0" y="487680"/>
                </a:lnTo>
                <a:cubicBezTo>
                  <a:pt x="2947" y="461156"/>
                  <a:pt x="4849" y="400396"/>
                  <a:pt x="22860" y="373380"/>
                </a:cubicBezTo>
                <a:cubicBezTo>
                  <a:pt x="27940" y="365760"/>
                  <a:pt x="31624" y="356996"/>
                  <a:pt x="38100" y="350520"/>
                </a:cubicBezTo>
                <a:cubicBezTo>
                  <a:pt x="44576" y="344044"/>
                  <a:pt x="53340" y="340360"/>
                  <a:pt x="60960" y="335280"/>
                </a:cubicBezTo>
                <a:cubicBezTo>
                  <a:pt x="96520" y="281940"/>
                  <a:pt x="76200" y="299720"/>
                  <a:pt x="114300" y="274320"/>
                </a:cubicBezTo>
                <a:cubicBezTo>
                  <a:pt x="119380" y="266700"/>
                  <a:pt x="122648" y="257491"/>
                  <a:pt x="129540" y="251460"/>
                </a:cubicBezTo>
                <a:cubicBezTo>
                  <a:pt x="143324" y="239399"/>
                  <a:pt x="175260" y="220980"/>
                  <a:pt x="175260" y="220980"/>
                </a:cubicBezTo>
                <a:cubicBezTo>
                  <a:pt x="180340" y="213360"/>
                  <a:pt x="184024" y="204596"/>
                  <a:pt x="190500" y="198120"/>
                </a:cubicBezTo>
                <a:cubicBezTo>
                  <a:pt x="250440" y="138180"/>
                  <a:pt x="173803" y="234920"/>
                  <a:pt x="236220" y="160020"/>
                </a:cubicBezTo>
                <a:cubicBezTo>
                  <a:pt x="242083" y="152985"/>
                  <a:pt x="244984" y="143636"/>
                  <a:pt x="251460" y="137160"/>
                </a:cubicBezTo>
                <a:cubicBezTo>
                  <a:pt x="260440" y="128180"/>
                  <a:pt x="272297" y="122565"/>
                  <a:pt x="281940" y="114300"/>
                </a:cubicBezTo>
                <a:cubicBezTo>
                  <a:pt x="290122" y="107287"/>
                  <a:pt x="296521" y="98339"/>
                  <a:pt x="304800" y="91440"/>
                </a:cubicBezTo>
                <a:cubicBezTo>
                  <a:pt x="324495" y="75027"/>
                  <a:pt x="327609" y="76217"/>
                  <a:pt x="350520" y="68580"/>
                </a:cubicBezTo>
                <a:cubicBezTo>
                  <a:pt x="355600" y="60960"/>
                  <a:pt x="357994" y="50574"/>
                  <a:pt x="365760" y="45720"/>
                </a:cubicBezTo>
                <a:cubicBezTo>
                  <a:pt x="379383" y="37206"/>
                  <a:pt x="398114" y="39391"/>
                  <a:pt x="411480" y="30480"/>
                </a:cubicBezTo>
                <a:cubicBezTo>
                  <a:pt x="419100" y="25400"/>
                  <a:pt x="425922" y="18848"/>
                  <a:pt x="434340" y="15240"/>
                </a:cubicBezTo>
                <a:cubicBezTo>
                  <a:pt x="443966" y="11115"/>
                  <a:pt x="454750" y="10497"/>
                  <a:pt x="464820" y="7620"/>
                </a:cubicBezTo>
                <a:cubicBezTo>
                  <a:pt x="472543" y="5413"/>
                  <a:pt x="480060" y="2540"/>
                  <a:pt x="487680" y="0"/>
                </a:cubicBezTo>
                <a:cubicBezTo>
                  <a:pt x="514940" y="5452"/>
                  <a:pt x="529019" y="3239"/>
                  <a:pt x="548640" y="22860"/>
                </a:cubicBezTo>
                <a:cubicBezTo>
                  <a:pt x="555116" y="29336"/>
                  <a:pt x="556729" y="39999"/>
                  <a:pt x="563880" y="45720"/>
                </a:cubicBezTo>
                <a:cubicBezTo>
                  <a:pt x="570152" y="50738"/>
                  <a:pt x="579556" y="49748"/>
                  <a:pt x="586740" y="53340"/>
                </a:cubicBezTo>
                <a:cubicBezTo>
                  <a:pt x="594931" y="57436"/>
                  <a:pt x="601980" y="63500"/>
                  <a:pt x="609600" y="68580"/>
                </a:cubicBezTo>
                <a:cubicBezTo>
                  <a:pt x="614680" y="76200"/>
                  <a:pt x="618364" y="84964"/>
                  <a:pt x="624840" y="91440"/>
                </a:cubicBezTo>
                <a:cubicBezTo>
                  <a:pt x="631316" y="97916"/>
                  <a:pt x="641979" y="99529"/>
                  <a:pt x="647700" y="106680"/>
                </a:cubicBezTo>
                <a:cubicBezTo>
                  <a:pt x="677256" y="143625"/>
                  <a:pt x="628304" y="120535"/>
                  <a:pt x="678180" y="137160"/>
                </a:cubicBezTo>
                <a:cubicBezTo>
                  <a:pt x="721360" y="201930"/>
                  <a:pt x="650240" y="101600"/>
                  <a:pt x="739140" y="190500"/>
                </a:cubicBezTo>
                <a:cubicBezTo>
                  <a:pt x="791336" y="242696"/>
                  <a:pt x="772905" y="218287"/>
                  <a:pt x="800100" y="259080"/>
                </a:cubicBezTo>
                <a:cubicBezTo>
                  <a:pt x="782246" y="330495"/>
                  <a:pt x="799671" y="305229"/>
                  <a:pt x="762000" y="342900"/>
                </a:cubicBezTo>
                <a:cubicBezTo>
                  <a:pt x="764540" y="355600"/>
                  <a:pt x="766479" y="368435"/>
                  <a:pt x="769620" y="381000"/>
                </a:cubicBezTo>
                <a:cubicBezTo>
                  <a:pt x="771568" y="388792"/>
                  <a:pt x="770704" y="399191"/>
                  <a:pt x="777240" y="403860"/>
                </a:cubicBezTo>
                <a:cubicBezTo>
                  <a:pt x="790312" y="413197"/>
                  <a:pt x="807579" y="405418"/>
                  <a:pt x="822960" y="419100"/>
                </a:cubicBezTo>
                <a:lnTo>
                  <a:pt x="869527" y="485951"/>
                </a:lnTo>
                <a:close/>
              </a:path>
            </a:pathLst>
          </a:custGeom>
          <a:solidFill>
            <a:srgbClr val="FF9999">
              <a:alpha val="10196"/>
            </a:srgbClr>
          </a:solidFill>
          <a:ln>
            <a:solidFill>
              <a:srgbClr val="FF9999">
                <a:alpha val="50196"/>
              </a:srgbClr>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670" name="iceberg: far right - tip">
            <a:extLst>
              <a:ext uri="{FF2B5EF4-FFF2-40B4-BE49-F238E27FC236}">
                <a16:creationId xmlns:a16="http://schemas.microsoft.com/office/drawing/2014/main" id="{176BC900-85E4-4D50-9D8D-F98BF184B4A3}"/>
              </a:ext>
            </a:extLst>
          </xdr:cNvPr>
          <xdr:cNvSpPr/>
        </xdr:nvSpPr>
        <xdr:spPr>
          <a:xfrm flipH="1">
            <a:off x="11320779" y="19964193"/>
            <a:ext cx="869527" cy="560381"/>
          </a:xfrm>
          <a:custGeom>
            <a:avLst/>
            <a:gdLst>
              <a:gd name="connsiteX0" fmla="*/ 22860 w 899160"/>
              <a:gd name="connsiteY0" fmla="*/ 640080 h 1790700"/>
              <a:gd name="connsiteX1" fmla="*/ 22860 w 899160"/>
              <a:gd name="connsiteY1" fmla="*/ 640080 h 1790700"/>
              <a:gd name="connsiteX2" fmla="*/ 7620 w 899160"/>
              <a:gd name="connsiteY2" fmla="*/ 510540 h 1790700"/>
              <a:gd name="connsiteX3" fmla="*/ 0 w 899160"/>
              <a:gd name="connsiteY3" fmla="*/ 487680 h 1790700"/>
              <a:gd name="connsiteX4" fmla="*/ 22860 w 899160"/>
              <a:gd name="connsiteY4" fmla="*/ 373380 h 1790700"/>
              <a:gd name="connsiteX5" fmla="*/ 38100 w 899160"/>
              <a:gd name="connsiteY5" fmla="*/ 350520 h 1790700"/>
              <a:gd name="connsiteX6" fmla="*/ 60960 w 899160"/>
              <a:gd name="connsiteY6" fmla="*/ 335280 h 1790700"/>
              <a:gd name="connsiteX7" fmla="*/ 114300 w 899160"/>
              <a:gd name="connsiteY7" fmla="*/ 274320 h 1790700"/>
              <a:gd name="connsiteX8" fmla="*/ 129540 w 899160"/>
              <a:gd name="connsiteY8" fmla="*/ 251460 h 1790700"/>
              <a:gd name="connsiteX9" fmla="*/ 175260 w 899160"/>
              <a:gd name="connsiteY9" fmla="*/ 220980 h 1790700"/>
              <a:gd name="connsiteX10" fmla="*/ 190500 w 899160"/>
              <a:gd name="connsiteY10" fmla="*/ 198120 h 1790700"/>
              <a:gd name="connsiteX11" fmla="*/ 236220 w 899160"/>
              <a:gd name="connsiteY11" fmla="*/ 160020 h 1790700"/>
              <a:gd name="connsiteX12" fmla="*/ 251460 w 899160"/>
              <a:gd name="connsiteY12" fmla="*/ 137160 h 1790700"/>
              <a:gd name="connsiteX13" fmla="*/ 281940 w 899160"/>
              <a:gd name="connsiteY13" fmla="*/ 114300 h 1790700"/>
              <a:gd name="connsiteX14" fmla="*/ 304800 w 899160"/>
              <a:gd name="connsiteY14" fmla="*/ 91440 h 1790700"/>
              <a:gd name="connsiteX15" fmla="*/ 350520 w 899160"/>
              <a:gd name="connsiteY15" fmla="*/ 68580 h 1790700"/>
              <a:gd name="connsiteX16" fmla="*/ 365760 w 899160"/>
              <a:gd name="connsiteY16" fmla="*/ 45720 h 1790700"/>
              <a:gd name="connsiteX17" fmla="*/ 411480 w 899160"/>
              <a:gd name="connsiteY17" fmla="*/ 30480 h 1790700"/>
              <a:gd name="connsiteX18" fmla="*/ 434340 w 899160"/>
              <a:gd name="connsiteY18" fmla="*/ 15240 h 1790700"/>
              <a:gd name="connsiteX19" fmla="*/ 464820 w 899160"/>
              <a:gd name="connsiteY19" fmla="*/ 7620 h 1790700"/>
              <a:gd name="connsiteX20" fmla="*/ 487680 w 899160"/>
              <a:gd name="connsiteY20" fmla="*/ 0 h 1790700"/>
              <a:gd name="connsiteX21" fmla="*/ 548640 w 899160"/>
              <a:gd name="connsiteY21" fmla="*/ 22860 h 1790700"/>
              <a:gd name="connsiteX22" fmla="*/ 563880 w 899160"/>
              <a:gd name="connsiteY22" fmla="*/ 45720 h 1790700"/>
              <a:gd name="connsiteX23" fmla="*/ 586740 w 899160"/>
              <a:gd name="connsiteY23" fmla="*/ 53340 h 1790700"/>
              <a:gd name="connsiteX24" fmla="*/ 609600 w 899160"/>
              <a:gd name="connsiteY24" fmla="*/ 68580 h 1790700"/>
              <a:gd name="connsiteX25" fmla="*/ 624840 w 899160"/>
              <a:gd name="connsiteY25" fmla="*/ 91440 h 1790700"/>
              <a:gd name="connsiteX26" fmla="*/ 647700 w 899160"/>
              <a:gd name="connsiteY26" fmla="*/ 106680 h 1790700"/>
              <a:gd name="connsiteX27" fmla="*/ 678180 w 899160"/>
              <a:gd name="connsiteY27" fmla="*/ 137160 h 1790700"/>
              <a:gd name="connsiteX28" fmla="*/ 739140 w 899160"/>
              <a:gd name="connsiteY28" fmla="*/ 190500 h 1790700"/>
              <a:gd name="connsiteX29" fmla="*/ 800100 w 899160"/>
              <a:gd name="connsiteY29" fmla="*/ 259080 h 1790700"/>
              <a:gd name="connsiteX30" fmla="*/ 762000 w 899160"/>
              <a:gd name="connsiteY30" fmla="*/ 342900 h 1790700"/>
              <a:gd name="connsiteX31" fmla="*/ 769620 w 899160"/>
              <a:gd name="connsiteY31" fmla="*/ 381000 h 1790700"/>
              <a:gd name="connsiteX32" fmla="*/ 777240 w 899160"/>
              <a:gd name="connsiteY32" fmla="*/ 403860 h 1790700"/>
              <a:gd name="connsiteX33" fmla="*/ 822960 w 899160"/>
              <a:gd name="connsiteY33" fmla="*/ 419100 h 1790700"/>
              <a:gd name="connsiteX34" fmla="*/ 861060 w 899160"/>
              <a:gd name="connsiteY34" fmla="*/ 464820 h 1790700"/>
              <a:gd name="connsiteX35" fmla="*/ 899160 w 899160"/>
              <a:gd name="connsiteY35" fmla="*/ 510540 h 1790700"/>
              <a:gd name="connsiteX36" fmla="*/ 883920 w 899160"/>
              <a:gd name="connsiteY36" fmla="*/ 701040 h 1790700"/>
              <a:gd name="connsiteX37" fmla="*/ 868680 w 899160"/>
              <a:gd name="connsiteY37" fmla="*/ 746760 h 1790700"/>
              <a:gd name="connsiteX38" fmla="*/ 861060 w 899160"/>
              <a:gd name="connsiteY38" fmla="*/ 777240 h 1790700"/>
              <a:gd name="connsiteX39" fmla="*/ 830580 w 899160"/>
              <a:gd name="connsiteY39" fmla="*/ 822960 h 1790700"/>
              <a:gd name="connsiteX40" fmla="*/ 807720 w 899160"/>
              <a:gd name="connsiteY40" fmla="*/ 876300 h 1790700"/>
              <a:gd name="connsiteX41" fmla="*/ 815340 w 899160"/>
              <a:gd name="connsiteY41" fmla="*/ 922020 h 1790700"/>
              <a:gd name="connsiteX42" fmla="*/ 830580 w 899160"/>
              <a:gd name="connsiteY42" fmla="*/ 967740 h 1790700"/>
              <a:gd name="connsiteX43" fmla="*/ 838200 w 899160"/>
              <a:gd name="connsiteY43" fmla="*/ 990600 h 1790700"/>
              <a:gd name="connsiteX44" fmla="*/ 853440 w 899160"/>
              <a:gd name="connsiteY44" fmla="*/ 1059180 h 1790700"/>
              <a:gd name="connsiteX45" fmla="*/ 838200 w 899160"/>
              <a:gd name="connsiteY45" fmla="*/ 1150620 h 1790700"/>
              <a:gd name="connsiteX46" fmla="*/ 822960 w 899160"/>
              <a:gd name="connsiteY46" fmla="*/ 1173480 h 1790700"/>
              <a:gd name="connsiteX47" fmla="*/ 807720 w 899160"/>
              <a:gd name="connsiteY47" fmla="*/ 1219200 h 1790700"/>
              <a:gd name="connsiteX48" fmla="*/ 777240 w 899160"/>
              <a:gd name="connsiteY48" fmla="*/ 1264920 h 1790700"/>
              <a:gd name="connsiteX49" fmla="*/ 769620 w 899160"/>
              <a:gd name="connsiteY49" fmla="*/ 1386840 h 1790700"/>
              <a:gd name="connsiteX50" fmla="*/ 754380 w 899160"/>
              <a:gd name="connsiteY50" fmla="*/ 1409700 h 1790700"/>
              <a:gd name="connsiteX51" fmla="*/ 746760 w 899160"/>
              <a:gd name="connsiteY51" fmla="*/ 1432560 h 1790700"/>
              <a:gd name="connsiteX52" fmla="*/ 716280 w 899160"/>
              <a:gd name="connsiteY52" fmla="*/ 1478280 h 1790700"/>
              <a:gd name="connsiteX53" fmla="*/ 685800 w 899160"/>
              <a:gd name="connsiteY53" fmla="*/ 1569720 h 1790700"/>
              <a:gd name="connsiteX54" fmla="*/ 678180 w 899160"/>
              <a:gd name="connsiteY54" fmla="*/ 1592580 h 1790700"/>
              <a:gd name="connsiteX55" fmla="*/ 670560 w 899160"/>
              <a:gd name="connsiteY55" fmla="*/ 1615440 h 1790700"/>
              <a:gd name="connsiteX56" fmla="*/ 655320 w 899160"/>
              <a:gd name="connsiteY56" fmla="*/ 1676400 h 1790700"/>
              <a:gd name="connsiteX57" fmla="*/ 632460 w 899160"/>
              <a:gd name="connsiteY57" fmla="*/ 1729740 h 1790700"/>
              <a:gd name="connsiteX58" fmla="*/ 609600 w 899160"/>
              <a:gd name="connsiteY58" fmla="*/ 1760220 h 1790700"/>
              <a:gd name="connsiteX59" fmla="*/ 563880 w 899160"/>
              <a:gd name="connsiteY59" fmla="*/ 1775460 h 1790700"/>
              <a:gd name="connsiteX60" fmla="*/ 495300 w 899160"/>
              <a:gd name="connsiteY60" fmla="*/ 1790700 h 1790700"/>
              <a:gd name="connsiteX61" fmla="*/ 388620 w 899160"/>
              <a:gd name="connsiteY61" fmla="*/ 1783080 h 1790700"/>
              <a:gd name="connsiteX62" fmla="*/ 342900 w 899160"/>
              <a:gd name="connsiteY62" fmla="*/ 1752600 h 1790700"/>
              <a:gd name="connsiteX63" fmla="*/ 320040 w 899160"/>
              <a:gd name="connsiteY63" fmla="*/ 1737360 h 1790700"/>
              <a:gd name="connsiteX64" fmla="*/ 274320 w 899160"/>
              <a:gd name="connsiteY64" fmla="*/ 1699260 h 1790700"/>
              <a:gd name="connsiteX65" fmla="*/ 251460 w 899160"/>
              <a:gd name="connsiteY65" fmla="*/ 1546860 h 1790700"/>
              <a:gd name="connsiteX66" fmla="*/ 228600 w 899160"/>
              <a:gd name="connsiteY66" fmla="*/ 1524000 h 1790700"/>
              <a:gd name="connsiteX67" fmla="*/ 213360 w 899160"/>
              <a:gd name="connsiteY67" fmla="*/ 1501140 h 1790700"/>
              <a:gd name="connsiteX68" fmla="*/ 198120 w 899160"/>
              <a:gd name="connsiteY68" fmla="*/ 1348740 h 1790700"/>
              <a:gd name="connsiteX69" fmla="*/ 190500 w 899160"/>
              <a:gd name="connsiteY69" fmla="*/ 1325880 h 1790700"/>
              <a:gd name="connsiteX70" fmla="*/ 182880 w 899160"/>
              <a:gd name="connsiteY70" fmla="*/ 1181100 h 1790700"/>
              <a:gd name="connsiteX71" fmla="*/ 175260 w 899160"/>
              <a:gd name="connsiteY71" fmla="*/ 1143000 h 1790700"/>
              <a:gd name="connsiteX72" fmla="*/ 190500 w 899160"/>
              <a:gd name="connsiteY72" fmla="*/ 1043940 h 1790700"/>
              <a:gd name="connsiteX73" fmla="*/ 182880 w 899160"/>
              <a:gd name="connsiteY73" fmla="*/ 929640 h 1790700"/>
              <a:gd name="connsiteX74" fmla="*/ 160020 w 899160"/>
              <a:gd name="connsiteY74" fmla="*/ 914400 h 1790700"/>
              <a:gd name="connsiteX75" fmla="*/ 121920 w 899160"/>
              <a:gd name="connsiteY75" fmla="*/ 906780 h 1790700"/>
              <a:gd name="connsiteX76" fmla="*/ 53340 w 899160"/>
              <a:gd name="connsiteY76" fmla="*/ 876300 h 1790700"/>
              <a:gd name="connsiteX77" fmla="*/ 60960 w 899160"/>
              <a:gd name="connsiteY77" fmla="*/ 784860 h 1790700"/>
              <a:gd name="connsiteX78" fmla="*/ 76200 w 899160"/>
              <a:gd name="connsiteY78" fmla="*/ 731520 h 1790700"/>
              <a:gd name="connsiteX79" fmla="*/ 53340 w 899160"/>
              <a:gd name="connsiteY79" fmla="*/ 662940 h 1790700"/>
              <a:gd name="connsiteX80" fmla="*/ 45720 w 899160"/>
              <a:gd name="connsiteY80" fmla="*/ 640080 h 1790700"/>
              <a:gd name="connsiteX81" fmla="*/ 22860 w 899160"/>
              <a:gd name="connsiteY81" fmla="*/ 640080 h 1790700"/>
              <a:gd name="connsiteX0" fmla="*/ 22860 w 899160"/>
              <a:gd name="connsiteY0" fmla="*/ 640080 h 1790700"/>
              <a:gd name="connsiteX1" fmla="*/ 22860 w 899160"/>
              <a:gd name="connsiteY1" fmla="*/ 640080 h 1790700"/>
              <a:gd name="connsiteX2" fmla="*/ 7620 w 899160"/>
              <a:gd name="connsiteY2" fmla="*/ 510540 h 1790700"/>
              <a:gd name="connsiteX3" fmla="*/ 0 w 899160"/>
              <a:gd name="connsiteY3" fmla="*/ 487680 h 1790700"/>
              <a:gd name="connsiteX4" fmla="*/ 22860 w 899160"/>
              <a:gd name="connsiteY4" fmla="*/ 373380 h 1790700"/>
              <a:gd name="connsiteX5" fmla="*/ 38100 w 899160"/>
              <a:gd name="connsiteY5" fmla="*/ 350520 h 1790700"/>
              <a:gd name="connsiteX6" fmla="*/ 60960 w 899160"/>
              <a:gd name="connsiteY6" fmla="*/ 335280 h 1790700"/>
              <a:gd name="connsiteX7" fmla="*/ 114300 w 899160"/>
              <a:gd name="connsiteY7" fmla="*/ 274320 h 1790700"/>
              <a:gd name="connsiteX8" fmla="*/ 129540 w 899160"/>
              <a:gd name="connsiteY8" fmla="*/ 251460 h 1790700"/>
              <a:gd name="connsiteX9" fmla="*/ 175260 w 899160"/>
              <a:gd name="connsiteY9" fmla="*/ 220980 h 1790700"/>
              <a:gd name="connsiteX10" fmla="*/ 190500 w 899160"/>
              <a:gd name="connsiteY10" fmla="*/ 198120 h 1790700"/>
              <a:gd name="connsiteX11" fmla="*/ 236220 w 899160"/>
              <a:gd name="connsiteY11" fmla="*/ 160020 h 1790700"/>
              <a:gd name="connsiteX12" fmla="*/ 251460 w 899160"/>
              <a:gd name="connsiteY12" fmla="*/ 137160 h 1790700"/>
              <a:gd name="connsiteX13" fmla="*/ 281940 w 899160"/>
              <a:gd name="connsiteY13" fmla="*/ 114300 h 1790700"/>
              <a:gd name="connsiteX14" fmla="*/ 304800 w 899160"/>
              <a:gd name="connsiteY14" fmla="*/ 91440 h 1790700"/>
              <a:gd name="connsiteX15" fmla="*/ 350520 w 899160"/>
              <a:gd name="connsiteY15" fmla="*/ 68580 h 1790700"/>
              <a:gd name="connsiteX16" fmla="*/ 365760 w 899160"/>
              <a:gd name="connsiteY16" fmla="*/ 45720 h 1790700"/>
              <a:gd name="connsiteX17" fmla="*/ 411480 w 899160"/>
              <a:gd name="connsiteY17" fmla="*/ 30480 h 1790700"/>
              <a:gd name="connsiteX18" fmla="*/ 434340 w 899160"/>
              <a:gd name="connsiteY18" fmla="*/ 15240 h 1790700"/>
              <a:gd name="connsiteX19" fmla="*/ 464820 w 899160"/>
              <a:gd name="connsiteY19" fmla="*/ 7620 h 1790700"/>
              <a:gd name="connsiteX20" fmla="*/ 487680 w 899160"/>
              <a:gd name="connsiteY20" fmla="*/ 0 h 1790700"/>
              <a:gd name="connsiteX21" fmla="*/ 548640 w 899160"/>
              <a:gd name="connsiteY21" fmla="*/ 22860 h 1790700"/>
              <a:gd name="connsiteX22" fmla="*/ 563880 w 899160"/>
              <a:gd name="connsiteY22" fmla="*/ 45720 h 1790700"/>
              <a:gd name="connsiteX23" fmla="*/ 586740 w 899160"/>
              <a:gd name="connsiteY23" fmla="*/ 53340 h 1790700"/>
              <a:gd name="connsiteX24" fmla="*/ 609600 w 899160"/>
              <a:gd name="connsiteY24" fmla="*/ 68580 h 1790700"/>
              <a:gd name="connsiteX25" fmla="*/ 624840 w 899160"/>
              <a:gd name="connsiteY25" fmla="*/ 91440 h 1790700"/>
              <a:gd name="connsiteX26" fmla="*/ 647700 w 899160"/>
              <a:gd name="connsiteY26" fmla="*/ 106680 h 1790700"/>
              <a:gd name="connsiteX27" fmla="*/ 678180 w 899160"/>
              <a:gd name="connsiteY27" fmla="*/ 137160 h 1790700"/>
              <a:gd name="connsiteX28" fmla="*/ 739140 w 899160"/>
              <a:gd name="connsiteY28" fmla="*/ 190500 h 1790700"/>
              <a:gd name="connsiteX29" fmla="*/ 800100 w 899160"/>
              <a:gd name="connsiteY29" fmla="*/ 259080 h 1790700"/>
              <a:gd name="connsiteX30" fmla="*/ 762000 w 899160"/>
              <a:gd name="connsiteY30" fmla="*/ 342900 h 1790700"/>
              <a:gd name="connsiteX31" fmla="*/ 769620 w 899160"/>
              <a:gd name="connsiteY31" fmla="*/ 381000 h 1790700"/>
              <a:gd name="connsiteX32" fmla="*/ 777240 w 899160"/>
              <a:gd name="connsiteY32" fmla="*/ 403860 h 1790700"/>
              <a:gd name="connsiteX33" fmla="*/ 822960 w 899160"/>
              <a:gd name="connsiteY33" fmla="*/ 419100 h 1790700"/>
              <a:gd name="connsiteX34" fmla="*/ 861060 w 899160"/>
              <a:gd name="connsiteY34" fmla="*/ 464820 h 1790700"/>
              <a:gd name="connsiteX35" fmla="*/ 899160 w 899160"/>
              <a:gd name="connsiteY35" fmla="*/ 510540 h 1790700"/>
              <a:gd name="connsiteX36" fmla="*/ 883920 w 899160"/>
              <a:gd name="connsiteY36" fmla="*/ 701040 h 1790700"/>
              <a:gd name="connsiteX37" fmla="*/ 861060 w 899160"/>
              <a:gd name="connsiteY37" fmla="*/ 777240 h 1790700"/>
              <a:gd name="connsiteX38" fmla="*/ 830580 w 899160"/>
              <a:gd name="connsiteY38" fmla="*/ 822960 h 1790700"/>
              <a:gd name="connsiteX39" fmla="*/ 807720 w 899160"/>
              <a:gd name="connsiteY39" fmla="*/ 876300 h 1790700"/>
              <a:gd name="connsiteX40" fmla="*/ 815340 w 899160"/>
              <a:gd name="connsiteY40" fmla="*/ 922020 h 1790700"/>
              <a:gd name="connsiteX41" fmla="*/ 830580 w 899160"/>
              <a:gd name="connsiteY41" fmla="*/ 967740 h 1790700"/>
              <a:gd name="connsiteX42" fmla="*/ 838200 w 899160"/>
              <a:gd name="connsiteY42" fmla="*/ 990600 h 1790700"/>
              <a:gd name="connsiteX43" fmla="*/ 853440 w 899160"/>
              <a:gd name="connsiteY43" fmla="*/ 1059180 h 1790700"/>
              <a:gd name="connsiteX44" fmla="*/ 838200 w 899160"/>
              <a:gd name="connsiteY44" fmla="*/ 1150620 h 1790700"/>
              <a:gd name="connsiteX45" fmla="*/ 822960 w 899160"/>
              <a:gd name="connsiteY45" fmla="*/ 1173480 h 1790700"/>
              <a:gd name="connsiteX46" fmla="*/ 807720 w 899160"/>
              <a:gd name="connsiteY46" fmla="*/ 1219200 h 1790700"/>
              <a:gd name="connsiteX47" fmla="*/ 777240 w 899160"/>
              <a:gd name="connsiteY47" fmla="*/ 1264920 h 1790700"/>
              <a:gd name="connsiteX48" fmla="*/ 769620 w 899160"/>
              <a:gd name="connsiteY48" fmla="*/ 1386840 h 1790700"/>
              <a:gd name="connsiteX49" fmla="*/ 754380 w 899160"/>
              <a:gd name="connsiteY49" fmla="*/ 1409700 h 1790700"/>
              <a:gd name="connsiteX50" fmla="*/ 746760 w 899160"/>
              <a:gd name="connsiteY50" fmla="*/ 1432560 h 1790700"/>
              <a:gd name="connsiteX51" fmla="*/ 716280 w 899160"/>
              <a:gd name="connsiteY51" fmla="*/ 1478280 h 1790700"/>
              <a:gd name="connsiteX52" fmla="*/ 685800 w 899160"/>
              <a:gd name="connsiteY52" fmla="*/ 1569720 h 1790700"/>
              <a:gd name="connsiteX53" fmla="*/ 678180 w 899160"/>
              <a:gd name="connsiteY53" fmla="*/ 1592580 h 1790700"/>
              <a:gd name="connsiteX54" fmla="*/ 670560 w 899160"/>
              <a:gd name="connsiteY54" fmla="*/ 1615440 h 1790700"/>
              <a:gd name="connsiteX55" fmla="*/ 655320 w 899160"/>
              <a:gd name="connsiteY55" fmla="*/ 1676400 h 1790700"/>
              <a:gd name="connsiteX56" fmla="*/ 632460 w 899160"/>
              <a:gd name="connsiteY56" fmla="*/ 1729740 h 1790700"/>
              <a:gd name="connsiteX57" fmla="*/ 609600 w 899160"/>
              <a:gd name="connsiteY57" fmla="*/ 1760220 h 1790700"/>
              <a:gd name="connsiteX58" fmla="*/ 563880 w 899160"/>
              <a:gd name="connsiteY58" fmla="*/ 1775460 h 1790700"/>
              <a:gd name="connsiteX59" fmla="*/ 495300 w 899160"/>
              <a:gd name="connsiteY59" fmla="*/ 1790700 h 1790700"/>
              <a:gd name="connsiteX60" fmla="*/ 388620 w 899160"/>
              <a:gd name="connsiteY60" fmla="*/ 1783080 h 1790700"/>
              <a:gd name="connsiteX61" fmla="*/ 342900 w 899160"/>
              <a:gd name="connsiteY61" fmla="*/ 1752600 h 1790700"/>
              <a:gd name="connsiteX62" fmla="*/ 320040 w 899160"/>
              <a:gd name="connsiteY62" fmla="*/ 1737360 h 1790700"/>
              <a:gd name="connsiteX63" fmla="*/ 274320 w 899160"/>
              <a:gd name="connsiteY63" fmla="*/ 1699260 h 1790700"/>
              <a:gd name="connsiteX64" fmla="*/ 251460 w 899160"/>
              <a:gd name="connsiteY64" fmla="*/ 1546860 h 1790700"/>
              <a:gd name="connsiteX65" fmla="*/ 228600 w 899160"/>
              <a:gd name="connsiteY65" fmla="*/ 1524000 h 1790700"/>
              <a:gd name="connsiteX66" fmla="*/ 213360 w 899160"/>
              <a:gd name="connsiteY66" fmla="*/ 1501140 h 1790700"/>
              <a:gd name="connsiteX67" fmla="*/ 198120 w 899160"/>
              <a:gd name="connsiteY67" fmla="*/ 1348740 h 1790700"/>
              <a:gd name="connsiteX68" fmla="*/ 190500 w 899160"/>
              <a:gd name="connsiteY68" fmla="*/ 1325880 h 1790700"/>
              <a:gd name="connsiteX69" fmla="*/ 182880 w 899160"/>
              <a:gd name="connsiteY69" fmla="*/ 1181100 h 1790700"/>
              <a:gd name="connsiteX70" fmla="*/ 175260 w 899160"/>
              <a:gd name="connsiteY70" fmla="*/ 1143000 h 1790700"/>
              <a:gd name="connsiteX71" fmla="*/ 190500 w 899160"/>
              <a:gd name="connsiteY71" fmla="*/ 1043940 h 1790700"/>
              <a:gd name="connsiteX72" fmla="*/ 182880 w 899160"/>
              <a:gd name="connsiteY72" fmla="*/ 929640 h 1790700"/>
              <a:gd name="connsiteX73" fmla="*/ 160020 w 899160"/>
              <a:gd name="connsiteY73" fmla="*/ 914400 h 1790700"/>
              <a:gd name="connsiteX74" fmla="*/ 121920 w 899160"/>
              <a:gd name="connsiteY74" fmla="*/ 906780 h 1790700"/>
              <a:gd name="connsiteX75" fmla="*/ 53340 w 899160"/>
              <a:gd name="connsiteY75" fmla="*/ 876300 h 1790700"/>
              <a:gd name="connsiteX76" fmla="*/ 60960 w 899160"/>
              <a:gd name="connsiteY76" fmla="*/ 784860 h 1790700"/>
              <a:gd name="connsiteX77" fmla="*/ 76200 w 899160"/>
              <a:gd name="connsiteY77" fmla="*/ 731520 h 1790700"/>
              <a:gd name="connsiteX78" fmla="*/ 53340 w 899160"/>
              <a:gd name="connsiteY78" fmla="*/ 662940 h 1790700"/>
              <a:gd name="connsiteX79" fmla="*/ 45720 w 899160"/>
              <a:gd name="connsiteY79" fmla="*/ 640080 h 1790700"/>
              <a:gd name="connsiteX80" fmla="*/ 22860 w 899160"/>
              <a:gd name="connsiteY80" fmla="*/ 640080 h 1790700"/>
              <a:gd name="connsiteX0" fmla="*/ 22860 w 899160"/>
              <a:gd name="connsiteY0" fmla="*/ 640080 h 1790700"/>
              <a:gd name="connsiteX1" fmla="*/ 22860 w 899160"/>
              <a:gd name="connsiteY1" fmla="*/ 640080 h 1790700"/>
              <a:gd name="connsiteX2" fmla="*/ 7620 w 899160"/>
              <a:gd name="connsiteY2" fmla="*/ 510540 h 1790700"/>
              <a:gd name="connsiteX3" fmla="*/ 0 w 899160"/>
              <a:gd name="connsiteY3" fmla="*/ 487680 h 1790700"/>
              <a:gd name="connsiteX4" fmla="*/ 22860 w 899160"/>
              <a:gd name="connsiteY4" fmla="*/ 373380 h 1790700"/>
              <a:gd name="connsiteX5" fmla="*/ 38100 w 899160"/>
              <a:gd name="connsiteY5" fmla="*/ 350520 h 1790700"/>
              <a:gd name="connsiteX6" fmla="*/ 60960 w 899160"/>
              <a:gd name="connsiteY6" fmla="*/ 335280 h 1790700"/>
              <a:gd name="connsiteX7" fmla="*/ 114300 w 899160"/>
              <a:gd name="connsiteY7" fmla="*/ 274320 h 1790700"/>
              <a:gd name="connsiteX8" fmla="*/ 129540 w 899160"/>
              <a:gd name="connsiteY8" fmla="*/ 251460 h 1790700"/>
              <a:gd name="connsiteX9" fmla="*/ 175260 w 899160"/>
              <a:gd name="connsiteY9" fmla="*/ 220980 h 1790700"/>
              <a:gd name="connsiteX10" fmla="*/ 190500 w 899160"/>
              <a:gd name="connsiteY10" fmla="*/ 198120 h 1790700"/>
              <a:gd name="connsiteX11" fmla="*/ 236220 w 899160"/>
              <a:gd name="connsiteY11" fmla="*/ 160020 h 1790700"/>
              <a:gd name="connsiteX12" fmla="*/ 251460 w 899160"/>
              <a:gd name="connsiteY12" fmla="*/ 137160 h 1790700"/>
              <a:gd name="connsiteX13" fmla="*/ 281940 w 899160"/>
              <a:gd name="connsiteY13" fmla="*/ 114300 h 1790700"/>
              <a:gd name="connsiteX14" fmla="*/ 304800 w 899160"/>
              <a:gd name="connsiteY14" fmla="*/ 91440 h 1790700"/>
              <a:gd name="connsiteX15" fmla="*/ 350520 w 899160"/>
              <a:gd name="connsiteY15" fmla="*/ 68580 h 1790700"/>
              <a:gd name="connsiteX16" fmla="*/ 365760 w 899160"/>
              <a:gd name="connsiteY16" fmla="*/ 45720 h 1790700"/>
              <a:gd name="connsiteX17" fmla="*/ 411480 w 899160"/>
              <a:gd name="connsiteY17" fmla="*/ 30480 h 1790700"/>
              <a:gd name="connsiteX18" fmla="*/ 434340 w 899160"/>
              <a:gd name="connsiteY18" fmla="*/ 15240 h 1790700"/>
              <a:gd name="connsiteX19" fmla="*/ 464820 w 899160"/>
              <a:gd name="connsiteY19" fmla="*/ 7620 h 1790700"/>
              <a:gd name="connsiteX20" fmla="*/ 487680 w 899160"/>
              <a:gd name="connsiteY20" fmla="*/ 0 h 1790700"/>
              <a:gd name="connsiteX21" fmla="*/ 548640 w 899160"/>
              <a:gd name="connsiteY21" fmla="*/ 22860 h 1790700"/>
              <a:gd name="connsiteX22" fmla="*/ 563880 w 899160"/>
              <a:gd name="connsiteY22" fmla="*/ 45720 h 1790700"/>
              <a:gd name="connsiteX23" fmla="*/ 586740 w 899160"/>
              <a:gd name="connsiteY23" fmla="*/ 53340 h 1790700"/>
              <a:gd name="connsiteX24" fmla="*/ 609600 w 899160"/>
              <a:gd name="connsiteY24" fmla="*/ 68580 h 1790700"/>
              <a:gd name="connsiteX25" fmla="*/ 624840 w 899160"/>
              <a:gd name="connsiteY25" fmla="*/ 91440 h 1790700"/>
              <a:gd name="connsiteX26" fmla="*/ 647700 w 899160"/>
              <a:gd name="connsiteY26" fmla="*/ 106680 h 1790700"/>
              <a:gd name="connsiteX27" fmla="*/ 678180 w 899160"/>
              <a:gd name="connsiteY27" fmla="*/ 137160 h 1790700"/>
              <a:gd name="connsiteX28" fmla="*/ 739140 w 899160"/>
              <a:gd name="connsiteY28" fmla="*/ 190500 h 1790700"/>
              <a:gd name="connsiteX29" fmla="*/ 800100 w 899160"/>
              <a:gd name="connsiteY29" fmla="*/ 259080 h 1790700"/>
              <a:gd name="connsiteX30" fmla="*/ 762000 w 899160"/>
              <a:gd name="connsiteY30" fmla="*/ 342900 h 1790700"/>
              <a:gd name="connsiteX31" fmla="*/ 769620 w 899160"/>
              <a:gd name="connsiteY31" fmla="*/ 381000 h 1790700"/>
              <a:gd name="connsiteX32" fmla="*/ 777240 w 899160"/>
              <a:gd name="connsiteY32" fmla="*/ 403860 h 1790700"/>
              <a:gd name="connsiteX33" fmla="*/ 822960 w 899160"/>
              <a:gd name="connsiteY33" fmla="*/ 419100 h 1790700"/>
              <a:gd name="connsiteX34" fmla="*/ 861060 w 899160"/>
              <a:gd name="connsiteY34" fmla="*/ 464820 h 1790700"/>
              <a:gd name="connsiteX35" fmla="*/ 899160 w 899160"/>
              <a:gd name="connsiteY35" fmla="*/ 510540 h 1790700"/>
              <a:gd name="connsiteX36" fmla="*/ 883920 w 899160"/>
              <a:gd name="connsiteY36" fmla="*/ 701040 h 1790700"/>
              <a:gd name="connsiteX37" fmla="*/ 861060 w 899160"/>
              <a:gd name="connsiteY37" fmla="*/ 777240 h 1790700"/>
              <a:gd name="connsiteX38" fmla="*/ 807720 w 899160"/>
              <a:gd name="connsiteY38" fmla="*/ 876300 h 1790700"/>
              <a:gd name="connsiteX39" fmla="*/ 815340 w 899160"/>
              <a:gd name="connsiteY39" fmla="*/ 922020 h 1790700"/>
              <a:gd name="connsiteX40" fmla="*/ 830580 w 899160"/>
              <a:gd name="connsiteY40" fmla="*/ 967740 h 1790700"/>
              <a:gd name="connsiteX41" fmla="*/ 838200 w 899160"/>
              <a:gd name="connsiteY41" fmla="*/ 990600 h 1790700"/>
              <a:gd name="connsiteX42" fmla="*/ 853440 w 899160"/>
              <a:gd name="connsiteY42" fmla="*/ 1059180 h 1790700"/>
              <a:gd name="connsiteX43" fmla="*/ 838200 w 899160"/>
              <a:gd name="connsiteY43" fmla="*/ 1150620 h 1790700"/>
              <a:gd name="connsiteX44" fmla="*/ 822960 w 899160"/>
              <a:gd name="connsiteY44" fmla="*/ 1173480 h 1790700"/>
              <a:gd name="connsiteX45" fmla="*/ 807720 w 899160"/>
              <a:gd name="connsiteY45" fmla="*/ 1219200 h 1790700"/>
              <a:gd name="connsiteX46" fmla="*/ 777240 w 899160"/>
              <a:gd name="connsiteY46" fmla="*/ 1264920 h 1790700"/>
              <a:gd name="connsiteX47" fmla="*/ 769620 w 899160"/>
              <a:gd name="connsiteY47" fmla="*/ 1386840 h 1790700"/>
              <a:gd name="connsiteX48" fmla="*/ 754380 w 899160"/>
              <a:gd name="connsiteY48" fmla="*/ 1409700 h 1790700"/>
              <a:gd name="connsiteX49" fmla="*/ 746760 w 899160"/>
              <a:gd name="connsiteY49" fmla="*/ 1432560 h 1790700"/>
              <a:gd name="connsiteX50" fmla="*/ 716280 w 899160"/>
              <a:gd name="connsiteY50" fmla="*/ 1478280 h 1790700"/>
              <a:gd name="connsiteX51" fmla="*/ 685800 w 899160"/>
              <a:gd name="connsiteY51" fmla="*/ 1569720 h 1790700"/>
              <a:gd name="connsiteX52" fmla="*/ 678180 w 899160"/>
              <a:gd name="connsiteY52" fmla="*/ 1592580 h 1790700"/>
              <a:gd name="connsiteX53" fmla="*/ 670560 w 899160"/>
              <a:gd name="connsiteY53" fmla="*/ 1615440 h 1790700"/>
              <a:gd name="connsiteX54" fmla="*/ 655320 w 899160"/>
              <a:gd name="connsiteY54" fmla="*/ 1676400 h 1790700"/>
              <a:gd name="connsiteX55" fmla="*/ 632460 w 899160"/>
              <a:gd name="connsiteY55" fmla="*/ 1729740 h 1790700"/>
              <a:gd name="connsiteX56" fmla="*/ 609600 w 899160"/>
              <a:gd name="connsiteY56" fmla="*/ 1760220 h 1790700"/>
              <a:gd name="connsiteX57" fmla="*/ 563880 w 899160"/>
              <a:gd name="connsiteY57" fmla="*/ 1775460 h 1790700"/>
              <a:gd name="connsiteX58" fmla="*/ 495300 w 899160"/>
              <a:gd name="connsiteY58" fmla="*/ 1790700 h 1790700"/>
              <a:gd name="connsiteX59" fmla="*/ 388620 w 899160"/>
              <a:gd name="connsiteY59" fmla="*/ 1783080 h 1790700"/>
              <a:gd name="connsiteX60" fmla="*/ 342900 w 899160"/>
              <a:gd name="connsiteY60" fmla="*/ 1752600 h 1790700"/>
              <a:gd name="connsiteX61" fmla="*/ 320040 w 899160"/>
              <a:gd name="connsiteY61" fmla="*/ 1737360 h 1790700"/>
              <a:gd name="connsiteX62" fmla="*/ 274320 w 899160"/>
              <a:gd name="connsiteY62" fmla="*/ 1699260 h 1790700"/>
              <a:gd name="connsiteX63" fmla="*/ 251460 w 899160"/>
              <a:gd name="connsiteY63" fmla="*/ 1546860 h 1790700"/>
              <a:gd name="connsiteX64" fmla="*/ 228600 w 899160"/>
              <a:gd name="connsiteY64" fmla="*/ 1524000 h 1790700"/>
              <a:gd name="connsiteX65" fmla="*/ 213360 w 899160"/>
              <a:gd name="connsiteY65" fmla="*/ 1501140 h 1790700"/>
              <a:gd name="connsiteX66" fmla="*/ 198120 w 899160"/>
              <a:gd name="connsiteY66" fmla="*/ 1348740 h 1790700"/>
              <a:gd name="connsiteX67" fmla="*/ 190500 w 899160"/>
              <a:gd name="connsiteY67" fmla="*/ 1325880 h 1790700"/>
              <a:gd name="connsiteX68" fmla="*/ 182880 w 899160"/>
              <a:gd name="connsiteY68" fmla="*/ 1181100 h 1790700"/>
              <a:gd name="connsiteX69" fmla="*/ 175260 w 899160"/>
              <a:gd name="connsiteY69" fmla="*/ 1143000 h 1790700"/>
              <a:gd name="connsiteX70" fmla="*/ 190500 w 899160"/>
              <a:gd name="connsiteY70" fmla="*/ 1043940 h 1790700"/>
              <a:gd name="connsiteX71" fmla="*/ 182880 w 899160"/>
              <a:gd name="connsiteY71" fmla="*/ 929640 h 1790700"/>
              <a:gd name="connsiteX72" fmla="*/ 160020 w 899160"/>
              <a:gd name="connsiteY72" fmla="*/ 914400 h 1790700"/>
              <a:gd name="connsiteX73" fmla="*/ 121920 w 899160"/>
              <a:gd name="connsiteY73" fmla="*/ 906780 h 1790700"/>
              <a:gd name="connsiteX74" fmla="*/ 53340 w 899160"/>
              <a:gd name="connsiteY74" fmla="*/ 876300 h 1790700"/>
              <a:gd name="connsiteX75" fmla="*/ 60960 w 899160"/>
              <a:gd name="connsiteY75" fmla="*/ 784860 h 1790700"/>
              <a:gd name="connsiteX76" fmla="*/ 76200 w 899160"/>
              <a:gd name="connsiteY76" fmla="*/ 731520 h 1790700"/>
              <a:gd name="connsiteX77" fmla="*/ 53340 w 899160"/>
              <a:gd name="connsiteY77" fmla="*/ 662940 h 1790700"/>
              <a:gd name="connsiteX78" fmla="*/ 45720 w 899160"/>
              <a:gd name="connsiteY78" fmla="*/ 640080 h 1790700"/>
              <a:gd name="connsiteX79" fmla="*/ 22860 w 899160"/>
              <a:gd name="connsiteY79" fmla="*/ 640080 h 1790700"/>
              <a:gd name="connsiteX0" fmla="*/ 22860 w 899160"/>
              <a:gd name="connsiteY0" fmla="*/ 640080 h 1790700"/>
              <a:gd name="connsiteX1" fmla="*/ 22860 w 899160"/>
              <a:gd name="connsiteY1" fmla="*/ 640080 h 1790700"/>
              <a:gd name="connsiteX2" fmla="*/ 7620 w 899160"/>
              <a:gd name="connsiteY2" fmla="*/ 510540 h 1790700"/>
              <a:gd name="connsiteX3" fmla="*/ 0 w 899160"/>
              <a:gd name="connsiteY3" fmla="*/ 487680 h 1790700"/>
              <a:gd name="connsiteX4" fmla="*/ 22860 w 899160"/>
              <a:gd name="connsiteY4" fmla="*/ 373380 h 1790700"/>
              <a:gd name="connsiteX5" fmla="*/ 38100 w 899160"/>
              <a:gd name="connsiteY5" fmla="*/ 350520 h 1790700"/>
              <a:gd name="connsiteX6" fmla="*/ 60960 w 899160"/>
              <a:gd name="connsiteY6" fmla="*/ 335280 h 1790700"/>
              <a:gd name="connsiteX7" fmla="*/ 114300 w 899160"/>
              <a:gd name="connsiteY7" fmla="*/ 274320 h 1790700"/>
              <a:gd name="connsiteX8" fmla="*/ 129540 w 899160"/>
              <a:gd name="connsiteY8" fmla="*/ 251460 h 1790700"/>
              <a:gd name="connsiteX9" fmla="*/ 175260 w 899160"/>
              <a:gd name="connsiteY9" fmla="*/ 220980 h 1790700"/>
              <a:gd name="connsiteX10" fmla="*/ 190500 w 899160"/>
              <a:gd name="connsiteY10" fmla="*/ 198120 h 1790700"/>
              <a:gd name="connsiteX11" fmla="*/ 236220 w 899160"/>
              <a:gd name="connsiteY11" fmla="*/ 160020 h 1790700"/>
              <a:gd name="connsiteX12" fmla="*/ 251460 w 899160"/>
              <a:gd name="connsiteY12" fmla="*/ 137160 h 1790700"/>
              <a:gd name="connsiteX13" fmla="*/ 281940 w 899160"/>
              <a:gd name="connsiteY13" fmla="*/ 114300 h 1790700"/>
              <a:gd name="connsiteX14" fmla="*/ 304800 w 899160"/>
              <a:gd name="connsiteY14" fmla="*/ 91440 h 1790700"/>
              <a:gd name="connsiteX15" fmla="*/ 350520 w 899160"/>
              <a:gd name="connsiteY15" fmla="*/ 68580 h 1790700"/>
              <a:gd name="connsiteX16" fmla="*/ 365760 w 899160"/>
              <a:gd name="connsiteY16" fmla="*/ 45720 h 1790700"/>
              <a:gd name="connsiteX17" fmla="*/ 411480 w 899160"/>
              <a:gd name="connsiteY17" fmla="*/ 30480 h 1790700"/>
              <a:gd name="connsiteX18" fmla="*/ 434340 w 899160"/>
              <a:gd name="connsiteY18" fmla="*/ 15240 h 1790700"/>
              <a:gd name="connsiteX19" fmla="*/ 464820 w 899160"/>
              <a:gd name="connsiteY19" fmla="*/ 7620 h 1790700"/>
              <a:gd name="connsiteX20" fmla="*/ 487680 w 899160"/>
              <a:gd name="connsiteY20" fmla="*/ 0 h 1790700"/>
              <a:gd name="connsiteX21" fmla="*/ 548640 w 899160"/>
              <a:gd name="connsiteY21" fmla="*/ 22860 h 1790700"/>
              <a:gd name="connsiteX22" fmla="*/ 563880 w 899160"/>
              <a:gd name="connsiteY22" fmla="*/ 45720 h 1790700"/>
              <a:gd name="connsiteX23" fmla="*/ 586740 w 899160"/>
              <a:gd name="connsiteY23" fmla="*/ 53340 h 1790700"/>
              <a:gd name="connsiteX24" fmla="*/ 609600 w 899160"/>
              <a:gd name="connsiteY24" fmla="*/ 68580 h 1790700"/>
              <a:gd name="connsiteX25" fmla="*/ 624840 w 899160"/>
              <a:gd name="connsiteY25" fmla="*/ 91440 h 1790700"/>
              <a:gd name="connsiteX26" fmla="*/ 647700 w 899160"/>
              <a:gd name="connsiteY26" fmla="*/ 106680 h 1790700"/>
              <a:gd name="connsiteX27" fmla="*/ 678180 w 899160"/>
              <a:gd name="connsiteY27" fmla="*/ 137160 h 1790700"/>
              <a:gd name="connsiteX28" fmla="*/ 739140 w 899160"/>
              <a:gd name="connsiteY28" fmla="*/ 190500 h 1790700"/>
              <a:gd name="connsiteX29" fmla="*/ 800100 w 899160"/>
              <a:gd name="connsiteY29" fmla="*/ 259080 h 1790700"/>
              <a:gd name="connsiteX30" fmla="*/ 762000 w 899160"/>
              <a:gd name="connsiteY30" fmla="*/ 342900 h 1790700"/>
              <a:gd name="connsiteX31" fmla="*/ 769620 w 899160"/>
              <a:gd name="connsiteY31" fmla="*/ 381000 h 1790700"/>
              <a:gd name="connsiteX32" fmla="*/ 777240 w 899160"/>
              <a:gd name="connsiteY32" fmla="*/ 403860 h 1790700"/>
              <a:gd name="connsiteX33" fmla="*/ 822960 w 899160"/>
              <a:gd name="connsiteY33" fmla="*/ 419100 h 1790700"/>
              <a:gd name="connsiteX34" fmla="*/ 861060 w 899160"/>
              <a:gd name="connsiteY34" fmla="*/ 464820 h 1790700"/>
              <a:gd name="connsiteX35" fmla="*/ 899160 w 899160"/>
              <a:gd name="connsiteY35" fmla="*/ 510540 h 1790700"/>
              <a:gd name="connsiteX36" fmla="*/ 883920 w 899160"/>
              <a:gd name="connsiteY36" fmla="*/ 701040 h 1790700"/>
              <a:gd name="connsiteX37" fmla="*/ 861060 w 899160"/>
              <a:gd name="connsiteY37" fmla="*/ 777240 h 1790700"/>
              <a:gd name="connsiteX38" fmla="*/ 815340 w 899160"/>
              <a:gd name="connsiteY38" fmla="*/ 922020 h 1790700"/>
              <a:gd name="connsiteX39" fmla="*/ 830580 w 899160"/>
              <a:gd name="connsiteY39" fmla="*/ 967740 h 1790700"/>
              <a:gd name="connsiteX40" fmla="*/ 838200 w 899160"/>
              <a:gd name="connsiteY40" fmla="*/ 990600 h 1790700"/>
              <a:gd name="connsiteX41" fmla="*/ 853440 w 899160"/>
              <a:gd name="connsiteY41" fmla="*/ 1059180 h 1790700"/>
              <a:gd name="connsiteX42" fmla="*/ 838200 w 899160"/>
              <a:gd name="connsiteY42" fmla="*/ 1150620 h 1790700"/>
              <a:gd name="connsiteX43" fmla="*/ 822960 w 899160"/>
              <a:gd name="connsiteY43" fmla="*/ 1173480 h 1790700"/>
              <a:gd name="connsiteX44" fmla="*/ 807720 w 899160"/>
              <a:gd name="connsiteY44" fmla="*/ 1219200 h 1790700"/>
              <a:gd name="connsiteX45" fmla="*/ 777240 w 899160"/>
              <a:gd name="connsiteY45" fmla="*/ 1264920 h 1790700"/>
              <a:gd name="connsiteX46" fmla="*/ 769620 w 899160"/>
              <a:gd name="connsiteY46" fmla="*/ 1386840 h 1790700"/>
              <a:gd name="connsiteX47" fmla="*/ 754380 w 899160"/>
              <a:gd name="connsiteY47" fmla="*/ 1409700 h 1790700"/>
              <a:gd name="connsiteX48" fmla="*/ 746760 w 899160"/>
              <a:gd name="connsiteY48" fmla="*/ 1432560 h 1790700"/>
              <a:gd name="connsiteX49" fmla="*/ 716280 w 899160"/>
              <a:gd name="connsiteY49" fmla="*/ 1478280 h 1790700"/>
              <a:gd name="connsiteX50" fmla="*/ 685800 w 899160"/>
              <a:gd name="connsiteY50" fmla="*/ 1569720 h 1790700"/>
              <a:gd name="connsiteX51" fmla="*/ 678180 w 899160"/>
              <a:gd name="connsiteY51" fmla="*/ 1592580 h 1790700"/>
              <a:gd name="connsiteX52" fmla="*/ 670560 w 899160"/>
              <a:gd name="connsiteY52" fmla="*/ 1615440 h 1790700"/>
              <a:gd name="connsiteX53" fmla="*/ 655320 w 899160"/>
              <a:gd name="connsiteY53" fmla="*/ 1676400 h 1790700"/>
              <a:gd name="connsiteX54" fmla="*/ 632460 w 899160"/>
              <a:gd name="connsiteY54" fmla="*/ 1729740 h 1790700"/>
              <a:gd name="connsiteX55" fmla="*/ 609600 w 899160"/>
              <a:gd name="connsiteY55" fmla="*/ 1760220 h 1790700"/>
              <a:gd name="connsiteX56" fmla="*/ 563880 w 899160"/>
              <a:gd name="connsiteY56" fmla="*/ 1775460 h 1790700"/>
              <a:gd name="connsiteX57" fmla="*/ 495300 w 899160"/>
              <a:gd name="connsiteY57" fmla="*/ 1790700 h 1790700"/>
              <a:gd name="connsiteX58" fmla="*/ 388620 w 899160"/>
              <a:gd name="connsiteY58" fmla="*/ 1783080 h 1790700"/>
              <a:gd name="connsiteX59" fmla="*/ 342900 w 899160"/>
              <a:gd name="connsiteY59" fmla="*/ 1752600 h 1790700"/>
              <a:gd name="connsiteX60" fmla="*/ 320040 w 899160"/>
              <a:gd name="connsiteY60" fmla="*/ 1737360 h 1790700"/>
              <a:gd name="connsiteX61" fmla="*/ 274320 w 899160"/>
              <a:gd name="connsiteY61" fmla="*/ 1699260 h 1790700"/>
              <a:gd name="connsiteX62" fmla="*/ 251460 w 899160"/>
              <a:gd name="connsiteY62" fmla="*/ 1546860 h 1790700"/>
              <a:gd name="connsiteX63" fmla="*/ 228600 w 899160"/>
              <a:gd name="connsiteY63" fmla="*/ 1524000 h 1790700"/>
              <a:gd name="connsiteX64" fmla="*/ 213360 w 899160"/>
              <a:gd name="connsiteY64" fmla="*/ 1501140 h 1790700"/>
              <a:gd name="connsiteX65" fmla="*/ 198120 w 899160"/>
              <a:gd name="connsiteY65" fmla="*/ 1348740 h 1790700"/>
              <a:gd name="connsiteX66" fmla="*/ 190500 w 899160"/>
              <a:gd name="connsiteY66" fmla="*/ 1325880 h 1790700"/>
              <a:gd name="connsiteX67" fmla="*/ 182880 w 899160"/>
              <a:gd name="connsiteY67" fmla="*/ 1181100 h 1790700"/>
              <a:gd name="connsiteX68" fmla="*/ 175260 w 899160"/>
              <a:gd name="connsiteY68" fmla="*/ 1143000 h 1790700"/>
              <a:gd name="connsiteX69" fmla="*/ 190500 w 899160"/>
              <a:gd name="connsiteY69" fmla="*/ 1043940 h 1790700"/>
              <a:gd name="connsiteX70" fmla="*/ 182880 w 899160"/>
              <a:gd name="connsiteY70" fmla="*/ 929640 h 1790700"/>
              <a:gd name="connsiteX71" fmla="*/ 160020 w 899160"/>
              <a:gd name="connsiteY71" fmla="*/ 914400 h 1790700"/>
              <a:gd name="connsiteX72" fmla="*/ 121920 w 899160"/>
              <a:gd name="connsiteY72" fmla="*/ 906780 h 1790700"/>
              <a:gd name="connsiteX73" fmla="*/ 53340 w 899160"/>
              <a:gd name="connsiteY73" fmla="*/ 876300 h 1790700"/>
              <a:gd name="connsiteX74" fmla="*/ 60960 w 899160"/>
              <a:gd name="connsiteY74" fmla="*/ 784860 h 1790700"/>
              <a:gd name="connsiteX75" fmla="*/ 76200 w 899160"/>
              <a:gd name="connsiteY75" fmla="*/ 731520 h 1790700"/>
              <a:gd name="connsiteX76" fmla="*/ 53340 w 899160"/>
              <a:gd name="connsiteY76" fmla="*/ 662940 h 1790700"/>
              <a:gd name="connsiteX77" fmla="*/ 45720 w 899160"/>
              <a:gd name="connsiteY77" fmla="*/ 640080 h 1790700"/>
              <a:gd name="connsiteX78" fmla="*/ 22860 w 899160"/>
              <a:gd name="connsiteY78" fmla="*/ 640080 h 1790700"/>
              <a:gd name="connsiteX0" fmla="*/ 22860 w 899160"/>
              <a:gd name="connsiteY0" fmla="*/ 640080 h 1790700"/>
              <a:gd name="connsiteX1" fmla="*/ 22860 w 899160"/>
              <a:gd name="connsiteY1" fmla="*/ 640080 h 1790700"/>
              <a:gd name="connsiteX2" fmla="*/ 7620 w 899160"/>
              <a:gd name="connsiteY2" fmla="*/ 510540 h 1790700"/>
              <a:gd name="connsiteX3" fmla="*/ 0 w 899160"/>
              <a:gd name="connsiteY3" fmla="*/ 487680 h 1790700"/>
              <a:gd name="connsiteX4" fmla="*/ 22860 w 899160"/>
              <a:gd name="connsiteY4" fmla="*/ 373380 h 1790700"/>
              <a:gd name="connsiteX5" fmla="*/ 38100 w 899160"/>
              <a:gd name="connsiteY5" fmla="*/ 350520 h 1790700"/>
              <a:gd name="connsiteX6" fmla="*/ 60960 w 899160"/>
              <a:gd name="connsiteY6" fmla="*/ 335280 h 1790700"/>
              <a:gd name="connsiteX7" fmla="*/ 114300 w 899160"/>
              <a:gd name="connsiteY7" fmla="*/ 274320 h 1790700"/>
              <a:gd name="connsiteX8" fmla="*/ 129540 w 899160"/>
              <a:gd name="connsiteY8" fmla="*/ 251460 h 1790700"/>
              <a:gd name="connsiteX9" fmla="*/ 175260 w 899160"/>
              <a:gd name="connsiteY9" fmla="*/ 220980 h 1790700"/>
              <a:gd name="connsiteX10" fmla="*/ 190500 w 899160"/>
              <a:gd name="connsiteY10" fmla="*/ 198120 h 1790700"/>
              <a:gd name="connsiteX11" fmla="*/ 236220 w 899160"/>
              <a:gd name="connsiteY11" fmla="*/ 160020 h 1790700"/>
              <a:gd name="connsiteX12" fmla="*/ 251460 w 899160"/>
              <a:gd name="connsiteY12" fmla="*/ 137160 h 1790700"/>
              <a:gd name="connsiteX13" fmla="*/ 281940 w 899160"/>
              <a:gd name="connsiteY13" fmla="*/ 114300 h 1790700"/>
              <a:gd name="connsiteX14" fmla="*/ 304800 w 899160"/>
              <a:gd name="connsiteY14" fmla="*/ 91440 h 1790700"/>
              <a:gd name="connsiteX15" fmla="*/ 350520 w 899160"/>
              <a:gd name="connsiteY15" fmla="*/ 68580 h 1790700"/>
              <a:gd name="connsiteX16" fmla="*/ 365760 w 899160"/>
              <a:gd name="connsiteY16" fmla="*/ 45720 h 1790700"/>
              <a:gd name="connsiteX17" fmla="*/ 411480 w 899160"/>
              <a:gd name="connsiteY17" fmla="*/ 30480 h 1790700"/>
              <a:gd name="connsiteX18" fmla="*/ 434340 w 899160"/>
              <a:gd name="connsiteY18" fmla="*/ 15240 h 1790700"/>
              <a:gd name="connsiteX19" fmla="*/ 464820 w 899160"/>
              <a:gd name="connsiteY19" fmla="*/ 7620 h 1790700"/>
              <a:gd name="connsiteX20" fmla="*/ 487680 w 899160"/>
              <a:gd name="connsiteY20" fmla="*/ 0 h 1790700"/>
              <a:gd name="connsiteX21" fmla="*/ 548640 w 899160"/>
              <a:gd name="connsiteY21" fmla="*/ 22860 h 1790700"/>
              <a:gd name="connsiteX22" fmla="*/ 563880 w 899160"/>
              <a:gd name="connsiteY22" fmla="*/ 45720 h 1790700"/>
              <a:gd name="connsiteX23" fmla="*/ 586740 w 899160"/>
              <a:gd name="connsiteY23" fmla="*/ 53340 h 1790700"/>
              <a:gd name="connsiteX24" fmla="*/ 609600 w 899160"/>
              <a:gd name="connsiteY24" fmla="*/ 68580 h 1790700"/>
              <a:gd name="connsiteX25" fmla="*/ 624840 w 899160"/>
              <a:gd name="connsiteY25" fmla="*/ 91440 h 1790700"/>
              <a:gd name="connsiteX26" fmla="*/ 647700 w 899160"/>
              <a:gd name="connsiteY26" fmla="*/ 106680 h 1790700"/>
              <a:gd name="connsiteX27" fmla="*/ 678180 w 899160"/>
              <a:gd name="connsiteY27" fmla="*/ 137160 h 1790700"/>
              <a:gd name="connsiteX28" fmla="*/ 739140 w 899160"/>
              <a:gd name="connsiteY28" fmla="*/ 190500 h 1790700"/>
              <a:gd name="connsiteX29" fmla="*/ 800100 w 899160"/>
              <a:gd name="connsiteY29" fmla="*/ 259080 h 1790700"/>
              <a:gd name="connsiteX30" fmla="*/ 762000 w 899160"/>
              <a:gd name="connsiteY30" fmla="*/ 342900 h 1790700"/>
              <a:gd name="connsiteX31" fmla="*/ 769620 w 899160"/>
              <a:gd name="connsiteY31" fmla="*/ 381000 h 1790700"/>
              <a:gd name="connsiteX32" fmla="*/ 777240 w 899160"/>
              <a:gd name="connsiteY32" fmla="*/ 403860 h 1790700"/>
              <a:gd name="connsiteX33" fmla="*/ 822960 w 899160"/>
              <a:gd name="connsiteY33" fmla="*/ 419100 h 1790700"/>
              <a:gd name="connsiteX34" fmla="*/ 861060 w 899160"/>
              <a:gd name="connsiteY34" fmla="*/ 464820 h 1790700"/>
              <a:gd name="connsiteX35" fmla="*/ 899160 w 899160"/>
              <a:gd name="connsiteY35" fmla="*/ 510540 h 1790700"/>
              <a:gd name="connsiteX36" fmla="*/ 883920 w 899160"/>
              <a:gd name="connsiteY36" fmla="*/ 701040 h 1790700"/>
              <a:gd name="connsiteX37" fmla="*/ 861060 w 899160"/>
              <a:gd name="connsiteY37" fmla="*/ 777240 h 1790700"/>
              <a:gd name="connsiteX38" fmla="*/ 815340 w 899160"/>
              <a:gd name="connsiteY38" fmla="*/ 922020 h 1790700"/>
              <a:gd name="connsiteX39" fmla="*/ 830580 w 899160"/>
              <a:gd name="connsiteY39" fmla="*/ 967740 h 1790700"/>
              <a:gd name="connsiteX40" fmla="*/ 853440 w 899160"/>
              <a:gd name="connsiteY40" fmla="*/ 1059180 h 1790700"/>
              <a:gd name="connsiteX41" fmla="*/ 838200 w 899160"/>
              <a:gd name="connsiteY41" fmla="*/ 1150620 h 1790700"/>
              <a:gd name="connsiteX42" fmla="*/ 822960 w 899160"/>
              <a:gd name="connsiteY42" fmla="*/ 1173480 h 1790700"/>
              <a:gd name="connsiteX43" fmla="*/ 807720 w 899160"/>
              <a:gd name="connsiteY43" fmla="*/ 1219200 h 1790700"/>
              <a:gd name="connsiteX44" fmla="*/ 777240 w 899160"/>
              <a:gd name="connsiteY44" fmla="*/ 1264920 h 1790700"/>
              <a:gd name="connsiteX45" fmla="*/ 769620 w 899160"/>
              <a:gd name="connsiteY45" fmla="*/ 1386840 h 1790700"/>
              <a:gd name="connsiteX46" fmla="*/ 754380 w 899160"/>
              <a:gd name="connsiteY46" fmla="*/ 1409700 h 1790700"/>
              <a:gd name="connsiteX47" fmla="*/ 746760 w 899160"/>
              <a:gd name="connsiteY47" fmla="*/ 1432560 h 1790700"/>
              <a:gd name="connsiteX48" fmla="*/ 716280 w 899160"/>
              <a:gd name="connsiteY48" fmla="*/ 1478280 h 1790700"/>
              <a:gd name="connsiteX49" fmla="*/ 685800 w 899160"/>
              <a:gd name="connsiteY49" fmla="*/ 1569720 h 1790700"/>
              <a:gd name="connsiteX50" fmla="*/ 678180 w 899160"/>
              <a:gd name="connsiteY50" fmla="*/ 1592580 h 1790700"/>
              <a:gd name="connsiteX51" fmla="*/ 670560 w 899160"/>
              <a:gd name="connsiteY51" fmla="*/ 1615440 h 1790700"/>
              <a:gd name="connsiteX52" fmla="*/ 655320 w 899160"/>
              <a:gd name="connsiteY52" fmla="*/ 1676400 h 1790700"/>
              <a:gd name="connsiteX53" fmla="*/ 632460 w 899160"/>
              <a:gd name="connsiteY53" fmla="*/ 1729740 h 1790700"/>
              <a:gd name="connsiteX54" fmla="*/ 609600 w 899160"/>
              <a:gd name="connsiteY54" fmla="*/ 1760220 h 1790700"/>
              <a:gd name="connsiteX55" fmla="*/ 563880 w 899160"/>
              <a:gd name="connsiteY55" fmla="*/ 1775460 h 1790700"/>
              <a:gd name="connsiteX56" fmla="*/ 495300 w 899160"/>
              <a:gd name="connsiteY56" fmla="*/ 1790700 h 1790700"/>
              <a:gd name="connsiteX57" fmla="*/ 388620 w 899160"/>
              <a:gd name="connsiteY57" fmla="*/ 1783080 h 1790700"/>
              <a:gd name="connsiteX58" fmla="*/ 342900 w 899160"/>
              <a:gd name="connsiteY58" fmla="*/ 1752600 h 1790700"/>
              <a:gd name="connsiteX59" fmla="*/ 320040 w 899160"/>
              <a:gd name="connsiteY59" fmla="*/ 1737360 h 1790700"/>
              <a:gd name="connsiteX60" fmla="*/ 274320 w 899160"/>
              <a:gd name="connsiteY60" fmla="*/ 1699260 h 1790700"/>
              <a:gd name="connsiteX61" fmla="*/ 251460 w 899160"/>
              <a:gd name="connsiteY61" fmla="*/ 1546860 h 1790700"/>
              <a:gd name="connsiteX62" fmla="*/ 228600 w 899160"/>
              <a:gd name="connsiteY62" fmla="*/ 1524000 h 1790700"/>
              <a:gd name="connsiteX63" fmla="*/ 213360 w 899160"/>
              <a:gd name="connsiteY63" fmla="*/ 1501140 h 1790700"/>
              <a:gd name="connsiteX64" fmla="*/ 198120 w 899160"/>
              <a:gd name="connsiteY64" fmla="*/ 1348740 h 1790700"/>
              <a:gd name="connsiteX65" fmla="*/ 190500 w 899160"/>
              <a:gd name="connsiteY65" fmla="*/ 1325880 h 1790700"/>
              <a:gd name="connsiteX66" fmla="*/ 182880 w 899160"/>
              <a:gd name="connsiteY66" fmla="*/ 1181100 h 1790700"/>
              <a:gd name="connsiteX67" fmla="*/ 175260 w 899160"/>
              <a:gd name="connsiteY67" fmla="*/ 1143000 h 1790700"/>
              <a:gd name="connsiteX68" fmla="*/ 190500 w 899160"/>
              <a:gd name="connsiteY68" fmla="*/ 1043940 h 1790700"/>
              <a:gd name="connsiteX69" fmla="*/ 182880 w 899160"/>
              <a:gd name="connsiteY69" fmla="*/ 929640 h 1790700"/>
              <a:gd name="connsiteX70" fmla="*/ 160020 w 899160"/>
              <a:gd name="connsiteY70" fmla="*/ 914400 h 1790700"/>
              <a:gd name="connsiteX71" fmla="*/ 121920 w 899160"/>
              <a:gd name="connsiteY71" fmla="*/ 906780 h 1790700"/>
              <a:gd name="connsiteX72" fmla="*/ 53340 w 899160"/>
              <a:gd name="connsiteY72" fmla="*/ 876300 h 1790700"/>
              <a:gd name="connsiteX73" fmla="*/ 60960 w 899160"/>
              <a:gd name="connsiteY73" fmla="*/ 784860 h 1790700"/>
              <a:gd name="connsiteX74" fmla="*/ 76200 w 899160"/>
              <a:gd name="connsiteY74" fmla="*/ 731520 h 1790700"/>
              <a:gd name="connsiteX75" fmla="*/ 53340 w 899160"/>
              <a:gd name="connsiteY75" fmla="*/ 662940 h 1790700"/>
              <a:gd name="connsiteX76" fmla="*/ 45720 w 899160"/>
              <a:gd name="connsiteY76" fmla="*/ 640080 h 1790700"/>
              <a:gd name="connsiteX77" fmla="*/ 22860 w 899160"/>
              <a:gd name="connsiteY77" fmla="*/ 640080 h 1790700"/>
              <a:gd name="connsiteX0" fmla="*/ 22860 w 899160"/>
              <a:gd name="connsiteY0" fmla="*/ 640080 h 1790700"/>
              <a:gd name="connsiteX1" fmla="*/ 22860 w 899160"/>
              <a:gd name="connsiteY1" fmla="*/ 640080 h 1790700"/>
              <a:gd name="connsiteX2" fmla="*/ 7620 w 899160"/>
              <a:gd name="connsiteY2" fmla="*/ 510540 h 1790700"/>
              <a:gd name="connsiteX3" fmla="*/ 0 w 899160"/>
              <a:gd name="connsiteY3" fmla="*/ 487680 h 1790700"/>
              <a:gd name="connsiteX4" fmla="*/ 22860 w 899160"/>
              <a:gd name="connsiteY4" fmla="*/ 373380 h 1790700"/>
              <a:gd name="connsiteX5" fmla="*/ 38100 w 899160"/>
              <a:gd name="connsiteY5" fmla="*/ 350520 h 1790700"/>
              <a:gd name="connsiteX6" fmla="*/ 60960 w 899160"/>
              <a:gd name="connsiteY6" fmla="*/ 335280 h 1790700"/>
              <a:gd name="connsiteX7" fmla="*/ 114300 w 899160"/>
              <a:gd name="connsiteY7" fmla="*/ 274320 h 1790700"/>
              <a:gd name="connsiteX8" fmla="*/ 129540 w 899160"/>
              <a:gd name="connsiteY8" fmla="*/ 251460 h 1790700"/>
              <a:gd name="connsiteX9" fmla="*/ 175260 w 899160"/>
              <a:gd name="connsiteY9" fmla="*/ 220980 h 1790700"/>
              <a:gd name="connsiteX10" fmla="*/ 190500 w 899160"/>
              <a:gd name="connsiteY10" fmla="*/ 198120 h 1790700"/>
              <a:gd name="connsiteX11" fmla="*/ 236220 w 899160"/>
              <a:gd name="connsiteY11" fmla="*/ 160020 h 1790700"/>
              <a:gd name="connsiteX12" fmla="*/ 251460 w 899160"/>
              <a:gd name="connsiteY12" fmla="*/ 137160 h 1790700"/>
              <a:gd name="connsiteX13" fmla="*/ 281940 w 899160"/>
              <a:gd name="connsiteY13" fmla="*/ 114300 h 1790700"/>
              <a:gd name="connsiteX14" fmla="*/ 304800 w 899160"/>
              <a:gd name="connsiteY14" fmla="*/ 91440 h 1790700"/>
              <a:gd name="connsiteX15" fmla="*/ 350520 w 899160"/>
              <a:gd name="connsiteY15" fmla="*/ 68580 h 1790700"/>
              <a:gd name="connsiteX16" fmla="*/ 365760 w 899160"/>
              <a:gd name="connsiteY16" fmla="*/ 45720 h 1790700"/>
              <a:gd name="connsiteX17" fmla="*/ 411480 w 899160"/>
              <a:gd name="connsiteY17" fmla="*/ 30480 h 1790700"/>
              <a:gd name="connsiteX18" fmla="*/ 434340 w 899160"/>
              <a:gd name="connsiteY18" fmla="*/ 15240 h 1790700"/>
              <a:gd name="connsiteX19" fmla="*/ 464820 w 899160"/>
              <a:gd name="connsiteY19" fmla="*/ 7620 h 1790700"/>
              <a:gd name="connsiteX20" fmla="*/ 487680 w 899160"/>
              <a:gd name="connsiteY20" fmla="*/ 0 h 1790700"/>
              <a:gd name="connsiteX21" fmla="*/ 548640 w 899160"/>
              <a:gd name="connsiteY21" fmla="*/ 22860 h 1790700"/>
              <a:gd name="connsiteX22" fmla="*/ 563880 w 899160"/>
              <a:gd name="connsiteY22" fmla="*/ 45720 h 1790700"/>
              <a:gd name="connsiteX23" fmla="*/ 586740 w 899160"/>
              <a:gd name="connsiteY23" fmla="*/ 53340 h 1790700"/>
              <a:gd name="connsiteX24" fmla="*/ 609600 w 899160"/>
              <a:gd name="connsiteY24" fmla="*/ 68580 h 1790700"/>
              <a:gd name="connsiteX25" fmla="*/ 624840 w 899160"/>
              <a:gd name="connsiteY25" fmla="*/ 91440 h 1790700"/>
              <a:gd name="connsiteX26" fmla="*/ 647700 w 899160"/>
              <a:gd name="connsiteY26" fmla="*/ 106680 h 1790700"/>
              <a:gd name="connsiteX27" fmla="*/ 678180 w 899160"/>
              <a:gd name="connsiteY27" fmla="*/ 137160 h 1790700"/>
              <a:gd name="connsiteX28" fmla="*/ 739140 w 899160"/>
              <a:gd name="connsiteY28" fmla="*/ 190500 h 1790700"/>
              <a:gd name="connsiteX29" fmla="*/ 800100 w 899160"/>
              <a:gd name="connsiteY29" fmla="*/ 259080 h 1790700"/>
              <a:gd name="connsiteX30" fmla="*/ 762000 w 899160"/>
              <a:gd name="connsiteY30" fmla="*/ 342900 h 1790700"/>
              <a:gd name="connsiteX31" fmla="*/ 769620 w 899160"/>
              <a:gd name="connsiteY31" fmla="*/ 381000 h 1790700"/>
              <a:gd name="connsiteX32" fmla="*/ 777240 w 899160"/>
              <a:gd name="connsiteY32" fmla="*/ 403860 h 1790700"/>
              <a:gd name="connsiteX33" fmla="*/ 822960 w 899160"/>
              <a:gd name="connsiteY33" fmla="*/ 419100 h 1790700"/>
              <a:gd name="connsiteX34" fmla="*/ 861060 w 899160"/>
              <a:gd name="connsiteY34" fmla="*/ 464820 h 1790700"/>
              <a:gd name="connsiteX35" fmla="*/ 899160 w 899160"/>
              <a:gd name="connsiteY35" fmla="*/ 510540 h 1790700"/>
              <a:gd name="connsiteX36" fmla="*/ 883920 w 899160"/>
              <a:gd name="connsiteY36" fmla="*/ 701040 h 1790700"/>
              <a:gd name="connsiteX37" fmla="*/ 861060 w 899160"/>
              <a:gd name="connsiteY37" fmla="*/ 777240 h 1790700"/>
              <a:gd name="connsiteX38" fmla="*/ 815340 w 899160"/>
              <a:gd name="connsiteY38" fmla="*/ 922020 h 1790700"/>
              <a:gd name="connsiteX39" fmla="*/ 830580 w 899160"/>
              <a:gd name="connsiteY39" fmla="*/ 967740 h 1790700"/>
              <a:gd name="connsiteX40" fmla="*/ 838200 w 899160"/>
              <a:gd name="connsiteY40" fmla="*/ 1150620 h 1790700"/>
              <a:gd name="connsiteX41" fmla="*/ 822960 w 899160"/>
              <a:gd name="connsiteY41" fmla="*/ 1173480 h 1790700"/>
              <a:gd name="connsiteX42" fmla="*/ 807720 w 899160"/>
              <a:gd name="connsiteY42" fmla="*/ 1219200 h 1790700"/>
              <a:gd name="connsiteX43" fmla="*/ 777240 w 899160"/>
              <a:gd name="connsiteY43" fmla="*/ 1264920 h 1790700"/>
              <a:gd name="connsiteX44" fmla="*/ 769620 w 899160"/>
              <a:gd name="connsiteY44" fmla="*/ 1386840 h 1790700"/>
              <a:gd name="connsiteX45" fmla="*/ 754380 w 899160"/>
              <a:gd name="connsiteY45" fmla="*/ 1409700 h 1790700"/>
              <a:gd name="connsiteX46" fmla="*/ 746760 w 899160"/>
              <a:gd name="connsiteY46" fmla="*/ 1432560 h 1790700"/>
              <a:gd name="connsiteX47" fmla="*/ 716280 w 899160"/>
              <a:gd name="connsiteY47" fmla="*/ 1478280 h 1790700"/>
              <a:gd name="connsiteX48" fmla="*/ 685800 w 899160"/>
              <a:gd name="connsiteY48" fmla="*/ 1569720 h 1790700"/>
              <a:gd name="connsiteX49" fmla="*/ 678180 w 899160"/>
              <a:gd name="connsiteY49" fmla="*/ 1592580 h 1790700"/>
              <a:gd name="connsiteX50" fmla="*/ 670560 w 899160"/>
              <a:gd name="connsiteY50" fmla="*/ 1615440 h 1790700"/>
              <a:gd name="connsiteX51" fmla="*/ 655320 w 899160"/>
              <a:gd name="connsiteY51" fmla="*/ 1676400 h 1790700"/>
              <a:gd name="connsiteX52" fmla="*/ 632460 w 899160"/>
              <a:gd name="connsiteY52" fmla="*/ 1729740 h 1790700"/>
              <a:gd name="connsiteX53" fmla="*/ 609600 w 899160"/>
              <a:gd name="connsiteY53" fmla="*/ 1760220 h 1790700"/>
              <a:gd name="connsiteX54" fmla="*/ 563880 w 899160"/>
              <a:gd name="connsiteY54" fmla="*/ 1775460 h 1790700"/>
              <a:gd name="connsiteX55" fmla="*/ 495300 w 899160"/>
              <a:gd name="connsiteY55" fmla="*/ 1790700 h 1790700"/>
              <a:gd name="connsiteX56" fmla="*/ 388620 w 899160"/>
              <a:gd name="connsiteY56" fmla="*/ 1783080 h 1790700"/>
              <a:gd name="connsiteX57" fmla="*/ 342900 w 899160"/>
              <a:gd name="connsiteY57" fmla="*/ 1752600 h 1790700"/>
              <a:gd name="connsiteX58" fmla="*/ 320040 w 899160"/>
              <a:gd name="connsiteY58" fmla="*/ 1737360 h 1790700"/>
              <a:gd name="connsiteX59" fmla="*/ 274320 w 899160"/>
              <a:gd name="connsiteY59" fmla="*/ 1699260 h 1790700"/>
              <a:gd name="connsiteX60" fmla="*/ 251460 w 899160"/>
              <a:gd name="connsiteY60" fmla="*/ 1546860 h 1790700"/>
              <a:gd name="connsiteX61" fmla="*/ 228600 w 899160"/>
              <a:gd name="connsiteY61" fmla="*/ 1524000 h 1790700"/>
              <a:gd name="connsiteX62" fmla="*/ 213360 w 899160"/>
              <a:gd name="connsiteY62" fmla="*/ 1501140 h 1790700"/>
              <a:gd name="connsiteX63" fmla="*/ 198120 w 899160"/>
              <a:gd name="connsiteY63" fmla="*/ 1348740 h 1790700"/>
              <a:gd name="connsiteX64" fmla="*/ 190500 w 899160"/>
              <a:gd name="connsiteY64" fmla="*/ 1325880 h 1790700"/>
              <a:gd name="connsiteX65" fmla="*/ 182880 w 899160"/>
              <a:gd name="connsiteY65" fmla="*/ 1181100 h 1790700"/>
              <a:gd name="connsiteX66" fmla="*/ 175260 w 899160"/>
              <a:gd name="connsiteY66" fmla="*/ 1143000 h 1790700"/>
              <a:gd name="connsiteX67" fmla="*/ 190500 w 899160"/>
              <a:gd name="connsiteY67" fmla="*/ 1043940 h 1790700"/>
              <a:gd name="connsiteX68" fmla="*/ 182880 w 899160"/>
              <a:gd name="connsiteY68" fmla="*/ 929640 h 1790700"/>
              <a:gd name="connsiteX69" fmla="*/ 160020 w 899160"/>
              <a:gd name="connsiteY69" fmla="*/ 914400 h 1790700"/>
              <a:gd name="connsiteX70" fmla="*/ 121920 w 899160"/>
              <a:gd name="connsiteY70" fmla="*/ 906780 h 1790700"/>
              <a:gd name="connsiteX71" fmla="*/ 53340 w 899160"/>
              <a:gd name="connsiteY71" fmla="*/ 876300 h 1790700"/>
              <a:gd name="connsiteX72" fmla="*/ 60960 w 899160"/>
              <a:gd name="connsiteY72" fmla="*/ 784860 h 1790700"/>
              <a:gd name="connsiteX73" fmla="*/ 76200 w 899160"/>
              <a:gd name="connsiteY73" fmla="*/ 731520 h 1790700"/>
              <a:gd name="connsiteX74" fmla="*/ 53340 w 899160"/>
              <a:gd name="connsiteY74" fmla="*/ 662940 h 1790700"/>
              <a:gd name="connsiteX75" fmla="*/ 45720 w 899160"/>
              <a:gd name="connsiteY75" fmla="*/ 640080 h 1790700"/>
              <a:gd name="connsiteX76" fmla="*/ 22860 w 899160"/>
              <a:gd name="connsiteY76" fmla="*/ 640080 h 1790700"/>
              <a:gd name="connsiteX0" fmla="*/ 22860 w 899160"/>
              <a:gd name="connsiteY0" fmla="*/ 640080 h 1790700"/>
              <a:gd name="connsiteX1" fmla="*/ 22860 w 899160"/>
              <a:gd name="connsiteY1" fmla="*/ 640080 h 1790700"/>
              <a:gd name="connsiteX2" fmla="*/ 7620 w 899160"/>
              <a:gd name="connsiteY2" fmla="*/ 510540 h 1790700"/>
              <a:gd name="connsiteX3" fmla="*/ 0 w 899160"/>
              <a:gd name="connsiteY3" fmla="*/ 487680 h 1790700"/>
              <a:gd name="connsiteX4" fmla="*/ 22860 w 899160"/>
              <a:gd name="connsiteY4" fmla="*/ 373380 h 1790700"/>
              <a:gd name="connsiteX5" fmla="*/ 38100 w 899160"/>
              <a:gd name="connsiteY5" fmla="*/ 350520 h 1790700"/>
              <a:gd name="connsiteX6" fmla="*/ 60960 w 899160"/>
              <a:gd name="connsiteY6" fmla="*/ 335280 h 1790700"/>
              <a:gd name="connsiteX7" fmla="*/ 114300 w 899160"/>
              <a:gd name="connsiteY7" fmla="*/ 274320 h 1790700"/>
              <a:gd name="connsiteX8" fmla="*/ 129540 w 899160"/>
              <a:gd name="connsiteY8" fmla="*/ 251460 h 1790700"/>
              <a:gd name="connsiteX9" fmla="*/ 175260 w 899160"/>
              <a:gd name="connsiteY9" fmla="*/ 220980 h 1790700"/>
              <a:gd name="connsiteX10" fmla="*/ 190500 w 899160"/>
              <a:gd name="connsiteY10" fmla="*/ 198120 h 1790700"/>
              <a:gd name="connsiteX11" fmla="*/ 236220 w 899160"/>
              <a:gd name="connsiteY11" fmla="*/ 160020 h 1790700"/>
              <a:gd name="connsiteX12" fmla="*/ 251460 w 899160"/>
              <a:gd name="connsiteY12" fmla="*/ 137160 h 1790700"/>
              <a:gd name="connsiteX13" fmla="*/ 281940 w 899160"/>
              <a:gd name="connsiteY13" fmla="*/ 114300 h 1790700"/>
              <a:gd name="connsiteX14" fmla="*/ 304800 w 899160"/>
              <a:gd name="connsiteY14" fmla="*/ 91440 h 1790700"/>
              <a:gd name="connsiteX15" fmla="*/ 350520 w 899160"/>
              <a:gd name="connsiteY15" fmla="*/ 68580 h 1790700"/>
              <a:gd name="connsiteX16" fmla="*/ 365760 w 899160"/>
              <a:gd name="connsiteY16" fmla="*/ 45720 h 1790700"/>
              <a:gd name="connsiteX17" fmla="*/ 411480 w 899160"/>
              <a:gd name="connsiteY17" fmla="*/ 30480 h 1790700"/>
              <a:gd name="connsiteX18" fmla="*/ 434340 w 899160"/>
              <a:gd name="connsiteY18" fmla="*/ 15240 h 1790700"/>
              <a:gd name="connsiteX19" fmla="*/ 464820 w 899160"/>
              <a:gd name="connsiteY19" fmla="*/ 7620 h 1790700"/>
              <a:gd name="connsiteX20" fmla="*/ 487680 w 899160"/>
              <a:gd name="connsiteY20" fmla="*/ 0 h 1790700"/>
              <a:gd name="connsiteX21" fmla="*/ 548640 w 899160"/>
              <a:gd name="connsiteY21" fmla="*/ 22860 h 1790700"/>
              <a:gd name="connsiteX22" fmla="*/ 563880 w 899160"/>
              <a:gd name="connsiteY22" fmla="*/ 45720 h 1790700"/>
              <a:gd name="connsiteX23" fmla="*/ 586740 w 899160"/>
              <a:gd name="connsiteY23" fmla="*/ 53340 h 1790700"/>
              <a:gd name="connsiteX24" fmla="*/ 609600 w 899160"/>
              <a:gd name="connsiteY24" fmla="*/ 68580 h 1790700"/>
              <a:gd name="connsiteX25" fmla="*/ 624840 w 899160"/>
              <a:gd name="connsiteY25" fmla="*/ 91440 h 1790700"/>
              <a:gd name="connsiteX26" fmla="*/ 647700 w 899160"/>
              <a:gd name="connsiteY26" fmla="*/ 106680 h 1790700"/>
              <a:gd name="connsiteX27" fmla="*/ 678180 w 899160"/>
              <a:gd name="connsiteY27" fmla="*/ 137160 h 1790700"/>
              <a:gd name="connsiteX28" fmla="*/ 739140 w 899160"/>
              <a:gd name="connsiteY28" fmla="*/ 190500 h 1790700"/>
              <a:gd name="connsiteX29" fmla="*/ 800100 w 899160"/>
              <a:gd name="connsiteY29" fmla="*/ 259080 h 1790700"/>
              <a:gd name="connsiteX30" fmla="*/ 762000 w 899160"/>
              <a:gd name="connsiteY30" fmla="*/ 342900 h 1790700"/>
              <a:gd name="connsiteX31" fmla="*/ 769620 w 899160"/>
              <a:gd name="connsiteY31" fmla="*/ 381000 h 1790700"/>
              <a:gd name="connsiteX32" fmla="*/ 777240 w 899160"/>
              <a:gd name="connsiteY32" fmla="*/ 403860 h 1790700"/>
              <a:gd name="connsiteX33" fmla="*/ 822960 w 899160"/>
              <a:gd name="connsiteY33" fmla="*/ 419100 h 1790700"/>
              <a:gd name="connsiteX34" fmla="*/ 861060 w 899160"/>
              <a:gd name="connsiteY34" fmla="*/ 464820 h 1790700"/>
              <a:gd name="connsiteX35" fmla="*/ 899160 w 899160"/>
              <a:gd name="connsiteY35" fmla="*/ 510540 h 1790700"/>
              <a:gd name="connsiteX36" fmla="*/ 883920 w 899160"/>
              <a:gd name="connsiteY36" fmla="*/ 701040 h 1790700"/>
              <a:gd name="connsiteX37" fmla="*/ 861060 w 899160"/>
              <a:gd name="connsiteY37" fmla="*/ 777240 h 1790700"/>
              <a:gd name="connsiteX38" fmla="*/ 815340 w 899160"/>
              <a:gd name="connsiteY38" fmla="*/ 922020 h 1790700"/>
              <a:gd name="connsiteX39" fmla="*/ 838200 w 899160"/>
              <a:gd name="connsiteY39" fmla="*/ 1150620 h 1790700"/>
              <a:gd name="connsiteX40" fmla="*/ 822960 w 899160"/>
              <a:gd name="connsiteY40" fmla="*/ 1173480 h 1790700"/>
              <a:gd name="connsiteX41" fmla="*/ 807720 w 899160"/>
              <a:gd name="connsiteY41" fmla="*/ 1219200 h 1790700"/>
              <a:gd name="connsiteX42" fmla="*/ 777240 w 899160"/>
              <a:gd name="connsiteY42" fmla="*/ 1264920 h 1790700"/>
              <a:gd name="connsiteX43" fmla="*/ 769620 w 899160"/>
              <a:gd name="connsiteY43" fmla="*/ 1386840 h 1790700"/>
              <a:gd name="connsiteX44" fmla="*/ 754380 w 899160"/>
              <a:gd name="connsiteY44" fmla="*/ 1409700 h 1790700"/>
              <a:gd name="connsiteX45" fmla="*/ 746760 w 899160"/>
              <a:gd name="connsiteY45" fmla="*/ 1432560 h 1790700"/>
              <a:gd name="connsiteX46" fmla="*/ 716280 w 899160"/>
              <a:gd name="connsiteY46" fmla="*/ 1478280 h 1790700"/>
              <a:gd name="connsiteX47" fmla="*/ 685800 w 899160"/>
              <a:gd name="connsiteY47" fmla="*/ 1569720 h 1790700"/>
              <a:gd name="connsiteX48" fmla="*/ 678180 w 899160"/>
              <a:gd name="connsiteY48" fmla="*/ 1592580 h 1790700"/>
              <a:gd name="connsiteX49" fmla="*/ 670560 w 899160"/>
              <a:gd name="connsiteY49" fmla="*/ 1615440 h 1790700"/>
              <a:gd name="connsiteX50" fmla="*/ 655320 w 899160"/>
              <a:gd name="connsiteY50" fmla="*/ 1676400 h 1790700"/>
              <a:gd name="connsiteX51" fmla="*/ 632460 w 899160"/>
              <a:gd name="connsiteY51" fmla="*/ 1729740 h 1790700"/>
              <a:gd name="connsiteX52" fmla="*/ 609600 w 899160"/>
              <a:gd name="connsiteY52" fmla="*/ 1760220 h 1790700"/>
              <a:gd name="connsiteX53" fmla="*/ 563880 w 899160"/>
              <a:gd name="connsiteY53" fmla="*/ 1775460 h 1790700"/>
              <a:gd name="connsiteX54" fmla="*/ 495300 w 899160"/>
              <a:gd name="connsiteY54" fmla="*/ 1790700 h 1790700"/>
              <a:gd name="connsiteX55" fmla="*/ 388620 w 899160"/>
              <a:gd name="connsiteY55" fmla="*/ 1783080 h 1790700"/>
              <a:gd name="connsiteX56" fmla="*/ 342900 w 899160"/>
              <a:gd name="connsiteY56" fmla="*/ 1752600 h 1790700"/>
              <a:gd name="connsiteX57" fmla="*/ 320040 w 899160"/>
              <a:gd name="connsiteY57" fmla="*/ 1737360 h 1790700"/>
              <a:gd name="connsiteX58" fmla="*/ 274320 w 899160"/>
              <a:gd name="connsiteY58" fmla="*/ 1699260 h 1790700"/>
              <a:gd name="connsiteX59" fmla="*/ 251460 w 899160"/>
              <a:gd name="connsiteY59" fmla="*/ 1546860 h 1790700"/>
              <a:gd name="connsiteX60" fmla="*/ 228600 w 899160"/>
              <a:gd name="connsiteY60" fmla="*/ 1524000 h 1790700"/>
              <a:gd name="connsiteX61" fmla="*/ 213360 w 899160"/>
              <a:gd name="connsiteY61" fmla="*/ 1501140 h 1790700"/>
              <a:gd name="connsiteX62" fmla="*/ 198120 w 899160"/>
              <a:gd name="connsiteY62" fmla="*/ 1348740 h 1790700"/>
              <a:gd name="connsiteX63" fmla="*/ 190500 w 899160"/>
              <a:gd name="connsiteY63" fmla="*/ 1325880 h 1790700"/>
              <a:gd name="connsiteX64" fmla="*/ 182880 w 899160"/>
              <a:gd name="connsiteY64" fmla="*/ 1181100 h 1790700"/>
              <a:gd name="connsiteX65" fmla="*/ 175260 w 899160"/>
              <a:gd name="connsiteY65" fmla="*/ 1143000 h 1790700"/>
              <a:gd name="connsiteX66" fmla="*/ 190500 w 899160"/>
              <a:gd name="connsiteY66" fmla="*/ 1043940 h 1790700"/>
              <a:gd name="connsiteX67" fmla="*/ 182880 w 899160"/>
              <a:gd name="connsiteY67" fmla="*/ 929640 h 1790700"/>
              <a:gd name="connsiteX68" fmla="*/ 160020 w 899160"/>
              <a:gd name="connsiteY68" fmla="*/ 914400 h 1790700"/>
              <a:gd name="connsiteX69" fmla="*/ 121920 w 899160"/>
              <a:gd name="connsiteY69" fmla="*/ 906780 h 1790700"/>
              <a:gd name="connsiteX70" fmla="*/ 53340 w 899160"/>
              <a:gd name="connsiteY70" fmla="*/ 876300 h 1790700"/>
              <a:gd name="connsiteX71" fmla="*/ 60960 w 899160"/>
              <a:gd name="connsiteY71" fmla="*/ 784860 h 1790700"/>
              <a:gd name="connsiteX72" fmla="*/ 76200 w 899160"/>
              <a:gd name="connsiteY72" fmla="*/ 731520 h 1790700"/>
              <a:gd name="connsiteX73" fmla="*/ 53340 w 899160"/>
              <a:gd name="connsiteY73" fmla="*/ 662940 h 1790700"/>
              <a:gd name="connsiteX74" fmla="*/ 45720 w 899160"/>
              <a:gd name="connsiteY74" fmla="*/ 640080 h 1790700"/>
              <a:gd name="connsiteX75" fmla="*/ 22860 w 899160"/>
              <a:gd name="connsiteY75" fmla="*/ 640080 h 1790700"/>
              <a:gd name="connsiteX0" fmla="*/ 22860 w 899160"/>
              <a:gd name="connsiteY0" fmla="*/ 640080 h 1790700"/>
              <a:gd name="connsiteX1" fmla="*/ 22860 w 899160"/>
              <a:gd name="connsiteY1" fmla="*/ 640080 h 1790700"/>
              <a:gd name="connsiteX2" fmla="*/ 7620 w 899160"/>
              <a:gd name="connsiteY2" fmla="*/ 510540 h 1790700"/>
              <a:gd name="connsiteX3" fmla="*/ 0 w 899160"/>
              <a:gd name="connsiteY3" fmla="*/ 487680 h 1790700"/>
              <a:gd name="connsiteX4" fmla="*/ 22860 w 899160"/>
              <a:gd name="connsiteY4" fmla="*/ 373380 h 1790700"/>
              <a:gd name="connsiteX5" fmla="*/ 38100 w 899160"/>
              <a:gd name="connsiteY5" fmla="*/ 350520 h 1790700"/>
              <a:gd name="connsiteX6" fmla="*/ 60960 w 899160"/>
              <a:gd name="connsiteY6" fmla="*/ 335280 h 1790700"/>
              <a:gd name="connsiteX7" fmla="*/ 114300 w 899160"/>
              <a:gd name="connsiteY7" fmla="*/ 274320 h 1790700"/>
              <a:gd name="connsiteX8" fmla="*/ 129540 w 899160"/>
              <a:gd name="connsiteY8" fmla="*/ 251460 h 1790700"/>
              <a:gd name="connsiteX9" fmla="*/ 175260 w 899160"/>
              <a:gd name="connsiteY9" fmla="*/ 220980 h 1790700"/>
              <a:gd name="connsiteX10" fmla="*/ 190500 w 899160"/>
              <a:gd name="connsiteY10" fmla="*/ 198120 h 1790700"/>
              <a:gd name="connsiteX11" fmla="*/ 236220 w 899160"/>
              <a:gd name="connsiteY11" fmla="*/ 160020 h 1790700"/>
              <a:gd name="connsiteX12" fmla="*/ 251460 w 899160"/>
              <a:gd name="connsiteY12" fmla="*/ 137160 h 1790700"/>
              <a:gd name="connsiteX13" fmla="*/ 281940 w 899160"/>
              <a:gd name="connsiteY13" fmla="*/ 114300 h 1790700"/>
              <a:gd name="connsiteX14" fmla="*/ 304800 w 899160"/>
              <a:gd name="connsiteY14" fmla="*/ 91440 h 1790700"/>
              <a:gd name="connsiteX15" fmla="*/ 350520 w 899160"/>
              <a:gd name="connsiteY15" fmla="*/ 68580 h 1790700"/>
              <a:gd name="connsiteX16" fmla="*/ 365760 w 899160"/>
              <a:gd name="connsiteY16" fmla="*/ 45720 h 1790700"/>
              <a:gd name="connsiteX17" fmla="*/ 411480 w 899160"/>
              <a:gd name="connsiteY17" fmla="*/ 30480 h 1790700"/>
              <a:gd name="connsiteX18" fmla="*/ 434340 w 899160"/>
              <a:gd name="connsiteY18" fmla="*/ 15240 h 1790700"/>
              <a:gd name="connsiteX19" fmla="*/ 464820 w 899160"/>
              <a:gd name="connsiteY19" fmla="*/ 7620 h 1790700"/>
              <a:gd name="connsiteX20" fmla="*/ 487680 w 899160"/>
              <a:gd name="connsiteY20" fmla="*/ 0 h 1790700"/>
              <a:gd name="connsiteX21" fmla="*/ 548640 w 899160"/>
              <a:gd name="connsiteY21" fmla="*/ 22860 h 1790700"/>
              <a:gd name="connsiteX22" fmla="*/ 563880 w 899160"/>
              <a:gd name="connsiteY22" fmla="*/ 45720 h 1790700"/>
              <a:gd name="connsiteX23" fmla="*/ 586740 w 899160"/>
              <a:gd name="connsiteY23" fmla="*/ 53340 h 1790700"/>
              <a:gd name="connsiteX24" fmla="*/ 609600 w 899160"/>
              <a:gd name="connsiteY24" fmla="*/ 68580 h 1790700"/>
              <a:gd name="connsiteX25" fmla="*/ 624840 w 899160"/>
              <a:gd name="connsiteY25" fmla="*/ 91440 h 1790700"/>
              <a:gd name="connsiteX26" fmla="*/ 647700 w 899160"/>
              <a:gd name="connsiteY26" fmla="*/ 106680 h 1790700"/>
              <a:gd name="connsiteX27" fmla="*/ 678180 w 899160"/>
              <a:gd name="connsiteY27" fmla="*/ 137160 h 1790700"/>
              <a:gd name="connsiteX28" fmla="*/ 739140 w 899160"/>
              <a:gd name="connsiteY28" fmla="*/ 190500 h 1790700"/>
              <a:gd name="connsiteX29" fmla="*/ 800100 w 899160"/>
              <a:gd name="connsiteY29" fmla="*/ 259080 h 1790700"/>
              <a:gd name="connsiteX30" fmla="*/ 762000 w 899160"/>
              <a:gd name="connsiteY30" fmla="*/ 342900 h 1790700"/>
              <a:gd name="connsiteX31" fmla="*/ 769620 w 899160"/>
              <a:gd name="connsiteY31" fmla="*/ 381000 h 1790700"/>
              <a:gd name="connsiteX32" fmla="*/ 777240 w 899160"/>
              <a:gd name="connsiteY32" fmla="*/ 403860 h 1790700"/>
              <a:gd name="connsiteX33" fmla="*/ 822960 w 899160"/>
              <a:gd name="connsiteY33" fmla="*/ 419100 h 1790700"/>
              <a:gd name="connsiteX34" fmla="*/ 861060 w 899160"/>
              <a:gd name="connsiteY34" fmla="*/ 464820 h 1790700"/>
              <a:gd name="connsiteX35" fmla="*/ 899160 w 899160"/>
              <a:gd name="connsiteY35" fmla="*/ 510540 h 1790700"/>
              <a:gd name="connsiteX36" fmla="*/ 883920 w 899160"/>
              <a:gd name="connsiteY36" fmla="*/ 701040 h 1790700"/>
              <a:gd name="connsiteX37" fmla="*/ 861060 w 899160"/>
              <a:gd name="connsiteY37" fmla="*/ 777240 h 1790700"/>
              <a:gd name="connsiteX38" fmla="*/ 838200 w 899160"/>
              <a:gd name="connsiteY38" fmla="*/ 1150620 h 1790700"/>
              <a:gd name="connsiteX39" fmla="*/ 822960 w 899160"/>
              <a:gd name="connsiteY39" fmla="*/ 1173480 h 1790700"/>
              <a:gd name="connsiteX40" fmla="*/ 807720 w 899160"/>
              <a:gd name="connsiteY40" fmla="*/ 1219200 h 1790700"/>
              <a:gd name="connsiteX41" fmla="*/ 777240 w 899160"/>
              <a:gd name="connsiteY41" fmla="*/ 1264920 h 1790700"/>
              <a:gd name="connsiteX42" fmla="*/ 769620 w 899160"/>
              <a:gd name="connsiteY42" fmla="*/ 1386840 h 1790700"/>
              <a:gd name="connsiteX43" fmla="*/ 754380 w 899160"/>
              <a:gd name="connsiteY43" fmla="*/ 1409700 h 1790700"/>
              <a:gd name="connsiteX44" fmla="*/ 746760 w 899160"/>
              <a:gd name="connsiteY44" fmla="*/ 1432560 h 1790700"/>
              <a:gd name="connsiteX45" fmla="*/ 716280 w 899160"/>
              <a:gd name="connsiteY45" fmla="*/ 1478280 h 1790700"/>
              <a:gd name="connsiteX46" fmla="*/ 685800 w 899160"/>
              <a:gd name="connsiteY46" fmla="*/ 1569720 h 1790700"/>
              <a:gd name="connsiteX47" fmla="*/ 678180 w 899160"/>
              <a:gd name="connsiteY47" fmla="*/ 1592580 h 1790700"/>
              <a:gd name="connsiteX48" fmla="*/ 670560 w 899160"/>
              <a:gd name="connsiteY48" fmla="*/ 1615440 h 1790700"/>
              <a:gd name="connsiteX49" fmla="*/ 655320 w 899160"/>
              <a:gd name="connsiteY49" fmla="*/ 1676400 h 1790700"/>
              <a:gd name="connsiteX50" fmla="*/ 632460 w 899160"/>
              <a:gd name="connsiteY50" fmla="*/ 1729740 h 1790700"/>
              <a:gd name="connsiteX51" fmla="*/ 609600 w 899160"/>
              <a:gd name="connsiteY51" fmla="*/ 1760220 h 1790700"/>
              <a:gd name="connsiteX52" fmla="*/ 563880 w 899160"/>
              <a:gd name="connsiteY52" fmla="*/ 1775460 h 1790700"/>
              <a:gd name="connsiteX53" fmla="*/ 495300 w 899160"/>
              <a:gd name="connsiteY53" fmla="*/ 1790700 h 1790700"/>
              <a:gd name="connsiteX54" fmla="*/ 388620 w 899160"/>
              <a:gd name="connsiteY54" fmla="*/ 1783080 h 1790700"/>
              <a:gd name="connsiteX55" fmla="*/ 342900 w 899160"/>
              <a:gd name="connsiteY55" fmla="*/ 1752600 h 1790700"/>
              <a:gd name="connsiteX56" fmla="*/ 320040 w 899160"/>
              <a:gd name="connsiteY56" fmla="*/ 1737360 h 1790700"/>
              <a:gd name="connsiteX57" fmla="*/ 274320 w 899160"/>
              <a:gd name="connsiteY57" fmla="*/ 1699260 h 1790700"/>
              <a:gd name="connsiteX58" fmla="*/ 251460 w 899160"/>
              <a:gd name="connsiteY58" fmla="*/ 1546860 h 1790700"/>
              <a:gd name="connsiteX59" fmla="*/ 228600 w 899160"/>
              <a:gd name="connsiteY59" fmla="*/ 1524000 h 1790700"/>
              <a:gd name="connsiteX60" fmla="*/ 213360 w 899160"/>
              <a:gd name="connsiteY60" fmla="*/ 1501140 h 1790700"/>
              <a:gd name="connsiteX61" fmla="*/ 198120 w 899160"/>
              <a:gd name="connsiteY61" fmla="*/ 1348740 h 1790700"/>
              <a:gd name="connsiteX62" fmla="*/ 190500 w 899160"/>
              <a:gd name="connsiteY62" fmla="*/ 1325880 h 1790700"/>
              <a:gd name="connsiteX63" fmla="*/ 182880 w 899160"/>
              <a:gd name="connsiteY63" fmla="*/ 1181100 h 1790700"/>
              <a:gd name="connsiteX64" fmla="*/ 175260 w 899160"/>
              <a:gd name="connsiteY64" fmla="*/ 1143000 h 1790700"/>
              <a:gd name="connsiteX65" fmla="*/ 190500 w 899160"/>
              <a:gd name="connsiteY65" fmla="*/ 1043940 h 1790700"/>
              <a:gd name="connsiteX66" fmla="*/ 182880 w 899160"/>
              <a:gd name="connsiteY66" fmla="*/ 929640 h 1790700"/>
              <a:gd name="connsiteX67" fmla="*/ 160020 w 899160"/>
              <a:gd name="connsiteY67" fmla="*/ 914400 h 1790700"/>
              <a:gd name="connsiteX68" fmla="*/ 121920 w 899160"/>
              <a:gd name="connsiteY68" fmla="*/ 906780 h 1790700"/>
              <a:gd name="connsiteX69" fmla="*/ 53340 w 899160"/>
              <a:gd name="connsiteY69" fmla="*/ 876300 h 1790700"/>
              <a:gd name="connsiteX70" fmla="*/ 60960 w 899160"/>
              <a:gd name="connsiteY70" fmla="*/ 784860 h 1790700"/>
              <a:gd name="connsiteX71" fmla="*/ 76200 w 899160"/>
              <a:gd name="connsiteY71" fmla="*/ 731520 h 1790700"/>
              <a:gd name="connsiteX72" fmla="*/ 53340 w 899160"/>
              <a:gd name="connsiteY72" fmla="*/ 662940 h 1790700"/>
              <a:gd name="connsiteX73" fmla="*/ 45720 w 899160"/>
              <a:gd name="connsiteY73" fmla="*/ 640080 h 1790700"/>
              <a:gd name="connsiteX74" fmla="*/ 22860 w 899160"/>
              <a:gd name="connsiteY74" fmla="*/ 640080 h 1790700"/>
              <a:gd name="connsiteX0" fmla="*/ 22860 w 899160"/>
              <a:gd name="connsiteY0" fmla="*/ 640080 h 1790700"/>
              <a:gd name="connsiteX1" fmla="*/ 22860 w 899160"/>
              <a:gd name="connsiteY1" fmla="*/ 640080 h 1790700"/>
              <a:gd name="connsiteX2" fmla="*/ 7620 w 899160"/>
              <a:gd name="connsiteY2" fmla="*/ 510540 h 1790700"/>
              <a:gd name="connsiteX3" fmla="*/ 0 w 899160"/>
              <a:gd name="connsiteY3" fmla="*/ 487680 h 1790700"/>
              <a:gd name="connsiteX4" fmla="*/ 22860 w 899160"/>
              <a:gd name="connsiteY4" fmla="*/ 373380 h 1790700"/>
              <a:gd name="connsiteX5" fmla="*/ 38100 w 899160"/>
              <a:gd name="connsiteY5" fmla="*/ 350520 h 1790700"/>
              <a:gd name="connsiteX6" fmla="*/ 60960 w 899160"/>
              <a:gd name="connsiteY6" fmla="*/ 335280 h 1790700"/>
              <a:gd name="connsiteX7" fmla="*/ 114300 w 899160"/>
              <a:gd name="connsiteY7" fmla="*/ 274320 h 1790700"/>
              <a:gd name="connsiteX8" fmla="*/ 129540 w 899160"/>
              <a:gd name="connsiteY8" fmla="*/ 251460 h 1790700"/>
              <a:gd name="connsiteX9" fmla="*/ 175260 w 899160"/>
              <a:gd name="connsiteY9" fmla="*/ 220980 h 1790700"/>
              <a:gd name="connsiteX10" fmla="*/ 190500 w 899160"/>
              <a:gd name="connsiteY10" fmla="*/ 198120 h 1790700"/>
              <a:gd name="connsiteX11" fmla="*/ 236220 w 899160"/>
              <a:gd name="connsiteY11" fmla="*/ 160020 h 1790700"/>
              <a:gd name="connsiteX12" fmla="*/ 251460 w 899160"/>
              <a:gd name="connsiteY12" fmla="*/ 137160 h 1790700"/>
              <a:gd name="connsiteX13" fmla="*/ 281940 w 899160"/>
              <a:gd name="connsiteY13" fmla="*/ 114300 h 1790700"/>
              <a:gd name="connsiteX14" fmla="*/ 304800 w 899160"/>
              <a:gd name="connsiteY14" fmla="*/ 91440 h 1790700"/>
              <a:gd name="connsiteX15" fmla="*/ 350520 w 899160"/>
              <a:gd name="connsiteY15" fmla="*/ 68580 h 1790700"/>
              <a:gd name="connsiteX16" fmla="*/ 365760 w 899160"/>
              <a:gd name="connsiteY16" fmla="*/ 45720 h 1790700"/>
              <a:gd name="connsiteX17" fmla="*/ 411480 w 899160"/>
              <a:gd name="connsiteY17" fmla="*/ 30480 h 1790700"/>
              <a:gd name="connsiteX18" fmla="*/ 434340 w 899160"/>
              <a:gd name="connsiteY18" fmla="*/ 15240 h 1790700"/>
              <a:gd name="connsiteX19" fmla="*/ 464820 w 899160"/>
              <a:gd name="connsiteY19" fmla="*/ 7620 h 1790700"/>
              <a:gd name="connsiteX20" fmla="*/ 487680 w 899160"/>
              <a:gd name="connsiteY20" fmla="*/ 0 h 1790700"/>
              <a:gd name="connsiteX21" fmla="*/ 548640 w 899160"/>
              <a:gd name="connsiteY21" fmla="*/ 22860 h 1790700"/>
              <a:gd name="connsiteX22" fmla="*/ 563880 w 899160"/>
              <a:gd name="connsiteY22" fmla="*/ 45720 h 1790700"/>
              <a:gd name="connsiteX23" fmla="*/ 586740 w 899160"/>
              <a:gd name="connsiteY23" fmla="*/ 53340 h 1790700"/>
              <a:gd name="connsiteX24" fmla="*/ 609600 w 899160"/>
              <a:gd name="connsiteY24" fmla="*/ 68580 h 1790700"/>
              <a:gd name="connsiteX25" fmla="*/ 624840 w 899160"/>
              <a:gd name="connsiteY25" fmla="*/ 91440 h 1790700"/>
              <a:gd name="connsiteX26" fmla="*/ 647700 w 899160"/>
              <a:gd name="connsiteY26" fmla="*/ 106680 h 1790700"/>
              <a:gd name="connsiteX27" fmla="*/ 678180 w 899160"/>
              <a:gd name="connsiteY27" fmla="*/ 137160 h 1790700"/>
              <a:gd name="connsiteX28" fmla="*/ 739140 w 899160"/>
              <a:gd name="connsiteY28" fmla="*/ 190500 h 1790700"/>
              <a:gd name="connsiteX29" fmla="*/ 800100 w 899160"/>
              <a:gd name="connsiteY29" fmla="*/ 259080 h 1790700"/>
              <a:gd name="connsiteX30" fmla="*/ 762000 w 899160"/>
              <a:gd name="connsiteY30" fmla="*/ 342900 h 1790700"/>
              <a:gd name="connsiteX31" fmla="*/ 769620 w 899160"/>
              <a:gd name="connsiteY31" fmla="*/ 381000 h 1790700"/>
              <a:gd name="connsiteX32" fmla="*/ 777240 w 899160"/>
              <a:gd name="connsiteY32" fmla="*/ 403860 h 1790700"/>
              <a:gd name="connsiteX33" fmla="*/ 822960 w 899160"/>
              <a:gd name="connsiteY33" fmla="*/ 419100 h 1790700"/>
              <a:gd name="connsiteX34" fmla="*/ 861060 w 899160"/>
              <a:gd name="connsiteY34" fmla="*/ 464820 h 1790700"/>
              <a:gd name="connsiteX35" fmla="*/ 899160 w 899160"/>
              <a:gd name="connsiteY35" fmla="*/ 510540 h 1790700"/>
              <a:gd name="connsiteX36" fmla="*/ 883920 w 899160"/>
              <a:gd name="connsiteY36" fmla="*/ 701040 h 1790700"/>
              <a:gd name="connsiteX37" fmla="*/ 861060 w 899160"/>
              <a:gd name="connsiteY37" fmla="*/ 777240 h 1790700"/>
              <a:gd name="connsiteX38" fmla="*/ 838200 w 899160"/>
              <a:gd name="connsiteY38" fmla="*/ 1150620 h 1790700"/>
              <a:gd name="connsiteX39" fmla="*/ 822960 w 899160"/>
              <a:gd name="connsiteY39" fmla="*/ 1173480 h 1790700"/>
              <a:gd name="connsiteX40" fmla="*/ 777240 w 899160"/>
              <a:gd name="connsiteY40" fmla="*/ 1264920 h 1790700"/>
              <a:gd name="connsiteX41" fmla="*/ 769620 w 899160"/>
              <a:gd name="connsiteY41" fmla="*/ 1386840 h 1790700"/>
              <a:gd name="connsiteX42" fmla="*/ 754380 w 899160"/>
              <a:gd name="connsiteY42" fmla="*/ 1409700 h 1790700"/>
              <a:gd name="connsiteX43" fmla="*/ 746760 w 899160"/>
              <a:gd name="connsiteY43" fmla="*/ 1432560 h 1790700"/>
              <a:gd name="connsiteX44" fmla="*/ 716280 w 899160"/>
              <a:gd name="connsiteY44" fmla="*/ 1478280 h 1790700"/>
              <a:gd name="connsiteX45" fmla="*/ 685800 w 899160"/>
              <a:gd name="connsiteY45" fmla="*/ 1569720 h 1790700"/>
              <a:gd name="connsiteX46" fmla="*/ 678180 w 899160"/>
              <a:gd name="connsiteY46" fmla="*/ 1592580 h 1790700"/>
              <a:gd name="connsiteX47" fmla="*/ 670560 w 899160"/>
              <a:gd name="connsiteY47" fmla="*/ 1615440 h 1790700"/>
              <a:gd name="connsiteX48" fmla="*/ 655320 w 899160"/>
              <a:gd name="connsiteY48" fmla="*/ 1676400 h 1790700"/>
              <a:gd name="connsiteX49" fmla="*/ 632460 w 899160"/>
              <a:gd name="connsiteY49" fmla="*/ 1729740 h 1790700"/>
              <a:gd name="connsiteX50" fmla="*/ 609600 w 899160"/>
              <a:gd name="connsiteY50" fmla="*/ 1760220 h 1790700"/>
              <a:gd name="connsiteX51" fmla="*/ 563880 w 899160"/>
              <a:gd name="connsiteY51" fmla="*/ 1775460 h 1790700"/>
              <a:gd name="connsiteX52" fmla="*/ 495300 w 899160"/>
              <a:gd name="connsiteY52" fmla="*/ 1790700 h 1790700"/>
              <a:gd name="connsiteX53" fmla="*/ 388620 w 899160"/>
              <a:gd name="connsiteY53" fmla="*/ 1783080 h 1790700"/>
              <a:gd name="connsiteX54" fmla="*/ 342900 w 899160"/>
              <a:gd name="connsiteY54" fmla="*/ 1752600 h 1790700"/>
              <a:gd name="connsiteX55" fmla="*/ 320040 w 899160"/>
              <a:gd name="connsiteY55" fmla="*/ 1737360 h 1790700"/>
              <a:gd name="connsiteX56" fmla="*/ 274320 w 899160"/>
              <a:gd name="connsiteY56" fmla="*/ 1699260 h 1790700"/>
              <a:gd name="connsiteX57" fmla="*/ 251460 w 899160"/>
              <a:gd name="connsiteY57" fmla="*/ 1546860 h 1790700"/>
              <a:gd name="connsiteX58" fmla="*/ 228600 w 899160"/>
              <a:gd name="connsiteY58" fmla="*/ 1524000 h 1790700"/>
              <a:gd name="connsiteX59" fmla="*/ 213360 w 899160"/>
              <a:gd name="connsiteY59" fmla="*/ 1501140 h 1790700"/>
              <a:gd name="connsiteX60" fmla="*/ 198120 w 899160"/>
              <a:gd name="connsiteY60" fmla="*/ 1348740 h 1790700"/>
              <a:gd name="connsiteX61" fmla="*/ 190500 w 899160"/>
              <a:gd name="connsiteY61" fmla="*/ 1325880 h 1790700"/>
              <a:gd name="connsiteX62" fmla="*/ 182880 w 899160"/>
              <a:gd name="connsiteY62" fmla="*/ 1181100 h 1790700"/>
              <a:gd name="connsiteX63" fmla="*/ 175260 w 899160"/>
              <a:gd name="connsiteY63" fmla="*/ 1143000 h 1790700"/>
              <a:gd name="connsiteX64" fmla="*/ 190500 w 899160"/>
              <a:gd name="connsiteY64" fmla="*/ 1043940 h 1790700"/>
              <a:gd name="connsiteX65" fmla="*/ 182880 w 899160"/>
              <a:gd name="connsiteY65" fmla="*/ 929640 h 1790700"/>
              <a:gd name="connsiteX66" fmla="*/ 160020 w 899160"/>
              <a:gd name="connsiteY66" fmla="*/ 914400 h 1790700"/>
              <a:gd name="connsiteX67" fmla="*/ 121920 w 899160"/>
              <a:gd name="connsiteY67" fmla="*/ 906780 h 1790700"/>
              <a:gd name="connsiteX68" fmla="*/ 53340 w 899160"/>
              <a:gd name="connsiteY68" fmla="*/ 876300 h 1790700"/>
              <a:gd name="connsiteX69" fmla="*/ 60960 w 899160"/>
              <a:gd name="connsiteY69" fmla="*/ 784860 h 1790700"/>
              <a:gd name="connsiteX70" fmla="*/ 76200 w 899160"/>
              <a:gd name="connsiteY70" fmla="*/ 731520 h 1790700"/>
              <a:gd name="connsiteX71" fmla="*/ 53340 w 899160"/>
              <a:gd name="connsiteY71" fmla="*/ 662940 h 1790700"/>
              <a:gd name="connsiteX72" fmla="*/ 45720 w 899160"/>
              <a:gd name="connsiteY72" fmla="*/ 640080 h 1790700"/>
              <a:gd name="connsiteX73" fmla="*/ 22860 w 899160"/>
              <a:gd name="connsiteY73" fmla="*/ 640080 h 1790700"/>
              <a:gd name="connsiteX0" fmla="*/ 22860 w 899160"/>
              <a:gd name="connsiteY0" fmla="*/ 640080 h 1790700"/>
              <a:gd name="connsiteX1" fmla="*/ 22860 w 899160"/>
              <a:gd name="connsiteY1" fmla="*/ 640080 h 1790700"/>
              <a:gd name="connsiteX2" fmla="*/ 7620 w 899160"/>
              <a:gd name="connsiteY2" fmla="*/ 510540 h 1790700"/>
              <a:gd name="connsiteX3" fmla="*/ 0 w 899160"/>
              <a:gd name="connsiteY3" fmla="*/ 487680 h 1790700"/>
              <a:gd name="connsiteX4" fmla="*/ 22860 w 899160"/>
              <a:gd name="connsiteY4" fmla="*/ 373380 h 1790700"/>
              <a:gd name="connsiteX5" fmla="*/ 38100 w 899160"/>
              <a:gd name="connsiteY5" fmla="*/ 350520 h 1790700"/>
              <a:gd name="connsiteX6" fmla="*/ 60960 w 899160"/>
              <a:gd name="connsiteY6" fmla="*/ 335280 h 1790700"/>
              <a:gd name="connsiteX7" fmla="*/ 114300 w 899160"/>
              <a:gd name="connsiteY7" fmla="*/ 274320 h 1790700"/>
              <a:gd name="connsiteX8" fmla="*/ 129540 w 899160"/>
              <a:gd name="connsiteY8" fmla="*/ 251460 h 1790700"/>
              <a:gd name="connsiteX9" fmla="*/ 175260 w 899160"/>
              <a:gd name="connsiteY9" fmla="*/ 220980 h 1790700"/>
              <a:gd name="connsiteX10" fmla="*/ 190500 w 899160"/>
              <a:gd name="connsiteY10" fmla="*/ 198120 h 1790700"/>
              <a:gd name="connsiteX11" fmla="*/ 236220 w 899160"/>
              <a:gd name="connsiteY11" fmla="*/ 160020 h 1790700"/>
              <a:gd name="connsiteX12" fmla="*/ 251460 w 899160"/>
              <a:gd name="connsiteY12" fmla="*/ 137160 h 1790700"/>
              <a:gd name="connsiteX13" fmla="*/ 281940 w 899160"/>
              <a:gd name="connsiteY13" fmla="*/ 114300 h 1790700"/>
              <a:gd name="connsiteX14" fmla="*/ 304800 w 899160"/>
              <a:gd name="connsiteY14" fmla="*/ 91440 h 1790700"/>
              <a:gd name="connsiteX15" fmla="*/ 350520 w 899160"/>
              <a:gd name="connsiteY15" fmla="*/ 68580 h 1790700"/>
              <a:gd name="connsiteX16" fmla="*/ 365760 w 899160"/>
              <a:gd name="connsiteY16" fmla="*/ 45720 h 1790700"/>
              <a:gd name="connsiteX17" fmla="*/ 411480 w 899160"/>
              <a:gd name="connsiteY17" fmla="*/ 30480 h 1790700"/>
              <a:gd name="connsiteX18" fmla="*/ 434340 w 899160"/>
              <a:gd name="connsiteY18" fmla="*/ 15240 h 1790700"/>
              <a:gd name="connsiteX19" fmla="*/ 464820 w 899160"/>
              <a:gd name="connsiteY19" fmla="*/ 7620 h 1790700"/>
              <a:gd name="connsiteX20" fmla="*/ 487680 w 899160"/>
              <a:gd name="connsiteY20" fmla="*/ 0 h 1790700"/>
              <a:gd name="connsiteX21" fmla="*/ 548640 w 899160"/>
              <a:gd name="connsiteY21" fmla="*/ 22860 h 1790700"/>
              <a:gd name="connsiteX22" fmla="*/ 563880 w 899160"/>
              <a:gd name="connsiteY22" fmla="*/ 45720 h 1790700"/>
              <a:gd name="connsiteX23" fmla="*/ 586740 w 899160"/>
              <a:gd name="connsiteY23" fmla="*/ 53340 h 1790700"/>
              <a:gd name="connsiteX24" fmla="*/ 609600 w 899160"/>
              <a:gd name="connsiteY24" fmla="*/ 68580 h 1790700"/>
              <a:gd name="connsiteX25" fmla="*/ 624840 w 899160"/>
              <a:gd name="connsiteY25" fmla="*/ 91440 h 1790700"/>
              <a:gd name="connsiteX26" fmla="*/ 647700 w 899160"/>
              <a:gd name="connsiteY26" fmla="*/ 106680 h 1790700"/>
              <a:gd name="connsiteX27" fmla="*/ 678180 w 899160"/>
              <a:gd name="connsiteY27" fmla="*/ 137160 h 1790700"/>
              <a:gd name="connsiteX28" fmla="*/ 739140 w 899160"/>
              <a:gd name="connsiteY28" fmla="*/ 190500 h 1790700"/>
              <a:gd name="connsiteX29" fmla="*/ 800100 w 899160"/>
              <a:gd name="connsiteY29" fmla="*/ 259080 h 1790700"/>
              <a:gd name="connsiteX30" fmla="*/ 762000 w 899160"/>
              <a:gd name="connsiteY30" fmla="*/ 342900 h 1790700"/>
              <a:gd name="connsiteX31" fmla="*/ 769620 w 899160"/>
              <a:gd name="connsiteY31" fmla="*/ 381000 h 1790700"/>
              <a:gd name="connsiteX32" fmla="*/ 777240 w 899160"/>
              <a:gd name="connsiteY32" fmla="*/ 403860 h 1790700"/>
              <a:gd name="connsiteX33" fmla="*/ 822960 w 899160"/>
              <a:gd name="connsiteY33" fmla="*/ 419100 h 1790700"/>
              <a:gd name="connsiteX34" fmla="*/ 861060 w 899160"/>
              <a:gd name="connsiteY34" fmla="*/ 464820 h 1790700"/>
              <a:gd name="connsiteX35" fmla="*/ 899160 w 899160"/>
              <a:gd name="connsiteY35" fmla="*/ 510540 h 1790700"/>
              <a:gd name="connsiteX36" fmla="*/ 883920 w 899160"/>
              <a:gd name="connsiteY36" fmla="*/ 701040 h 1790700"/>
              <a:gd name="connsiteX37" fmla="*/ 861060 w 899160"/>
              <a:gd name="connsiteY37" fmla="*/ 777240 h 1790700"/>
              <a:gd name="connsiteX38" fmla="*/ 838200 w 899160"/>
              <a:gd name="connsiteY38" fmla="*/ 1150620 h 1790700"/>
              <a:gd name="connsiteX39" fmla="*/ 777240 w 899160"/>
              <a:gd name="connsiteY39" fmla="*/ 1264920 h 1790700"/>
              <a:gd name="connsiteX40" fmla="*/ 769620 w 899160"/>
              <a:gd name="connsiteY40" fmla="*/ 1386840 h 1790700"/>
              <a:gd name="connsiteX41" fmla="*/ 754380 w 899160"/>
              <a:gd name="connsiteY41" fmla="*/ 1409700 h 1790700"/>
              <a:gd name="connsiteX42" fmla="*/ 746760 w 899160"/>
              <a:gd name="connsiteY42" fmla="*/ 1432560 h 1790700"/>
              <a:gd name="connsiteX43" fmla="*/ 716280 w 899160"/>
              <a:gd name="connsiteY43" fmla="*/ 1478280 h 1790700"/>
              <a:gd name="connsiteX44" fmla="*/ 685800 w 899160"/>
              <a:gd name="connsiteY44" fmla="*/ 1569720 h 1790700"/>
              <a:gd name="connsiteX45" fmla="*/ 678180 w 899160"/>
              <a:gd name="connsiteY45" fmla="*/ 1592580 h 1790700"/>
              <a:gd name="connsiteX46" fmla="*/ 670560 w 899160"/>
              <a:gd name="connsiteY46" fmla="*/ 1615440 h 1790700"/>
              <a:gd name="connsiteX47" fmla="*/ 655320 w 899160"/>
              <a:gd name="connsiteY47" fmla="*/ 1676400 h 1790700"/>
              <a:gd name="connsiteX48" fmla="*/ 632460 w 899160"/>
              <a:gd name="connsiteY48" fmla="*/ 1729740 h 1790700"/>
              <a:gd name="connsiteX49" fmla="*/ 609600 w 899160"/>
              <a:gd name="connsiteY49" fmla="*/ 1760220 h 1790700"/>
              <a:gd name="connsiteX50" fmla="*/ 563880 w 899160"/>
              <a:gd name="connsiteY50" fmla="*/ 1775460 h 1790700"/>
              <a:gd name="connsiteX51" fmla="*/ 495300 w 899160"/>
              <a:gd name="connsiteY51" fmla="*/ 1790700 h 1790700"/>
              <a:gd name="connsiteX52" fmla="*/ 388620 w 899160"/>
              <a:gd name="connsiteY52" fmla="*/ 1783080 h 1790700"/>
              <a:gd name="connsiteX53" fmla="*/ 342900 w 899160"/>
              <a:gd name="connsiteY53" fmla="*/ 1752600 h 1790700"/>
              <a:gd name="connsiteX54" fmla="*/ 320040 w 899160"/>
              <a:gd name="connsiteY54" fmla="*/ 1737360 h 1790700"/>
              <a:gd name="connsiteX55" fmla="*/ 274320 w 899160"/>
              <a:gd name="connsiteY55" fmla="*/ 1699260 h 1790700"/>
              <a:gd name="connsiteX56" fmla="*/ 251460 w 899160"/>
              <a:gd name="connsiteY56" fmla="*/ 1546860 h 1790700"/>
              <a:gd name="connsiteX57" fmla="*/ 228600 w 899160"/>
              <a:gd name="connsiteY57" fmla="*/ 1524000 h 1790700"/>
              <a:gd name="connsiteX58" fmla="*/ 213360 w 899160"/>
              <a:gd name="connsiteY58" fmla="*/ 1501140 h 1790700"/>
              <a:gd name="connsiteX59" fmla="*/ 198120 w 899160"/>
              <a:gd name="connsiteY59" fmla="*/ 1348740 h 1790700"/>
              <a:gd name="connsiteX60" fmla="*/ 190500 w 899160"/>
              <a:gd name="connsiteY60" fmla="*/ 1325880 h 1790700"/>
              <a:gd name="connsiteX61" fmla="*/ 182880 w 899160"/>
              <a:gd name="connsiteY61" fmla="*/ 1181100 h 1790700"/>
              <a:gd name="connsiteX62" fmla="*/ 175260 w 899160"/>
              <a:gd name="connsiteY62" fmla="*/ 1143000 h 1790700"/>
              <a:gd name="connsiteX63" fmla="*/ 190500 w 899160"/>
              <a:gd name="connsiteY63" fmla="*/ 1043940 h 1790700"/>
              <a:gd name="connsiteX64" fmla="*/ 182880 w 899160"/>
              <a:gd name="connsiteY64" fmla="*/ 929640 h 1790700"/>
              <a:gd name="connsiteX65" fmla="*/ 160020 w 899160"/>
              <a:gd name="connsiteY65" fmla="*/ 914400 h 1790700"/>
              <a:gd name="connsiteX66" fmla="*/ 121920 w 899160"/>
              <a:gd name="connsiteY66" fmla="*/ 906780 h 1790700"/>
              <a:gd name="connsiteX67" fmla="*/ 53340 w 899160"/>
              <a:gd name="connsiteY67" fmla="*/ 876300 h 1790700"/>
              <a:gd name="connsiteX68" fmla="*/ 60960 w 899160"/>
              <a:gd name="connsiteY68" fmla="*/ 784860 h 1790700"/>
              <a:gd name="connsiteX69" fmla="*/ 76200 w 899160"/>
              <a:gd name="connsiteY69" fmla="*/ 731520 h 1790700"/>
              <a:gd name="connsiteX70" fmla="*/ 53340 w 899160"/>
              <a:gd name="connsiteY70" fmla="*/ 662940 h 1790700"/>
              <a:gd name="connsiteX71" fmla="*/ 45720 w 899160"/>
              <a:gd name="connsiteY71" fmla="*/ 640080 h 1790700"/>
              <a:gd name="connsiteX72" fmla="*/ 22860 w 899160"/>
              <a:gd name="connsiteY72" fmla="*/ 640080 h 1790700"/>
              <a:gd name="connsiteX0" fmla="*/ 22860 w 899160"/>
              <a:gd name="connsiteY0" fmla="*/ 640080 h 1790700"/>
              <a:gd name="connsiteX1" fmla="*/ 22860 w 899160"/>
              <a:gd name="connsiteY1" fmla="*/ 640080 h 1790700"/>
              <a:gd name="connsiteX2" fmla="*/ 7620 w 899160"/>
              <a:gd name="connsiteY2" fmla="*/ 510540 h 1790700"/>
              <a:gd name="connsiteX3" fmla="*/ 0 w 899160"/>
              <a:gd name="connsiteY3" fmla="*/ 487680 h 1790700"/>
              <a:gd name="connsiteX4" fmla="*/ 22860 w 899160"/>
              <a:gd name="connsiteY4" fmla="*/ 373380 h 1790700"/>
              <a:gd name="connsiteX5" fmla="*/ 38100 w 899160"/>
              <a:gd name="connsiteY5" fmla="*/ 350520 h 1790700"/>
              <a:gd name="connsiteX6" fmla="*/ 60960 w 899160"/>
              <a:gd name="connsiteY6" fmla="*/ 335280 h 1790700"/>
              <a:gd name="connsiteX7" fmla="*/ 114300 w 899160"/>
              <a:gd name="connsiteY7" fmla="*/ 274320 h 1790700"/>
              <a:gd name="connsiteX8" fmla="*/ 129540 w 899160"/>
              <a:gd name="connsiteY8" fmla="*/ 251460 h 1790700"/>
              <a:gd name="connsiteX9" fmla="*/ 175260 w 899160"/>
              <a:gd name="connsiteY9" fmla="*/ 220980 h 1790700"/>
              <a:gd name="connsiteX10" fmla="*/ 190500 w 899160"/>
              <a:gd name="connsiteY10" fmla="*/ 198120 h 1790700"/>
              <a:gd name="connsiteX11" fmla="*/ 236220 w 899160"/>
              <a:gd name="connsiteY11" fmla="*/ 160020 h 1790700"/>
              <a:gd name="connsiteX12" fmla="*/ 251460 w 899160"/>
              <a:gd name="connsiteY12" fmla="*/ 137160 h 1790700"/>
              <a:gd name="connsiteX13" fmla="*/ 281940 w 899160"/>
              <a:gd name="connsiteY13" fmla="*/ 114300 h 1790700"/>
              <a:gd name="connsiteX14" fmla="*/ 304800 w 899160"/>
              <a:gd name="connsiteY14" fmla="*/ 91440 h 1790700"/>
              <a:gd name="connsiteX15" fmla="*/ 350520 w 899160"/>
              <a:gd name="connsiteY15" fmla="*/ 68580 h 1790700"/>
              <a:gd name="connsiteX16" fmla="*/ 365760 w 899160"/>
              <a:gd name="connsiteY16" fmla="*/ 45720 h 1790700"/>
              <a:gd name="connsiteX17" fmla="*/ 411480 w 899160"/>
              <a:gd name="connsiteY17" fmla="*/ 30480 h 1790700"/>
              <a:gd name="connsiteX18" fmla="*/ 434340 w 899160"/>
              <a:gd name="connsiteY18" fmla="*/ 15240 h 1790700"/>
              <a:gd name="connsiteX19" fmla="*/ 464820 w 899160"/>
              <a:gd name="connsiteY19" fmla="*/ 7620 h 1790700"/>
              <a:gd name="connsiteX20" fmla="*/ 487680 w 899160"/>
              <a:gd name="connsiteY20" fmla="*/ 0 h 1790700"/>
              <a:gd name="connsiteX21" fmla="*/ 548640 w 899160"/>
              <a:gd name="connsiteY21" fmla="*/ 22860 h 1790700"/>
              <a:gd name="connsiteX22" fmla="*/ 563880 w 899160"/>
              <a:gd name="connsiteY22" fmla="*/ 45720 h 1790700"/>
              <a:gd name="connsiteX23" fmla="*/ 586740 w 899160"/>
              <a:gd name="connsiteY23" fmla="*/ 53340 h 1790700"/>
              <a:gd name="connsiteX24" fmla="*/ 609600 w 899160"/>
              <a:gd name="connsiteY24" fmla="*/ 68580 h 1790700"/>
              <a:gd name="connsiteX25" fmla="*/ 624840 w 899160"/>
              <a:gd name="connsiteY25" fmla="*/ 91440 h 1790700"/>
              <a:gd name="connsiteX26" fmla="*/ 647700 w 899160"/>
              <a:gd name="connsiteY26" fmla="*/ 106680 h 1790700"/>
              <a:gd name="connsiteX27" fmla="*/ 678180 w 899160"/>
              <a:gd name="connsiteY27" fmla="*/ 137160 h 1790700"/>
              <a:gd name="connsiteX28" fmla="*/ 739140 w 899160"/>
              <a:gd name="connsiteY28" fmla="*/ 190500 h 1790700"/>
              <a:gd name="connsiteX29" fmla="*/ 800100 w 899160"/>
              <a:gd name="connsiteY29" fmla="*/ 259080 h 1790700"/>
              <a:gd name="connsiteX30" fmla="*/ 762000 w 899160"/>
              <a:gd name="connsiteY30" fmla="*/ 342900 h 1790700"/>
              <a:gd name="connsiteX31" fmla="*/ 769620 w 899160"/>
              <a:gd name="connsiteY31" fmla="*/ 381000 h 1790700"/>
              <a:gd name="connsiteX32" fmla="*/ 777240 w 899160"/>
              <a:gd name="connsiteY32" fmla="*/ 403860 h 1790700"/>
              <a:gd name="connsiteX33" fmla="*/ 822960 w 899160"/>
              <a:gd name="connsiteY33" fmla="*/ 419100 h 1790700"/>
              <a:gd name="connsiteX34" fmla="*/ 861060 w 899160"/>
              <a:gd name="connsiteY34" fmla="*/ 464820 h 1790700"/>
              <a:gd name="connsiteX35" fmla="*/ 899160 w 899160"/>
              <a:gd name="connsiteY35" fmla="*/ 510540 h 1790700"/>
              <a:gd name="connsiteX36" fmla="*/ 883920 w 899160"/>
              <a:gd name="connsiteY36" fmla="*/ 701040 h 1790700"/>
              <a:gd name="connsiteX37" fmla="*/ 861060 w 899160"/>
              <a:gd name="connsiteY37" fmla="*/ 777240 h 1790700"/>
              <a:gd name="connsiteX38" fmla="*/ 838200 w 899160"/>
              <a:gd name="connsiteY38" fmla="*/ 1150620 h 1790700"/>
              <a:gd name="connsiteX39" fmla="*/ 769620 w 899160"/>
              <a:gd name="connsiteY39" fmla="*/ 1386840 h 1790700"/>
              <a:gd name="connsiteX40" fmla="*/ 754380 w 899160"/>
              <a:gd name="connsiteY40" fmla="*/ 1409700 h 1790700"/>
              <a:gd name="connsiteX41" fmla="*/ 746760 w 899160"/>
              <a:gd name="connsiteY41" fmla="*/ 1432560 h 1790700"/>
              <a:gd name="connsiteX42" fmla="*/ 716280 w 899160"/>
              <a:gd name="connsiteY42" fmla="*/ 1478280 h 1790700"/>
              <a:gd name="connsiteX43" fmla="*/ 685800 w 899160"/>
              <a:gd name="connsiteY43" fmla="*/ 1569720 h 1790700"/>
              <a:gd name="connsiteX44" fmla="*/ 678180 w 899160"/>
              <a:gd name="connsiteY44" fmla="*/ 1592580 h 1790700"/>
              <a:gd name="connsiteX45" fmla="*/ 670560 w 899160"/>
              <a:gd name="connsiteY45" fmla="*/ 1615440 h 1790700"/>
              <a:gd name="connsiteX46" fmla="*/ 655320 w 899160"/>
              <a:gd name="connsiteY46" fmla="*/ 1676400 h 1790700"/>
              <a:gd name="connsiteX47" fmla="*/ 632460 w 899160"/>
              <a:gd name="connsiteY47" fmla="*/ 1729740 h 1790700"/>
              <a:gd name="connsiteX48" fmla="*/ 609600 w 899160"/>
              <a:gd name="connsiteY48" fmla="*/ 1760220 h 1790700"/>
              <a:gd name="connsiteX49" fmla="*/ 563880 w 899160"/>
              <a:gd name="connsiteY49" fmla="*/ 1775460 h 1790700"/>
              <a:gd name="connsiteX50" fmla="*/ 495300 w 899160"/>
              <a:gd name="connsiteY50" fmla="*/ 1790700 h 1790700"/>
              <a:gd name="connsiteX51" fmla="*/ 388620 w 899160"/>
              <a:gd name="connsiteY51" fmla="*/ 1783080 h 1790700"/>
              <a:gd name="connsiteX52" fmla="*/ 342900 w 899160"/>
              <a:gd name="connsiteY52" fmla="*/ 1752600 h 1790700"/>
              <a:gd name="connsiteX53" fmla="*/ 320040 w 899160"/>
              <a:gd name="connsiteY53" fmla="*/ 1737360 h 1790700"/>
              <a:gd name="connsiteX54" fmla="*/ 274320 w 899160"/>
              <a:gd name="connsiteY54" fmla="*/ 1699260 h 1790700"/>
              <a:gd name="connsiteX55" fmla="*/ 251460 w 899160"/>
              <a:gd name="connsiteY55" fmla="*/ 1546860 h 1790700"/>
              <a:gd name="connsiteX56" fmla="*/ 228600 w 899160"/>
              <a:gd name="connsiteY56" fmla="*/ 1524000 h 1790700"/>
              <a:gd name="connsiteX57" fmla="*/ 213360 w 899160"/>
              <a:gd name="connsiteY57" fmla="*/ 1501140 h 1790700"/>
              <a:gd name="connsiteX58" fmla="*/ 198120 w 899160"/>
              <a:gd name="connsiteY58" fmla="*/ 1348740 h 1790700"/>
              <a:gd name="connsiteX59" fmla="*/ 190500 w 899160"/>
              <a:gd name="connsiteY59" fmla="*/ 1325880 h 1790700"/>
              <a:gd name="connsiteX60" fmla="*/ 182880 w 899160"/>
              <a:gd name="connsiteY60" fmla="*/ 1181100 h 1790700"/>
              <a:gd name="connsiteX61" fmla="*/ 175260 w 899160"/>
              <a:gd name="connsiteY61" fmla="*/ 1143000 h 1790700"/>
              <a:gd name="connsiteX62" fmla="*/ 190500 w 899160"/>
              <a:gd name="connsiteY62" fmla="*/ 1043940 h 1790700"/>
              <a:gd name="connsiteX63" fmla="*/ 182880 w 899160"/>
              <a:gd name="connsiteY63" fmla="*/ 929640 h 1790700"/>
              <a:gd name="connsiteX64" fmla="*/ 160020 w 899160"/>
              <a:gd name="connsiteY64" fmla="*/ 914400 h 1790700"/>
              <a:gd name="connsiteX65" fmla="*/ 121920 w 899160"/>
              <a:gd name="connsiteY65" fmla="*/ 906780 h 1790700"/>
              <a:gd name="connsiteX66" fmla="*/ 53340 w 899160"/>
              <a:gd name="connsiteY66" fmla="*/ 876300 h 1790700"/>
              <a:gd name="connsiteX67" fmla="*/ 60960 w 899160"/>
              <a:gd name="connsiteY67" fmla="*/ 784860 h 1790700"/>
              <a:gd name="connsiteX68" fmla="*/ 76200 w 899160"/>
              <a:gd name="connsiteY68" fmla="*/ 731520 h 1790700"/>
              <a:gd name="connsiteX69" fmla="*/ 53340 w 899160"/>
              <a:gd name="connsiteY69" fmla="*/ 662940 h 1790700"/>
              <a:gd name="connsiteX70" fmla="*/ 45720 w 899160"/>
              <a:gd name="connsiteY70" fmla="*/ 640080 h 1790700"/>
              <a:gd name="connsiteX71" fmla="*/ 22860 w 899160"/>
              <a:gd name="connsiteY71" fmla="*/ 640080 h 1790700"/>
              <a:gd name="connsiteX0" fmla="*/ 22860 w 899160"/>
              <a:gd name="connsiteY0" fmla="*/ 640080 h 1790700"/>
              <a:gd name="connsiteX1" fmla="*/ 22860 w 899160"/>
              <a:gd name="connsiteY1" fmla="*/ 640080 h 1790700"/>
              <a:gd name="connsiteX2" fmla="*/ 7620 w 899160"/>
              <a:gd name="connsiteY2" fmla="*/ 510540 h 1790700"/>
              <a:gd name="connsiteX3" fmla="*/ 0 w 899160"/>
              <a:gd name="connsiteY3" fmla="*/ 487680 h 1790700"/>
              <a:gd name="connsiteX4" fmla="*/ 22860 w 899160"/>
              <a:gd name="connsiteY4" fmla="*/ 373380 h 1790700"/>
              <a:gd name="connsiteX5" fmla="*/ 38100 w 899160"/>
              <a:gd name="connsiteY5" fmla="*/ 350520 h 1790700"/>
              <a:gd name="connsiteX6" fmla="*/ 60960 w 899160"/>
              <a:gd name="connsiteY6" fmla="*/ 335280 h 1790700"/>
              <a:gd name="connsiteX7" fmla="*/ 114300 w 899160"/>
              <a:gd name="connsiteY7" fmla="*/ 274320 h 1790700"/>
              <a:gd name="connsiteX8" fmla="*/ 129540 w 899160"/>
              <a:gd name="connsiteY8" fmla="*/ 251460 h 1790700"/>
              <a:gd name="connsiteX9" fmla="*/ 175260 w 899160"/>
              <a:gd name="connsiteY9" fmla="*/ 220980 h 1790700"/>
              <a:gd name="connsiteX10" fmla="*/ 190500 w 899160"/>
              <a:gd name="connsiteY10" fmla="*/ 198120 h 1790700"/>
              <a:gd name="connsiteX11" fmla="*/ 236220 w 899160"/>
              <a:gd name="connsiteY11" fmla="*/ 160020 h 1790700"/>
              <a:gd name="connsiteX12" fmla="*/ 251460 w 899160"/>
              <a:gd name="connsiteY12" fmla="*/ 137160 h 1790700"/>
              <a:gd name="connsiteX13" fmla="*/ 281940 w 899160"/>
              <a:gd name="connsiteY13" fmla="*/ 114300 h 1790700"/>
              <a:gd name="connsiteX14" fmla="*/ 304800 w 899160"/>
              <a:gd name="connsiteY14" fmla="*/ 91440 h 1790700"/>
              <a:gd name="connsiteX15" fmla="*/ 350520 w 899160"/>
              <a:gd name="connsiteY15" fmla="*/ 68580 h 1790700"/>
              <a:gd name="connsiteX16" fmla="*/ 365760 w 899160"/>
              <a:gd name="connsiteY16" fmla="*/ 45720 h 1790700"/>
              <a:gd name="connsiteX17" fmla="*/ 411480 w 899160"/>
              <a:gd name="connsiteY17" fmla="*/ 30480 h 1790700"/>
              <a:gd name="connsiteX18" fmla="*/ 434340 w 899160"/>
              <a:gd name="connsiteY18" fmla="*/ 15240 h 1790700"/>
              <a:gd name="connsiteX19" fmla="*/ 464820 w 899160"/>
              <a:gd name="connsiteY19" fmla="*/ 7620 h 1790700"/>
              <a:gd name="connsiteX20" fmla="*/ 487680 w 899160"/>
              <a:gd name="connsiteY20" fmla="*/ 0 h 1790700"/>
              <a:gd name="connsiteX21" fmla="*/ 548640 w 899160"/>
              <a:gd name="connsiteY21" fmla="*/ 22860 h 1790700"/>
              <a:gd name="connsiteX22" fmla="*/ 563880 w 899160"/>
              <a:gd name="connsiteY22" fmla="*/ 45720 h 1790700"/>
              <a:gd name="connsiteX23" fmla="*/ 586740 w 899160"/>
              <a:gd name="connsiteY23" fmla="*/ 53340 h 1790700"/>
              <a:gd name="connsiteX24" fmla="*/ 609600 w 899160"/>
              <a:gd name="connsiteY24" fmla="*/ 68580 h 1790700"/>
              <a:gd name="connsiteX25" fmla="*/ 624840 w 899160"/>
              <a:gd name="connsiteY25" fmla="*/ 91440 h 1790700"/>
              <a:gd name="connsiteX26" fmla="*/ 647700 w 899160"/>
              <a:gd name="connsiteY26" fmla="*/ 106680 h 1790700"/>
              <a:gd name="connsiteX27" fmla="*/ 678180 w 899160"/>
              <a:gd name="connsiteY27" fmla="*/ 137160 h 1790700"/>
              <a:gd name="connsiteX28" fmla="*/ 739140 w 899160"/>
              <a:gd name="connsiteY28" fmla="*/ 190500 h 1790700"/>
              <a:gd name="connsiteX29" fmla="*/ 800100 w 899160"/>
              <a:gd name="connsiteY29" fmla="*/ 259080 h 1790700"/>
              <a:gd name="connsiteX30" fmla="*/ 762000 w 899160"/>
              <a:gd name="connsiteY30" fmla="*/ 342900 h 1790700"/>
              <a:gd name="connsiteX31" fmla="*/ 769620 w 899160"/>
              <a:gd name="connsiteY31" fmla="*/ 381000 h 1790700"/>
              <a:gd name="connsiteX32" fmla="*/ 777240 w 899160"/>
              <a:gd name="connsiteY32" fmla="*/ 403860 h 1790700"/>
              <a:gd name="connsiteX33" fmla="*/ 822960 w 899160"/>
              <a:gd name="connsiteY33" fmla="*/ 419100 h 1790700"/>
              <a:gd name="connsiteX34" fmla="*/ 861060 w 899160"/>
              <a:gd name="connsiteY34" fmla="*/ 464820 h 1790700"/>
              <a:gd name="connsiteX35" fmla="*/ 899160 w 899160"/>
              <a:gd name="connsiteY35" fmla="*/ 510540 h 1790700"/>
              <a:gd name="connsiteX36" fmla="*/ 883920 w 899160"/>
              <a:gd name="connsiteY36" fmla="*/ 701040 h 1790700"/>
              <a:gd name="connsiteX37" fmla="*/ 861060 w 899160"/>
              <a:gd name="connsiteY37" fmla="*/ 777240 h 1790700"/>
              <a:gd name="connsiteX38" fmla="*/ 838200 w 899160"/>
              <a:gd name="connsiteY38" fmla="*/ 1150620 h 1790700"/>
              <a:gd name="connsiteX39" fmla="*/ 769620 w 899160"/>
              <a:gd name="connsiteY39" fmla="*/ 1386840 h 1790700"/>
              <a:gd name="connsiteX40" fmla="*/ 754380 w 899160"/>
              <a:gd name="connsiteY40" fmla="*/ 1409700 h 1790700"/>
              <a:gd name="connsiteX41" fmla="*/ 746760 w 899160"/>
              <a:gd name="connsiteY41" fmla="*/ 1432560 h 1790700"/>
              <a:gd name="connsiteX42" fmla="*/ 685800 w 899160"/>
              <a:gd name="connsiteY42" fmla="*/ 1569720 h 1790700"/>
              <a:gd name="connsiteX43" fmla="*/ 678180 w 899160"/>
              <a:gd name="connsiteY43" fmla="*/ 1592580 h 1790700"/>
              <a:gd name="connsiteX44" fmla="*/ 670560 w 899160"/>
              <a:gd name="connsiteY44" fmla="*/ 1615440 h 1790700"/>
              <a:gd name="connsiteX45" fmla="*/ 655320 w 899160"/>
              <a:gd name="connsiteY45" fmla="*/ 1676400 h 1790700"/>
              <a:gd name="connsiteX46" fmla="*/ 632460 w 899160"/>
              <a:gd name="connsiteY46" fmla="*/ 1729740 h 1790700"/>
              <a:gd name="connsiteX47" fmla="*/ 609600 w 899160"/>
              <a:gd name="connsiteY47" fmla="*/ 1760220 h 1790700"/>
              <a:gd name="connsiteX48" fmla="*/ 563880 w 899160"/>
              <a:gd name="connsiteY48" fmla="*/ 1775460 h 1790700"/>
              <a:gd name="connsiteX49" fmla="*/ 495300 w 899160"/>
              <a:gd name="connsiteY49" fmla="*/ 1790700 h 1790700"/>
              <a:gd name="connsiteX50" fmla="*/ 388620 w 899160"/>
              <a:gd name="connsiteY50" fmla="*/ 1783080 h 1790700"/>
              <a:gd name="connsiteX51" fmla="*/ 342900 w 899160"/>
              <a:gd name="connsiteY51" fmla="*/ 1752600 h 1790700"/>
              <a:gd name="connsiteX52" fmla="*/ 320040 w 899160"/>
              <a:gd name="connsiteY52" fmla="*/ 1737360 h 1790700"/>
              <a:gd name="connsiteX53" fmla="*/ 274320 w 899160"/>
              <a:gd name="connsiteY53" fmla="*/ 1699260 h 1790700"/>
              <a:gd name="connsiteX54" fmla="*/ 251460 w 899160"/>
              <a:gd name="connsiteY54" fmla="*/ 1546860 h 1790700"/>
              <a:gd name="connsiteX55" fmla="*/ 228600 w 899160"/>
              <a:gd name="connsiteY55" fmla="*/ 1524000 h 1790700"/>
              <a:gd name="connsiteX56" fmla="*/ 213360 w 899160"/>
              <a:gd name="connsiteY56" fmla="*/ 1501140 h 1790700"/>
              <a:gd name="connsiteX57" fmla="*/ 198120 w 899160"/>
              <a:gd name="connsiteY57" fmla="*/ 1348740 h 1790700"/>
              <a:gd name="connsiteX58" fmla="*/ 190500 w 899160"/>
              <a:gd name="connsiteY58" fmla="*/ 1325880 h 1790700"/>
              <a:gd name="connsiteX59" fmla="*/ 182880 w 899160"/>
              <a:gd name="connsiteY59" fmla="*/ 1181100 h 1790700"/>
              <a:gd name="connsiteX60" fmla="*/ 175260 w 899160"/>
              <a:gd name="connsiteY60" fmla="*/ 1143000 h 1790700"/>
              <a:gd name="connsiteX61" fmla="*/ 190500 w 899160"/>
              <a:gd name="connsiteY61" fmla="*/ 1043940 h 1790700"/>
              <a:gd name="connsiteX62" fmla="*/ 182880 w 899160"/>
              <a:gd name="connsiteY62" fmla="*/ 929640 h 1790700"/>
              <a:gd name="connsiteX63" fmla="*/ 160020 w 899160"/>
              <a:gd name="connsiteY63" fmla="*/ 914400 h 1790700"/>
              <a:gd name="connsiteX64" fmla="*/ 121920 w 899160"/>
              <a:gd name="connsiteY64" fmla="*/ 906780 h 1790700"/>
              <a:gd name="connsiteX65" fmla="*/ 53340 w 899160"/>
              <a:gd name="connsiteY65" fmla="*/ 876300 h 1790700"/>
              <a:gd name="connsiteX66" fmla="*/ 60960 w 899160"/>
              <a:gd name="connsiteY66" fmla="*/ 784860 h 1790700"/>
              <a:gd name="connsiteX67" fmla="*/ 76200 w 899160"/>
              <a:gd name="connsiteY67" fmla="*/ 731520 h 1790700"/>
              <a:gd name="connsiteX68" fmla="*/ 53340 w 899160"/>
              <a:gd name="connsiteY68" fmla="*/ 662940 h 1790700"/>
              <a:gd name="connsiteX69" fmla="*/ 45720 w 899160"/>
              <a:gd name="connsiteY69" fmla="*/ 640080 h 1790700"/>
              <a:gd name="connsiteX70" fmla="*/ 22860 w 899160"/>
              <a:gd name="connsiteY70" fmla="*/ 640080 h 1790700"/>
              <a:gd name="connsiteX0" fmla="*/ 22860 w 899160"/>
              <a:gd name="connsiteY0" fmla="*/ 640080 h 1790700"/>
              <a:gd name="connsiteX1" fmla="*/ 22860 w 899160"/>
              <a:gd name="connsiteY1" fmla="*/ 640080 h 1790700"/>
              <a:gd name="connsiteX2" fmla="*/ 7620 w 899160"/>
              <a:gd name="connsiteY2" fmla="*/ 510540 h 1790700"/>
              <a:gd name="connsiteX3" fmla="*/ 0 w 899160"/>
              <a:gd name="connsiteY3" fmla="*/ 487680 h 1790700"/>
              <a:gd name="connsiteX4" fmla="*/ 22860 w 899160"/>
              <a:gd name="connsiteY4" fmla="*/ 373380 h 1790700"/>
              <a:gd name="connsiteX5" fmla="*/ 38100 w 899160"/>
              <a:gd name="connsiteY5" fmla="*/ 350520 h 1790700"/>
              <a:gd name="connsiteX6" fmla="*/ 60960 w 899160"/>
              <a:gd name="connsiteY6" fmla="*/ 335280 h 1790700"/>
              <a:gd name="connsiteX7" fmla="*/ 114300 w 899160"/>
              <a:gd name="connsiteY7" fmla="*/ 274320 h 1790700"/>
              <a:gd name="connsiteX8" fmla="*/ 129540 w 899160"/>
              <a:gd name="connsiteY8" fmla="*/ 251460 h 1790700"/>
              <a:gd name="connsiteX9" fmla="*/ 175260 w 899160"/>
              <a:gd name="connsiteY9" fmla="*/ 220980 h 1790700"/>
              <a:gd name="connsiteX10" fmla="*/ 190500 w 899160"/>
              <a:gd name="connsiteY10" fmla="*/ 198120 h 1790700"/>
              <a:gd name="connsiteX11" fmla="*/ 236220 w 899160"/>
              <a:gd name="connsiteY11" fmla="*/ 160020 h 1790700"/>
              <a:gd name="connsiteX12" fmla="*/ 251460 w 899160"/>
              <a:gd name="connsiteY12" fmla="*/ 137160 h 1790700"/>
              <a:gd name="connsiteX13" fmla="*/ 281940 w 899160"/>
              <a:gd name="connsiteY13" fmla="*/ 114300 h 1790700"/>
              <a:gd name="connsiteX14" fmla="*/ 304800 w 899160"/>
              <a:gd name="connsiteY14" fmla="*/ 91440 h 1790700"/>
              <a:gd name="connsiteX15" fmla="*/ 350520 w 899160"/>
              <a:gd name="connsiteY15" fmla="*/ 68580 h 1790700"/>
              <a:gd name="connsiteX16" fmla="*/ 365760 w 899160"/>
              <a:gd name="connsiteY16" fmla="*/ 45720 h 1790700"/>
              <a:gd name="connsiteX17" fmla="*/ 411480 w 899160"/>
              <a:gd name="connsiteY17" fmla="*/ 30480 h 1790700"/>
              <a:gd name="connsiteX18" fmla="*/ 434340 w 899160"/>
              <a:gd name="connsiteY18" fmla="*/ 15240 h 1790700"/>
              <a:gd name="connsiteX19" fmla="*/ 464820 w 899160"/>
              <a:gd name="connsiteY19" fmla="*/ 7620 h 1790700"/>
              <a:gd name="connsiteX20" fmla="*/ 487680 w 899160"/>
              <a:gd name="connsiteY20" fmla="*/ 0 h 1790700"/>
              <a:gd name="connsiteX21" fmla="*/ 548640 w 899160"/>
              <a:gd name="connsiteY21" fmla="*/ 22860 h 1790700"/>
              <a:gd name="connsiteX22" fmla="*/ 563880 w 899160"/>
              <a:gd name="connsiteY22" fmla="*/ 45720 h 1790700"/>
              <a:gd name="connsiteX23" fmla="*/ 586740 w 899160"/>
              <a:gd name="connsiteY23" fmla="*/ 53340 h 1790700"/>
              <a:gd name="connsiteX24" fmla="*/ 609600 w 899160"/>
              <a:gd name="connsiteY24" fmla="*/ 68580 h 1790700"/>
              <a:gd name="connsiteX25" fmla="*/ 624840 w 899160"/>
              <a:gd name="connsiteY25" fmla="*/ 91440 h 1790700"/>
              <a:gd name="connsiteX26" fmla="*/ 647700 w 899160"/>
              <a:gd name="connsiteY26" fmla="*/ 106680 h 1790700"/>
              <a:gd name="connsiteX27" fmla="*/ 678180 w 899160"/>
              <a:gd name="connsiteY27" fmla="*/ 137160 h 1790700"/>
              <a:gd name="connsiteX28" fmla="*/ 739140 w 899160"/>
              <a:gd name="connsiteY28" fmla="*/ 190500 h 1790700"/>
              <a:gd name="connsiteX29" fmla="*/ 800100 w 899160"/>
              <a:gd name="connsiteY29" fmla="*/ 259080 h 1790700"/>
              <a:gd name="connsiteX30" fmla="*/ 762000 w 899160"/>
              <a:gd name="connsiteY30" fmla="*/ 342900 h 1790700"/>
              <a:gd name="connsiteX31" fmla="*/ 769620 w 899160"/>
              <a:gd name="connsiteY31" fmla="*/ 381000 h 1790700"/>
              <a:gd name="connsiteX32" fmla="*/ 777240 w 899160"/>
              <a:gd name="connsiteY32" fmla="*/ 403860 h 1790700"/>
              <a:gd name="connsiteX33" fmla="*/ 822960 w 899160"/>
              <a:gd name="connsiteY33" fmla="*/ 419100 h 1790700"/>
              <a:gd name="connsiteX34" fmla="*/ 861060 w 899160"/>
              <a:gd name="connsiteY34" fmla="*/ 464820 h 1790700"/>
              <a:gd name="connsiteX35" fmla="*/ 899160 w 899160"/>
              <a:gd name="connsiteY35" fmla="*/ 510540 h 1790700"/>
              <a:gd name="connsiteX36" fmla="*/ 883920 w 899160"/>
              <a:gd name="connsiteY36" fmla="*/ 701040 h 1790700"/>
              <a:gd name="connsiteX37" fmla="*/ 861060 w 899160"/>
              <a:gd name="connsiteY37" fmla="*/ 777240 h 1790700"/>
              <a:gd name="connsiteX38" fmla="*/ 838200 w 899160"/>
              <a:gd name="connsiteY38" fmla="*/ 1150620 h 1790700"/>
              <a:gd name="connsiteX39" fmla="*/ 769620 w 899160"/>
              <a:gd name="connsiteY39" fmla="*/ 1386840 h 1790700"/>
              <a:gd name="connsiteX40" fmla="*/ 754380 w 899160"/>
              <a:gd name="connsiteY40" fmla="*/ 1409700 h 1790700"/>
              <a:gd name="connsiteX41" fmla="*/ 746760 w 899160"/>
              <a:gd name="connsiteY41" fmla="*/ 1432560 h 1790700"/>
              <a:gd name="connsiteX42" fmla="*/ 685800 w 899160"/>
              <a:gd name="connsiteY42" fmla="*/ 1569720 h 1790700"/>
              <a:gd name="connsiteX43" fmla="*/ 678180 w 899160"/>
              <a:gd name="connsiteY43" fmla="*/ 1592580 h 1790700"/>
              <a:gd name="connsiteX44" fmla="*/ 655320 w 899160"/>
              <a:gd name="connsiteY44" fmla="*/ 1676400 h 1790700"/>
              <a:gd name="connsiteX45" fmla="*/ 632460 w 899160"/>
              <a:gd name="connsiteY45" fmla="*/ 1729740 h 1790700"/>
              <a:gd name="connsiteX46" fmla="*/ 609600 w 899160"/>
              <a:gd name="connsiteY46" fmla="*/ 1760220 h 1790700"/>
              <a:gd name="connsiteX47" fmla="*/ 563880 w 899160"/>
              <a:gd name="connsiteY47" fmla="*/ 1775460 h 1790700"/>
              <a:gd name="connsiteX48" fmla="*/ 495300 w 899160"/>
              <a:gd name="connsiteY48" fmla="*/ 1790700 h 1790700"/>
              <a:gd name="connsiteX49" fmla="*/ 388620 w 899160"/>
              <a:gd name="connsiteY49" fmla="*/ 1783080 h 1790700"/>
              <a:gd name="connsiteX50" fmla="*/ 342900 w 899160"/>
              <a:gd name="connsiteY50" fmla="*/ 1752600 h 1790700"/>
              <a:gd name="connsiteX51" fmla="*/ 320040 w 899160"/>
              <a:gd name="connsiteY51" fmla="*/ 1737360 h 1790700"/>
              <a:gd name="connsiteX52" fmla="*/ 274320 w 899160"/>
              <a:gd name="connsiteY52" fmla="*/ 1699260 h 1790700"/>
              <a:gd name="connsiteX53" fmla="*/ 251460 w 899160"/>
              <a:gd name="connsiteY53" fmla="*/ 1546860 h 1790700"/>
              <a:gd name="connsiteX54" fmla="*/ 228600 w 899160"/>
              <a:gd name="connsiteY54" fmla="*/ 1524000 h 1790700"/>
              <a:gd name="connsiteX55" fmla="*/ 213360 w 899160"/>
              <a:gd name="connsiteY55" fmla="*/ 1501140 h 1790700"/>
              <a:gd name="connsiteX56" fmla="*/ 198120 w 899160"/>
              <a:gd name="connsiteY56" fmla="*/ 1348740 h 1790700"/>
              <a:gd name="connsiteX57" fmla="*/ 190500 w 899160"/>
              <a:gd name="connsiteY57" fmla="*/ 1325880 h 1790700"/>
              <a:gd name="connsiteX58" fmla="*/ 182880 w 899160"/>
              <a:gd name="connsiteY58" fmla="*/ 1181100 h 1790700"/>
              <a:gd name="connsiteX59" fmla="*/ 175260 w 899160"/>
              <a:gd name="connsiteY59" fmla="*/ 1143000 h 1790700"/>
              <a:gd name="connsiteX60" fmla="*/ 190500 w 899160"/>
              <a:gd name="connsiteY60" fmla="*/ 1043940 h 1790700"/>
              <a:gd name="connsiteX61" fmla="*/ 182880 w 899160"/>
              <a:gd name="connsiteY61" fmla="*/ 929640 h 1790700"/>
              <a:gd name="connsiteX62" fmla="*/ 160020 w 899160"/>
              <a:gd name="connsiteY62" fmla="*/ 914400 h 1790700"/>
              <a:gd name="connsiteX63" fmla="*/ 121920 w 899160"/>
              <a:gd name="connsiteY63" fmla="*/ 906780 h 1790700"/>
              <a:gd name="connsiteX64" fmla="*/ 53340 w 899160"/>
              <a:gd name="connsiteY64" fmla="*/ 876300 h 1790700"/>
              <a:gd name="connsiteX65" fmla="*/ 60960 w 899160"/>
              <a:gd name="connsiteY65" fmla="*/ 784860 h 1790700"/>
              <a:gd name="connsiteX66" fmla="*/ 76200 w 899160"/>
              <a:gd name="connsiteY66" fmla="*/ 731520 h 1790700"/>
              <a:gd name="connsiteX67" fmla="*/ 53340 w 899160"/>
              <a:gd name="connsiteY67" fmla="*/ 662940 h 1790700"/>
              <a:gd name="connsiteX68" fmla="*/ 45720 w 899160"/>
              <a:gd name="connsiteY68" fmla="*/ 640080 h 1790700"/>
              <a:gd name="connsiteX69" fmla="*/ 22860 w 899160"/>
              <a:gd name="connsiteY69" fmla="*/ 640080 h 1790700"/>
              <a:gd name="connsiteX0" fmla="*/ 22860 w 899160"/>
              <a:gd name="connsiteY0" fmla="*/ 640080 h 1790700"/>
              <a:gd name="connsiteX1" fmla="*/ 22860 w 899160"/>
              <a:gd name="connsiteY1" fmla="*/ 640080 h 1790700"/>
              <a:gd name="connsiteX2" fmla="*/ 7620 w 899160"/>
              <a:gd name="connsiteY2" fmla="*/ 510540 h 1790700"/>
              <a:gd name="connsiteX3" fmla="*/ 0 w 899160"/>
              <a:gd name="connsiteY3" fmla="*/ 487680 h 1790700"/>
              <a:gd name="connsiteX4" fmla="*/ 22860 w 899160"/>
              <a:gd name="connsiteY4" fmla="*/ 373380 h 1790700"/>
              <a:gd name="connsiteX5" fmla="*/ 38100 w 899160"/>
              <a:gd name="connsiteY5" fmla="*/ 350520 h 1790700"/>
              <a:gd name="connsiteX6" fmla="*/ 60960 w 899160"/>
              <a:gd name="connsiteY6" fmla="*/ 335280 h 1790700"/>
              <a:gd name="connsiteX7" fmla="*/ 114300 w 899160"/>
              <a:gd name="connsiteY7" fmla="*/ 274320 h 1790700"/>
              <a:gd name="connsiteX8" fmla="*/ 129540 w 899160"/>
              <a:gd name="connsiteY8" fmla="*/ 251460 h 1790700"/>
              <a:gd name="connsiteX9" fmla="*/ 175260 w 899160"/>
              <a:gd name="connsiteY9" fmla="*/ 220980 h 1790700"/>
              <a:gd name="connsiteX10" fmla="*/ 190500 w 899160"/>
              <a:gd name="connsiteY10" fmla="*/ 198120 h 1790700"/>
              <a:gd name="connsiteX11" fmla="*/ 236220 w 899160"/>
              <a:gd name="connsiteY11" fmla="*/ 160020 h 1790700"/>
              <a:gd name="connsiteX12" fmla="*/ 251460 w 899160"/>
              <a:gd name="connsiteY12" fmla="*/ 137160 h 1790700"/>
              <a:gd name="connsiteX13" fmla="*/ 281940 w 899160"/>
              <a:gd name="connsiteY13" fmla="*/ 114300 h 1790700"/>
              <a:gd name="connsiteX14" fmla="*/ 304800 w 899160"/>
              <a:gd name="connsiteY14" fmla="*/ 91440 h 1790700"/>
              <a:gd name="connsiteX15" fmla="*/ 350520 w 899160"/>
              <a:gd name="connsiteY15" fmla="*/ 68580 h 1790700"/>
              <a:gd name="connsiteX16" fmla="*/ 365760 w 899160"/>
              <a:gd name="connsiteY16" fmla="*/ 45720 h 1790700"/>
              <a:gd name="connsiteX17" fmla="*/ 411480 w 899160"/>
              <a:gd name="connsiteY17" fmla="*/ 30480 h 1790700"/>
              <a:gd name="connsiteX18" fmla="*/ 434340 w 899160"/>
              <a:gd name="connsiteY18" fmla="*/ 15240 h 1790700"/>
              <a:gd name="connsiteX19" fmla="*/ 464820 w 899160"/>
              <a:gd name="connsiteY19" fmla="*/ 7620 h 1790700"/>
              <a:gd name="connsiteX20" fmla="*/ 487680 w 899160"/>
              <a:gd name="connsiteY20" fmla="*/ 0 h 1790700"/>
              <a:gd name="connsiteX21" fmla="*/ 548640 w 899160"/>
              <a:gd name="connsiteY21" fmla="*/ 22860 h 1790700"/>
              <a:gd name="connsiteX22" fmla="*/ 563880 w 899160"/>
              <a:gd name="connsiteY22" fmla="*/ 45720 h 1790700"/>
              <a:gd name="connsiteX23" fmla="*/ 586740 w 899160"/>
              <a:gd name="connsiteY23" fmla="*/ 53340 h 1790700"/>
              <a:gd name="connsiteX24" fmla="*/ 609600 w 899160"/>
              <a:gd name="connsiteY24" fmla="*/ 68580 h 1790700"/>
              <a:gd name="connsiteX25" fmla="*/ 624840 w 899160"/>
              <a:gd name="connsiteY25" fmla="*/ 91440 h 1790700"/>
              <a:gd name="connsiteX26" fmla="*/ 647700 w 899160"/>
              <a:gd name="connsiteY26" fmla="*/ 106680 h 1790700"/>
              <a:gd name="connsiteX27" fmla="*/ 678180 w 899160"/>
              <a:gd name="connsiteY27" fmla="*/ 137160 h 1790700"/>
              <a:gd name="connsiteX28" fmla="*/ 739140 w 899160"/>
              <a:gd name="connsiteY28" fmla="*/ 190500 h 1790700"/>
              <a:gd name="connsiteX29" fmla="*/ 800100 w 899160"/>
              <a:gd name="connsiteY29" fmla="*/ 259080 h 1790700"/>
              <a:gd name="connsiteX30" fmla="*/ 762000 w 899160"/>
              <a:gd name="connsiteY30" fmla="*/ 342900 h 1790700"/>
              <a:gd name="connsiteX31" fmla="*/ 769620 w 899160"/>
              <a:gd name="connsiteY31" fmla="*/ 381000 h 1790700"/>
              <a:gd name="connsiteX32" fmla="*/ 777240 w 899160"/>
              <a:gd name="connsiteY32" fmla="*/ 403860 h 1790700"/>
              <a:gd name="connsiteX33" fmla="*/ 822960 w 899160"/>
              <a:gd name="connsiteY33" fmla="*/ 419100 h 1790700"/>
              <a:gd name="connsiteX34" fmla="*/ 861060 w 899160"/>
              <a:gd name="connsiteY34" fmla="*/ 464820 h 1790700"/>
              <a:gd name="connsiteX35" fmla="*/ 899160 w 899160"/>
              <a:gd name="connsiteY35" fmla="*/ 510540 h 1790700"/>
              <a:gd name="connsiteX36" fmla="*/ 883920 w 899160"/>
              <a:gd name="connsiteY36" fmla="*/ 701040 h 1790700"/>
              <a:gd name="connsiteX37" fmla="*/ 861060 w 899160"/>
              <a:gd name="connsiteY37" fmla="*/ 777240 h 1790700"/>
              <a:gd name="connsiteX38" fmla="*/ 838200 w 899160"/>
              <a:gd name="connsiteY38" fmla="*/ 1150620 h 1790700"/>
              <a:gd name="connsiteX39" fmla="*/ 769620 w 899160"/>
              <a:gd name="connsiteY39" fmla="*/ 1386840 h 1790700"/>
              <a:gd name="connsiteX40" fmla="*/ 754380 w 899160"/>
              <a:gd name="connsiteY40" fmla="*/ 1409700 h 1790700"/>
              <a:gd name="connsiteX41" fmla="*/ 746760 w 899160"/>
              <a:gd name="connsiteY41" fmla="*/ 1432560 h 1790700"/>
              <a:gd name="connsiteX42" fmla="*/ 685800 w 899160"/>
              <a:gd name="connsiteY42" fmla="*/ 1569720 h 1790700"/>
              <a:gd name="connsiteX43" fmla="*/ 678180 w 899160"/>
              <a:gd name="connsiteY43" fmla="*/ 1592580 h 1790700"/>
              <a:gd name="connsiteX44" fmla="*/ 632460 w 899160"/>
              <a:gd name="connsiteY44" fmla="*/ 1729740 h 1790700"/>
              <a:gd name="connsiteX45" fmla="*/ 609600 w 899160"/>
              <a:gd name="connsiteY45" fmla="*/ 1760220 h 1790700"/>
              <a:gd name="connsiteX46" fmla="*/ 563880 w 899160"/>
              <a:gd name="connsiteY46" fmla="*/ 1775460 h 1790700"/>
              <a:gd name="connsiteX47" fmla="*/ 495300 w 899160"/>
              <a:gd name="connsiteY47" fmla="*/ 1790700 h 1790700"/>
              <a:gd name="connsiteX48" fmla="*/ 388620 w 899160"/>
              <a:gd name="connsiteY48" fmla="*/ 1783080 h 1790700"/>
              <a:gd name="connsiteX49" fmla="*/ 342900 w 899160"/>
              <a:gd name="connsiteY49" fmla="*/ 1752600 h 1790700"/>
              <a:gd name="connsiteX50" fmla="*/ 320040 w 899160"/>
              <a:gd name="connsiteY50" fmla="*/ 1737360 h 1790700"/>
              <a:gd name="connsiteX51" fmla="*/ 274320 w 899160"/>
              <a:gd name="connsiteY51" fmla="*/ 1699260 h 1790700"/>
              <a:gd name="connsiteX52" fmla="*/ 251460 w 899160"/>
              <a:gd name="connsiteY52" fmla="*/ 1546860 h 1790700"/>
              <a:gd name="connsiteX53" fmla="*/ 228600 w 899160"/>
              <a:gd name="connsiteY53" fmla="*/ 1524000 h 1790700"/>
              <a:gd name="connsiteX54" fmla="*/ 213360 w 899160"/>
              <a:gd name="connsiteY54" fmla="*/ 1501140 h 1790700"/>
              <a:gd name="connsiteX55" fmla="*/ 198120 w 899160"/>
              <a:gd name="connsiteY55" fmla="*/ 1348740 h 1790700"/>
              <a:gd name="connsiteX56" fmla="*/ 190500 w 899160"/>
              <a:gd name="connsiteY56" fmla="*/ 1325880 h 1790700"/>
              <a:gd name="connsiteX57" fmla="*/ 182880 w 899160"/>
              <a:gd name="connsiteY57" fmla="*/ 1181100 h 1790700"/>
              <a:gd name="connsiteX58" fmla="*/ 175260 w 899160"/>
              <a:gd name="connsiteY58" fmla="*/ 1143000 h 1790700"/>
              <a:gd name="connsiteX59" fmla="*/ 190500 w 899160"/>
              <a:gd name="connsiteY59" fmla="*/ 1043940 h 1790700"/>
              <a:gd name="connsiteX60" fmla="*/ 182880 w 899160"/>
              <a:gd name="connsiteY60" fmla="*/ 929640 h 1790700"/>
              <a:gd name="connsiteX61" fmla="*/ 160020 w 899160"/>
              <a:gd name="connsiteY61" fmla="*/ 914400 h 1790700"/>
              <a:gd name="connsiteX62" fmla="*/ 121920 w 899160"/>
              <a:gd name="connsiteY62" fmla="*/ 906780 h 1790700"/>
              <a:gd name="connsiteX63" fmla="*/ 53340 w 899160"/>
              <a:gd name="connsiteY63" fmla="*/ 876300 h 1790700"/>
              <a:gd name="connsiteX64" fmla="*/ 60960 w 899160"/>
              <a:gd name="connsiteY64" fmla="*/ 784860 h 1790700"/>
              <a:gd name="connsiteX65" fmla="*/ 76200 w 899160"/>
              <a:gd name="connsiteY65" fmla="*/ 731520 h 1790700"/>
              <a:gd name="connsiteX66" fmla="*/ 53340 w 899160"/>
              <a:gd name="connsiteY66" fmla="*/ 662940 h 1790700"/>
              <a:gd name="connsiteX67" fmla="*/ 45720 w 899160"/>
              <a:gd name="connsiteY67" fmla="*/ 640080 h 1790700"/>
              <a:gd name="connsiteX68" fmla="*/ 22860 w 899160"/>
              <a:gd name="connsiteY68" fmla="*/ 640080 h 1790700"/>
              <a:gd name="connsiteX0" fmla="*/ 22860 w 899160"/>
              <a:gd name="connsiteY0" fmla="*/ 640080 h 1790700"/>
              <a:gd name="connsiteX1" fmla="*/ 22860 w 899160"/>
              <a:gd name="connsiteY1" fmla="*/ 640080 h 1790700"/>
              <a:gd name="connsiteX2" fmla="*/ 7620 w 899160"/>
              <a:gd name="connsiteY2" fmla="*/ 510540 h 1790700"/>
              <a:gd name="connsiteX3" fmla="*/ 0 w 899160"/>
              <a:gd name="connsiteY3" fmla="*/ 487680 h 1790700"/>
              <a:gd name="connsiteX4" fmla="*/ 22860 w 899160"/>
              <a:gd name="connsiteY4" fmla="*/ 373380 h 1790700"/>
              <a:gd name="connsiteX5" fmla="*/ 38100 w 899160"/>
              <a:gd name="connsiteY5" fmla="*/ 350520 h 1790700"/>
              <a:gd name="connsiteX6" fmla="*/ 60960 w 899160"/>
              <a:gd name="connsiteY6" fmla="*/ 335280 h 1790700"/>
              <a:gd name="connsiteX7" fmla="*/ 114300 w 899160"/>
              <a:gd name="connsiteY7" fmla="*/ 274320 h 1790700"/>
              <a:gd name="connsiteX8" fmla="*/ 129540 w 899160"/>
              <a:gd name="connsiteY8" fmla="*/ 251460 h 1790700"/>
              <a:gd name="connsiteX9" fmla="*/ 175260 w 899160"/>
              <a:gd name="connsiteY9" fmla="*/ 220980 h 1790700"/>
              <a:gd name="connsiteX10" fmla="*/ 190500 w 899160"/>
              <a:gd name="connsiteY10" fmla="*/ 198120 h 1790700"/>
              <a:gd name="connsiteX11" fmla="*/ 236220 w 899160"/>
              <a:gd name="connsiteY11" fmla="*/ 160020 h 1790700"/>
              <a:gd name="connsiteX12" fmla="*/ 251460 w 899160"/>
              <a:gd name="connsiteY12" fmla="*/ 137160 h 1790700"/>
              <a:gd name="connsiteX13" fmla="*/ 281940 w 899160"/>
              <a:gd name="connsiteY13" fmla="*/ 114300 h 1790700"/>
              <a:gd name="connsiteX14" fmla="*/ 304800 w 899160"/>
              <a:gd name="connsiteY14" fmla="*/ 91440 h 1790700"/>
              <a:gd name="connsiteX15" fmla="*/ 350520 w 899160"/>
              <a:gd name="connsiteY15" fmla="*/ 68580 h 1790700"/>
              <a:gd name="connsiteX16" fmla="*/ 365760 w 899160"/>
              <a:gd name="connsiteY16" fmla="*/ 45720 h 1790700"/>
              <a:gd name="connsiteX17" fmla="*/ 411480 w 899160"/>
              <a:gd name="connsiteY17" fmla="*/ 30480 h 1790700"/>
              <a:gd name="connsiteX18" fmla="*/ 434340 w 899160"/>
              <a:gd name="connsiteY18" fmla="*/ 15240 h 1790700"/>
              <a:gd name="connsiteX19" fmla="*/ 464820 w 899160"/>
              <a:gd name="connsiteY19" fmla="*/ 7620 h 1790700"/>
              <a:gd name="connsiteX20" fmla="*/ 487680 w 899160"/>
              <a:gd name="connsiteY20" fmla="*/ 0 h 1790700"/>
              <a:gd name="connsiteX21" fmla="*/ 548640 w 899160"/>
              <a:gd name="connsiteY21" fmla="*/ 22860 h 1790700"/>
              <a:gd name="connsiteX22" fmla="*/ 563880 w 899160"/>
              <a:gd name="connsiteY22" fmla="*/ 45720 h 1790700"/>
              <a:gd name="connsiteX23" fmla="*/ 586740 w 899160"/>
              <a:gd name="connsiteY23" fmla="*/ 53340 h 1790700"/>
              <a:gd name="connsiteX24" fmla="*/ 609600 w 899160"/>
              <a:gd name="connsiteY24" fmla="*/ 68580 h 1790700"/>
              <a:gd name="connsiteX25" fmla="*/ 624840 w 899160"/>
              <a:gd name="connsiteY25" fmla="*/ 91440 h 1790700"/>
              <a:gd name="connsiteX26" fmla="*/ 647700 w 899160"/>
              <a:gd name="connsiteY26" fmla="*/ 106680 h 1790700"/>
              <a:gd name="connsiteX27" fmla="*/ 678180 w 899160"/>
              <a:gd name="connsiteY27" fmla="*/ 137160 h 1790700"/>
              <a:gd name="connsiteX28" fmla="*/ 739140 w 899160"/>
              <a:gd name="connsiteY28" fmla="*/ 190500 h 1790700"/>
              <a:gd name="connsiteX29" fmla="*/ 800100 w 899160"/>
              <a:gd name="connsiteY29" fmla="*/ 259080 h 1790700"/>
              <a:gd name="connsiteX30" fmla="*/ 762000 w 899160"/>
              <a:gd name="connsiteY30" fmla="*/ 342900 h 1790700"/>
              <a:gd name="connsiteX31" fmla="*/ 769620 w 899160"/>
              <a:gd name="connsiteY31" fmla="*/ 381000 h 1790700"/>
              <a:gd name="connsiteX32" fmla="*/ 777240 w 899160"/>
              <a:gd name="connsiteY32" fmla="*/ 403860 h 1790700"/>
              <a:gd name="connsiteX33" fmla="*/ 822960 w 899160"/>
              <a:gd name="connsiteY33" fmla="*/ 419100 h 1790700"/>
              <a:gd name="connsiteX34" fmla="*/ 861060 w 899160"/>
              <a:gd name="connsiteY34" fmla="*/ 464820 h 1790700"/>
              <a:gd name="connsiteX35" fmla="*/ 899160 w 899160"/>
              <a:gd name="connsiteY35" fmla="*/ 510540 h 1790700"/>
              <a:gd name="connsiteX36" fmla="*/ 883920 w 899160"/>
              <a:gd name="connsiteY36" fmla="*/ 701040 h 1790700"/>
              <a:gd name="connsiteX37" fmla="*/ 861060 w 899160"/>
              <a:gd name="connsiteY37" fmla="*/ 777240 h 1790700"/>
              <a:gd name="connsiteX38" fmla="*/ 838200 w 899160"/>
              <a:gd name="connsiteY38" fmla="*/ 1150620 h 1790700"/>
              <a:gd name="connsiteX39" fmla="*/ 769620 w 899160"/>
              <a:gd name="connsiteY39" fmla="*/ 1386840 h 1790700"/>
              <a:gd name="connsiteX40" fmla="*/ 754380 w 899160"/>
              <a:gd name="connsiteY40" fmla="*/ 1409700 h 1790700"/>
              <a:gd name="connsiteX41" fmla="*/ 685800 w 899160"/>
              <a:gd name="connsiteY41" fmla="*/ 1569720 h 1790700"/>
              <a:gd name="connsiteX42" fmla="*/ 678180 w 899160"/>
              <a:gd name="connsiteY42" fmla="*/ 1592580 h 1790700"/>
              <a:gd name="connsiteX43" fmla="*/ 632460 w 899160"/>
              <a:gd name="connsiteY43" fmla="*/ 1729740 h 1790700"/>
              <a:gd name="connsiteX44" fmla="*/ 609600 w 899160"/>
              <a:gd name="connsiteY44" fmla="*/ 1760220 h 1790700"/>
              <a:gd name="connsiteX45" fmla="*/ 563880 w 899160"/>
              <a:gd name="connsiteY45" fmla="*/ 1775460 h 1790700"/>
              <a:gd name="connsiteX46" fmla="*/ 495300 w 899160"/>
              <a:gd name="connsiteY46" fmla="*/ 1790700 h 1790700"/>
              <a:gd name="connsiteX47" fmla="*/ 388620 w 899160"/>
              <a:gd name="connsiteY47" fmla="*/ 1783080 h 1790700"/>
              <a:gd name="connsiteX48" fmla="*/ 342900 w 899160"/>
              <a:gd name="connsiteY48" fmla="*/ 1752600 h 1790700"/>
              <a:gd name="connsiteX49" fmla="*/ 320040 w 899160"/>
              <a:gd name="connsiteY49" fmla="*/ 1737360 h 1790700"/>
              <a:gd name="connsiteX50" fmla="*/ 274320 w 899160"/>
              <a:gd name="connsiteY50" fmla="*/ 1699260 h 1790700"/>
              <a:gd name="connsiteX51" fmla="*/ 251460 w 899160"/>
              <a:gd name="connsiteY51" fmla="*/ 1546860 h 1790700"/>
              <a:gd name="connsiteX52" fmla="*/ 228600 w 899160"/>
              <a:gd name="connsiteY52" fmla="*/ 1524000 h 1790700"/>
              <a:gd name="connsiteX53" fmla="*/ 213360 w 899160"/>
              <a:gd name="connsiteY53" fmla="*/ 1501140 h 1790700"/>
              <a:gd name="connsiteX54" fmla="*/ 198120 w 899160"/>
              <a:gd name="connsiteY54" fmla="*/ 1348740 h 1790700"/>
              <a:gd name="connsiteX55" fmla="*/ 190500 w 899160"/>
              <a:gd name="connsiteY55" fmla="*/ 1325880 h 1790700"/>
              <a:gd name="connsiteX56" fmla="*/ 182880 w 899160"/>
              <a:gd name="connsiteY56" fmla="*/ 1181100 h 1790700"/>
              <a:gd name="connsiteX57" fmla="*/ 175260 w 899160"/>
              <a:gd name="connsiteY57" fmla="*/ 1143000 h 1790700"/>
              <a:gd name="connsiteX58" fmla="*/ 190500 w 899160"/>
              <a:gd name="connsiteY58" fmla="*/ 1043940 h 1790700"/>
              <a:gd name="connsiteX59" fmla="*/ 182880 w 899160"/>
              <a:gd name="connsiteY59" fmla="*/ 929640 h 1790700"/>
              <a:gd name="connsiteX60" fmla="*/ 160020 w 899160"/>
              <a:gd name="connsiteY60" fmla="*/ 914400 h 1790700"/>
              <a:gd name="connsiteX61" fmla="*/ 121920 w 899160"/>
              <a:gd name="connsiteY61" fmla="*/ 906780 h 1790700"/>
              <a:gd name="connsiteX62" fmla="*/ 53340 w 899160"/>
              <a:gd name="connsiteY62" fmla="*/ 876300 h 1790700"/>
              <a:gd name="connsiteX63" fmla="*/ 60960 w 899160"/>
              <a:gd name="connsiteY63" fmla="*/ 784860 h 1790700"/>
              <a:gd name="connsiteX64" fmla="*/ 76200 w 899160"/>
              <a:gd name="connsiteY64" fmla="*/ 731520 h 1790700"/>
              <a:gd name="connsiteX65" fmla="*/ 53340 w 899160"/>
              <a:gd name="connsiteY65" fmla="*/ 662940 h 1790700"/>
              <a:gd name="connsiteX66" fmla="*/ 45720 w 899160"/>
              <a:gd name="connsiteY66" fmla="*/ 640080 h 1790700"/>
              <a:gd name="connsiteX67" fmla="*/ 22860 w 899160"/>
              <a:gd name="connsiteY67" fmla="*/ 640080 h 1790700"/>
              <a:gd name="connsiteX0" fmla="*/ 22860 w 899160"/>
              <a:gd name="connsiteY0" fmla="*/ 640080 h 1790700"/>
              <a:gd name="connsiteX1" fmla="*/ 22860 w 899160"/>
              <a:gd name="connsiteY1" fmla="*/ 640080 h 1790700"/>
              <a:gd name="connsiteX2" fmla="*/ 7620 w 899160"/>
              <a:gd name="connsiteY2" fmla="*/ 510540 h 1790700"/>
              <a:gd name="connsiteX3" fmla="*/ 0 w 899160"/>
              <a:gd name="connsiteY3" fmla="*/ 487680 h 1790700"/>
              <a:gd name="connsiteX4" fmla="*/ 22860 w 899160"/>
              <a:gd name="connsiteY4" fmla="*/ 373380 h 1790700"/>
              <a:gd name="connsiteX5" fmla="*/ 38100 w 899160"/>
              <a:gd name="connsiteY5" fmla="*/ 350520 h 1790700"/>
              <a:gd name="connsiteX6" fmla="*/ 60960 w 899160"/>
              <a:gd name="connsiteY6" fmla="*/ 335280 h 1790700"/>
              <a:gd name="connsiteX7" fmla="*/ 114300 w 899160"/>
              <a:gd name="connsiteY7" fmla="*/ 274320 h 1790700"/>
              <a:gd name="connsiteX8" fmla="*/ 129540 w 899160"/>
              <a:gd name="connsiteY8" fmla="*/ 251460 h 1790700"/>
              <a:gd name="connsiteX9" fmla="*/ 175260 w 899160"/>
              <a:gd name="connsiteY9" fmla="*/ 220980 h 1790700"/>
              <a:gd name="connsiteX10" fmla="*/ 190500 w 899160"/>
              <a:gd name="connsiteY10" fmla="*/ 198120 h 1790700"/>
              <a:gd name="connsiteX11" fmla="*/ 236220 w 899160"/>
              <a:gd name="connsiteY11" fmla="*/ 160020 h 1790700"/>
              <a:gd name="connsiteX12" fmla="*/ 251460 w 899160"/>
              <a:gd name="connsiteY12" fmla="*/ 137160 h 1790700"/>
              <a:gd name="connsiteX13" fmla="*/ 281940 w 899160"/>
              <a:gd name="connsiteY13" fmla="*/ 114300 h 1790700"/>
              <a:gd name="connsiteX14" fmla="*/ 304800 w 899160"/>
              <a:gd name="connsiteY14" fmla="*/ 91440 h 1790700"/>
              <a:gd name="connsiteX15" fmla="*/ 350520 w 899160"/>
              <a:gd name="connsiteY15" fmla="*/ 68580 h 1790700"/>
              <a:gd name="connsiteX16" fmla="*/ 365760 w 899160"/>
              <a:gd name="connsiteY16" fmla="*/ 45720 h 1790700"/>
              <a:gd name="connsiteX17" fmla="*/ 411480 w 899160"/>
              <a:gd name="connsiteY17" fmla="*/ 30480 h 1790700"/>
              <a:gd name="connsiteX18" fmla="*/ 434340 w 899160"/>
              <a:gd name="connsiteY18" fmla="*/ 15240 h 1790700"/>
              <a:gd name="connsiteX19" fmla="*/ 464820 w 899160"/>
              <a:gd name="connsiteY19" fmla="*/ 7620 h 1790700"/>
              <a:gd name="connsiteX20" fmla="*/ 487680 w 899160"/>
              <a:gd name="connsiteY20" fmla="*/ 0 h 1790700"/>
              <a:gd name="connsiteX21" fmla="*/ 548640 w 899160"/>
              <a:gd name="connsiteY21" fmla="*/ 22860 h 1790700"/>
              <a:gd name="connsiteX22" fmla="*/ 563880 w 899160"/>
              <a:gd name="connsiteY22" fmla="*/ 45720 h 1790700"/>
              <a:gd name="connsiteX23" fmla="*/ 586740 w 899160"/>
              <a:gd name="connsiteY23" fmla="*/ 53340 h 1790700"/>
              <a:gd name="connsiteX24" fmla="*/ 609600 w 899160"/>
              <a:gd name="connsiteY24" fmla="*/ 68580 h 1790700"/>
              <a:gd name="connsiteX25" fmla="*/ 624840 w 899160"/>
              <a:gd name="connsiteY25" fmla="*/ 91440 h 1790700"/>
              <a:gd name="connsiteX26" fmla="*/ 647700 w 899160"/>
              <a:gd name="connsiteY26" fmla="*/ 106680 h 1790700"/>
              <a:gd name="connsiteX27" fmla="*/ 678180 w 899160"/>
              <a:gd name="connsiteY27" fmla="*/ 137160 h 1790700"/>
              <a:gd name="connsiteX28" fmla="*/ 739140 w 899160"/>
              <a:gd name="connsiteY28" fmla="*/ 190500 h 1790700"/>
              <a:gd name="connsiteX29" fmla="*/ 800100 w 899160"/>
              <a:gd name="connsiteY29" fmla="*/ 259080 h 1790700"/>
              <a:gd name="connsiteX30" fmla="*/ 762000 w 899160"/>
              <a:gd name="connsiteY30" fmla="*/ 342900 h 1790700"/>
              <a:gd name="connsiteX31" fmla="*/ 769620 w 899160"/>
              <a:gd name="connsiteY31" fmla="*/ 381000 h 1790700"/>
              <a:gd name="connsiteX32" fmla="*/ 777240 w 899160"/>
              <a:gd name="connsiteY32" fmla="*/ 403860 h 1790700"/>
              <a:gd name="connsiteX33" fmla="*/ 822960 w 899160"/>
              <a:gd name="connsiteY33" fmla="*/ 419100 h 1790700"/>
              <a:gd name="connsiteX34" fmla="*/ 861060 w 899160"/>
              <a:gd name="connsiteY34" fmla="*/ 464820 h 1790700"/>
              <a:gd name="connsiteX35" fmla="*/ 899160 w 899160"/>
              <a:gd name="connsiteY35" fmla="*/ 510540 h 1790700"/>
              <a:gd name="connsiteX36" fmla="*/ 883920 w 899160"/>
              <a:gd name="connsiteY36" fmla="*/ 701040 h 1790700"/>
              <a:gd name="connsiteX37" fmla="*/ 861060 w 899160"/>
              <a:gd name="connsiteY37" fmla="*/ 777240 h 1790700"/>
              <a:gd name="connsiteX38" fmla="*/ 769620 w 899160"/>
              <a:gd name="connsiteY38" fmla="*/ 1386840 h 1790700"/>
              <a:gd name="connsiteX39" fmla="*/ 754380 w 899160"/>
              <a:gd name="connsiteY39" fmla="*/ 1409700 h 1790700"/>
              <a:gd name="connsiteX40" fmla="*/ 685800 w 899160"/>
              <a:gd name="connsiteY40" fmla="*/ 1569720 h 1790700"/>
              <a:gd name="connsiteX41" fmla="*/ 678180 w 899160"/>
              <a:gd name="connsiteY41" fmla="*/ 1592580 h 1790700"/>
              <a:gd name="connsiteX42" fmla="*/ 632460 w 899160"/>
              <a:gd name="connsiteY42" fmla="*/ 1729740 h 1790700"/>
              <a:gd name="connsiteX43" fmla="*/ 609600 w 899160"/>
              <a:gd name="connsiteY43" fmla="*/ 1760220 h 1790700"/>
              <a:gd name="connsiteX44" fmla="*/ 563880 w 899160"/>
              <a:gd name="connsiteY44" fmla="*/ 1775460 h 1790700"/>
              <a:gd name="connsiteX45" fmla="*/ 495300 w 899160"/>
              <a:gd name="connsiteY45" fmla="*/ 1790700 h 1790700"/>
              <a:gd name="connsiteX46" fmla="*/ 388620 w 899160"/>
              <a:gd name="connsiteY46" fmla="*/ 1783080 h 1790700"/>
              <a:gd name="connsiteX47" fmla="*/ 342900 w 899160"/>
              <a:gd name="connsiteY47" fmla="*/ 1752600 h 1790700"/>
              <a:gd name="connsiteX48" fmla="*/ 320040 w 899160"/>
              <a:gd name="connsiteY48" fmla="*/ 1737360 h 1790700"/>
              <a:gd name="connsiteX49" fmla="*/ 274320 w 899160"/>
              <a:gd name="connsiteY49" fmla="*/ 1699260 h 1790700"/>
              <a:gd name="connsiteX50" fmla="*/ 251460 w 899160"/>
              <a:gd name="connsiteY50" fmla="*/ 1546860 h 1790700"/>
              <a:gd name="connsiteX51" fmla="*/ 228600 w 899160"/>
              <a:gd name="connsiteY51" fmla="*/ 1524000 h 1790700"/>
              <a:gd name="connsiteX52" fmla="*/ 213360 w 899160"/>
              <a:gd name="connsiteY52" fmla="*/ 1501140 h 1790700"/>
              <a:gd name="connsiteX53" fmla="*/ 198120 w 899160"/>
              <a:gd name="connsiteY53" fmla="*/ 1348740 h 1790700"/>
              <a:gd name="connsiteX54" fmla="*/ 190500 w 899160"/>
              <a:gd name="connsiteY54" fmla="*/ 1325880 h 1790700"/>
              <a:gd name="connsiteX55" fmla="*/ 182880 w 899160"/>
              <a:gd name="connsiteY55" fmla="*/ 1181100 h 1790700"/>
              <a:gd name="connsiteX56" fmla="*/ 175260 w 899160"/>
              <a:gd name="connsiteY56" fmla="*/ 1143000 h 1790700"/>
              <a:gd name="connsiteX57" fmla="*/ 190500 w 899160"/>
              <a:gd name="connsiteY57" fmla="*/ 1043940 h 1790700"/>
              <a:gd name="connsiteX58" fmla="*/ 182880 w 899160"/>
              <a:gd name="connsiteY58" fmla="*/ 929640 h 1790700"/>
              <a:gd name="connsiteX59" fmla="*/ 160020 w 899160"/>
              <a:gd name="connsiteY59" fmla="*/ 914400 h 1790700"/>
              <a:gd name="connsiteX60" fmla="*/ 121920 w 899160"/>
              <a:gd name="connsiteY60" fmla="*/ 906780 h 1790700"/>
              <a:gd name="connsiteX61" fmla="*/ 53340 w 899160"/>
              <a:gd name="connsiteY61" fmla="*/ 876300 h 1790700"/>
              <a:gd name="connsiteX62" fmla="*/ 60960 w 899160"/>
              <a:gd name="connsiteY62" fmla="*/ 784860 h 1790700"/>
              <a:gd name="connsiteX63" fmla="*/ 76200 w 899160"/>
              <a:gd name="connsiteY63" fmla="*/ 731520 h 1790700"/>
              <a:gd name="connsiteX64" fmla="*/ 53340 w 899160"/>
              <a:gd name="connsiteY64" fmla="*/ 662940 h 1790700"/>
              <a:gd name="connsiteX65" fmla="*/ 45720 w 899160"/>
              <a:gd name="connsiteY65" fmla="*/ 640080 h 1790700"/>
              <a:gd name="connsiteX66" fmla="*/ 22860 w 899160"/>
              <a:gd name="connsiteY66" fmla="*/ 640080 h 1790700"/>
              <a:gd name="connsiteX0" fmla="*/ 22860 w 899160"/>
              <a:gd name="connsiteY0" fmla="*/ 640080 h 1790700"/>
              <a:gd name="connsiteX1" fmla="*/ 22860 w 899160"/>
              <a:gd name="connsiteY1" fmla="*/ 640080 h 1790700"/>
              <a:gd name="connsiteX2" fmla="*/ 7620 w 899160"/>
              <a:gd name="connsiteY2" fmla="*/ 510540 h 1790700"/>
              <a:gd name="connsiteX3" fmla="*/ 0 w 899160"/>
              <a:gd name="connsiteY3" fmla="*/ 487680 h 1790700"/>
              <a:gd name="connsiteX4" fmla="*/ 22860 w 899160"/>
              <a:gd name="connsiteY4" fmla="*/ 373380 h 1790700"/>
              <a:gd name="connsiteX5" fmla="*/ 38100 w 899160"/>
              <a:gd name="connsiteY5" fmla="*/ 350520 h 1790700"/>
              <a:gd name="connsiteX6" fmla="*/ 60960 w 899160"/>
              <a:gd name="connsiteY6" fmla="*/ 335280 h 1790700"/>
              <a:gd name="connsiteX7" fmla="*/ 114300 w 899160"/>
              <a:gd name="connsiteY7" fmla="*/ 274320 h 1790700"/>
              <a:gd name="connsiteX8" fmla="*/ 129540 w 899160"/>
              <a:gd name="connsiteY8" fmla="*/ 251460 h 1790700"/>
              <a:gd name="connsiteX9" fmla="*/ 175260 w 899160"/>
              <a:gd name="connsiteY9" fmla="*/ 220980 h 1790700"/>
              <a:gd name="connsiteX10" fmla="*/ 190500 w 899160"/>
              <a:gd name="connsiteY10" fmla="*/ 198120 h 1790700"/>
              <a:gd name="connsiteX11" fmla="*/ 236220 w 899160"/>
              <a:gd name="connsiteY11" fmla="*/ 160020 h 1790700"/>
              <a:gd name="connsiteX12" fmla="*/ 251460 w 899160"/>
              <a:gd name="connsiteY12" fmla="*/ 137160 h 1790700"/>
              <a:gd name="connsiteX13" fmla="*/ 281940 w 899160"/>
              <a:gd name="connsiteY13" fmla="*/ 114300 h 1790700"/>
              <a:gd name="connsiteX14" fmla="*/ 304800 w 899160"/>
              <a:gd name="connsiteY14" fmla="*/ 91440 h 1790700"/>
              <a:gd name="connsiteX15" fmla="*/ 350520 w 899160"/>
              <a:gd name="connsiteY15" fmla="*/ 68580 h 1790700"/>
              <a:gd name="connsiteX16" fmla="*/ 365760 w 899160"/>
              <a:gd name="connsiteY16" fmla="*/ 45720 h 1790700"/>
              <a:gd name="connsiteX17" fmla="*/ 411480 w 899160"/>
              <a:gd name="connsiteY17" fmla="*/ 30480 h 1790700"/>
              <a:gd name="connsiteX18" fmla="*/ 434340 w 899160"/>
              <a:gd name="connsiteY18" fmla="*/ 15240 h 1790700"/>
              <a:gd name="connsiteX19" fmla="*/ 464820 w 899160"/>
              <a:gd name="connsiteY19" fmla="*/ 7620 h 1790700"/>
              <a:gd name="connsiteX20" fmla="*/ 487680 w 899160"/>
              <a:gd name="connsiteY20" fmla="*/ 0 h 1790700"/>
              <a:gd name="connsiteX21" fmla="*/ 548640 w 899160"/>
              <a:gd name="connsiteY21" fmla="*/ 22860 h 1790700"/>
              <a:gd name="connsiteX22" fmla="*/ 563880 w 899160"/>
              <a:gd name="connsiteY22" fmla="*/ 45720 h 1790700"/>
              <a:gd name="connsiteX23" fmla="*/ 586740 w 899160"/>
              <a:gd name="connsiteY23" fmla="*/ 53340 h 1790700"/>
              <a:gd name="connsiteX24" fmla="*/ 609600 w 899160"/>
              <a:gd name="connsiteY24" fmla="*/ 68580 h 1790700"/>
              <a:gd name="connsiteX25" fmla="*/ 624840 w 899160"/>
              <a:gd name="connsiteY25" fmla="*/ 91440 h 1790700"/>
              <a:gd name="connsiteX26" fmla="*/ 647700 w 899160"/>
              <a:gd name="connsiteY26" fmla="*/ 106680 h 1790700"/>
              <a:gd name="connsiteX27" fmla="*/ 678180 w 899160"/>
              <a:gd name="connsiteY27" fmla="*/ 137160 h 1790700"/>
              <a:gd name="connsiteX28" fmla="*/ 739140 w 899160"/>
              <a:gd name="connsiteY28" fmla="*/ 190500 h 1790700"/>
              <a:gd name="connsiteX29" fmla="*/ 800100 w 899160"/>
              <a:gd name="connsiteY29" fmla="*/ 259080 h 1790700"/>
              <a:gd name="connsiteX30" fmla="*/ 762000 w 899160"/>
              <a:gd name="connsiteY30" fmla="*/ 342900 h 1790700"/>
              <a:gd name="connsiteX31" fmla="*/ 769620 w 899160"/>
              <a:gd name="connsiteY31" fmla="*/ 381000 h 1790700"/>
              <a:gd name="connsiteX32" fmla="*/ 777240 w 899160"/>
              <a:gd name="connsiteY32" fmla="*/ 403860 h 1790700"/>
              <a:gd name="connsiteX33" fmla="*/ 822960 w 899160"/>
              <a:gd name="connsiteY33" fmla="*/ 419100 h 1790700"/>
              <a:gd name="connsiteX34" fmla="*/ 861060 w 899160"/>
              <a:gd name="connsiteY34" fmla="*/ 464820 h 1790700"/>
              <a:gd name="connsiteX35" fmla="*/ 899160 w 899160"/>
              <a:gd name="connsiteY35" fmla="*/ 510540 h 1790700"/>
              <a:gd name="connsiteX36" fmla="*/ 883920 w 899160"/>
              <a:gd name="connsiteY36" fmla="*/ 701040 h 1790700"/>
              <a:gd name="connsiteX37" fmla="*/ 769620 w 899160"/>
              <a:gd name="connsiteY37" fmla="*/ 1386840 h 1790700"/>
              <a:gd name="connsiteX38" fmla="*/ 754380 w 899160"/>
              <a:gd name="connsiteY38" fmla="*/ 1409700 h 1790700"/>
              <a:gd name="connsiteX39" fmla="*/ 685800 w 899160"/>
              <a:gd name="connsiteY39" fmla="*/ 1569720 h 1790700"/>
              <a:gd name="connsiteX40" fmla="*/ 678180 w 899160"/>
              <a:gd name="connsiteY40" fmla="*/ 1592580 h 1790700"/>
              <a:gd name="connsiteX41" fmla="*/ 632460 w 899160"/>
              <a:gd name="connsiteY41" fmla="*/ 1729740 h 1790700"/>
              <a:gd name="connsiteX42" fmla="*/ 609600 w 899160"/>
              <a:gd name="connsiteY42" fmla="*/ 1760220 h 1790700"/>
              <a:gd name="connsiteX43" fmla="*/ 563880 w 899160"/>
              <a:gd name="connsiteY43" fmla="*/ 1775460 h 1790700"/>
              <a:gd name="connsiteX44" fmla="*/ 495300 w 899160"/>
              <a:gd name="connsiteY44" fmla="*/ 1790700 h 1790700"/>
              <a:gd name="connsiteX45" fmla="*/ 388620 w 899160"/>
              <a:gd name="connsiteY45" fmla="*/ 1783080 h 1790700"/>
              <a:gd name="connsiteX46" fmla="*/ 342900 w 899160"/>
              <a:gd name="connsiteY46" fmla="*/ 1752600 h 1790700"/>
              <a:gd name="connsiteX47" fmla="*/ 320040 w 899160"/>
              <a:gd name="connsiteY47" fmla="*/ 1737360 h 1790700"/>
              <a:gd name="connsiteX48" fmla="*/ 274320 w 899160"/>
              <a:gd name="connsiteY48" fmla="*/ 1699260 h 1790700"/>
              <a:gd name="connsiteX49" fmla="*/ 251460 w 899160"/>
              <a:gd name="connsiteY49" fmla="*/ 1546860 h 1790700"/>
              <a:gd name="connsiteX50" fmla="*/ 228600 w 899160"/>
              <a:gd name="connsiteY50" fmla="*/ 1524000 h 1790700"/>
              <a:gd name="connsiteX51" fmla="*/ 213360 w 899160"/>
              <a:gd name="connsiteY51" fmla="*/ 1501140 h 1790700"/>
              <a:gd name="connsiteX52" fmla="*/ 198120 w 899160"/>
              <a:gd name="connsiteY52" fmla="*/ 1348740 h 1790700"/>
              <a:gd name="connsiteX53" fmla="*/ 190500 w 899160"/>
              <a:gd name="connsiteY53" fmla="*/ 1325880 h 1790700"/>
              <a:gd name="connsiteX54" fmla="*/ 182880 w 899160"/>
              <a:gd name="connsiteY54" fmla="*/ 1181100 h 1790700"/>
              <a:gd name="connsiteX55" fmla="*/ 175260 w 899160"/>
              <a:gd name="connsiteY55" fmla="*/ 1143000 h 1790700"/>
              <a:gd name="connsiteX56" fmla="*/ 190500 w 899160"/>
              <a:gd name="connsiteY56" fmla="*/ 1043940 h 1790700"/>
              <a:gd name="connsiteX57" fmla="*/ 182880 w 899160"/>
              <a:gd name="connsiteY57" fmla="*/ 929640 h 1790700"/>
              <a:gd name="connsiteX58" fmla="*/ 160020 w 899160"/>
              <a:gd name="connsiteY58" fmla="*/ 914400 h 1790700"/>
              <a:gd name="connsiteX59" fmla="*/ 121920 w 899160"/>
              <a:gd name="connsiteY59" fmla="*/ 906780 h 1790700"/>
              <a:gd name="connsiteX60" fmla="*/ 53340 w 899160"/>
              <a:gd name="connsiteY60" fmla="*/ 876300 h 1790700"/>
              <a:gd name="connsiteX61" fmla="*/ 60960 w 899160"/>
              <a:gd name="connsiteY61" fmla="*/ 784860 h 1790700"/>
              <a:gd name="connsiteX62" fmla="*/ 76200 w 899160"/>
              <a:gd name="connsiteY62" fmla="*/ 731520 h 1790700"/>
              <a:gd name="connsiteX63" fmla="*/ 53340 w 899160"/>
              <a:gd name="connsiteY63" fmla="*/ 662940 h 1790700"/>
              <a:gd name="connsiteX64" fmla="*/ 45720 w 899160"/>
              <a:gd name="connsiteY64" fmla="*/ 640080 h 1790700"/>
              <a:gd name="connsiteX65" fmla="*/ 22860 w 899160"/>
              <a:gd name="connsiteY65" fmla="*/ 640080 h 1790700"/>
              <a:gd name="connsiteX0" fmla="*/ 22860 w 899160"/>
              <a:gd name="connsiteY0" fmla="*/ 640080 h 1790700"/>
              <a:gd name="connsiteX1" fmla="*/ 22860 w 899160"/>
              <a:gd name="connsiteY1" fmla="*/ 640080 h 1790700"/>
              <a:gd name="connsiteX2" fmla="*/ 7620 w 899160"/>
              <a:gd name="connsiteY2" fmla="*/ 510540 h 1790700"/>
              <a:gd name="connsiteX3" fmla="*/ 0 w 899160"/>
              <a:gd name="connsiteY3" fmla="*/ 487680 h 1790700"/>
              <a:gd name="connsiteX4" fmla="*/ 22860 w 899160"/>
              <a:gd name="connsiteY4" fmla="*/ 373380 h 1790700"/>
              <a:gd name="connsiteX5" fmla="*/ 38100 w 899160"/>
              <a:gd name="connsiteY5" fmla="*/ 350520 h 1790700"/>
              <a:gd name="connsiteX6" fmla="*/ 60960 w 899160"/>
              <a:gd name="connsiteY6" fmla="*/ 335280 h 1790700"/>
              <a:gd name="connsiteX7" fmla="*/ 114300 w 899160"/>
              <a:gd name="connsiteY7" fmla="*/ 274320 h 1790700"/>
              <a:gd name="connsiteX8" fmla="*/ 129540 w 899160"/>
              <a:gd name="connsiteY8" fmla="*/ 251460 h 1790700"/>
              <a:gd name="connsiteX9" fmla="*/ 175260 w 899160"/>
              <a:gd name="connsiteY9" fmla="*/ 220980 h 1790700"/>
              <a:gd name="connsiteX10" fmla="*/ 190500 w 899160"/>
              <a:gd name="connsiteY10" fmla="*/ 198120 h 1790700"/>
              <a:gd name="connsiteX11" fmla="*/ 236220 w 899160"/>
              <a:gd name="connsiteY11" fmla="*/ 160020 h 1790700"/>
              <a:gd name="connsiteX12" fmla="*/ 251460 w 899160"/>
              <a:gd name="connsiteY12" fmla="*/ 137160 h 1790700"/>
              <a:gd name="connsiteX13" fmla="*/ 281940 w 899160"/>
              <a:gd name="connsiteY13" fmla="*/ 114300 h 1790700"/>
              <a:gd name="connsiteX14" fmla="*/ 304800 w 899160"/>
              <a:gd name="connsiteY14" fmla="*/ 91440 h 1790700"/>
              <a:gd name="connsiteX15" fmla="*/ 350520 w 899160"/>
              <a:gd name="connsiteY15" fmla="*/ 68580 h 1790700"/>
              <a:gd name="connsiteX16" fmla="*/ 365760 w 899160"/>
              <a:gd name="connsiteY16" fmla="*/ 45720 h 1790700"/>
              <a:gd name="connsiteX17" fmla="*/ 411480 w 899160"/>
              <a:gd name="connsiteY17" fmla="*/ 30480 h 1790700"/>
              <a:gd name="connsiteX18" fmla="*/ 434340 w 899160"/>
              <a:gd name="connsiteY18" fmla="*/ 15240 h 1790700"/>
              <a:gd name="connsiteX19" fmla="*/ 464820 w 899160"/>
              <a:gd name="connsiteY19" fmla="*/ 7620 h 1790700"/>
              <a:gd name="connsiteX20" fmla="*/ 487680 w 899160"/>
              <a:gd name="connsiteY20" fmla="*/ 0 h 1790700"/>
              <a:gd name="connsiteX21" fmla="*/ 548640 w 899160"/>
              <a:gd name="connsiteY21" fmla="*/ 22860 h 1790700"/>
              <a:gd name="connsiteX22" fmla="*/ 563880 w 899160"/>
              <a:gd name="connsiteY22" fmla="*/ 45720 h 1790700"/>
              <a:gd name="connsiteX23" fmla="*/ 586740 w 899160"/>
              <a:gd name="connsiteY23" fmla="*/ 53340 h 1790700"/>
              <a:gd name="connsiteX24" fmla="*/ 609600 w 899160"/>
              <a:gd name="connsiteY24" fmla="*/ 68580 h 1790700"/>
              <a:gd name="connsiteX25" fmla="*/ 624840 w 899160"/>
              <a:gd name="connsiteY25" fmla="*/ 91440 h 1790700"/>
              <a:gd name="connsiteX26" fmla="*/ 647700 w 899160"/>
              <a:gd name="connsiteY26" fmla="*/ 106680 h 1790700"/>
              <a:gd name="connsiteX27" fmla="*/ 678180 w 899160"/>
              <a:gd name="connsiteY27" fmla="*/ 137160 h 1790700"/>
              <a:gd name="connsiteX28" fmla="*/ 739140 w 899160"/>
              <a:gd name="connsiteY28" fmla="*/ 190500 h 1790700"/>
              <a:gd name="connsiteX29" fmla="*/ 800100 w 899160"/>
              <a:gd name="connsiteY29" fmla="*/ 259080 h 1790700"/>
              <a:gd name="connsiteX30" fmla="*/ 762000 w 899160"/>
              <a:gd name="connsiteY30" fmla="*/ 342900 h 1790700"/>
              <a:gd name="connsiteX31" fmla="*/ 769620 w 899160"/>
              <a:gd name="connsiteY31" fmla="*/ 381000 h 1790700"/>
              <a:gd name="connsiteX32" fmla="*/ 777240 w 899160"/>
              <a:gd name="connsiteY32" fmla="*/ 403860 h 1790700"/>
              <a:gd name="connsiteX33" fmla="*/ 822960 w 899160"/>
              <a:gd name="connsiteY33" fmla="*/ 419100 h 1790700"/>
              <a:gd name="connsiteX34" fmla="*/ 861060 w 899160"/>
              <a:gd name="connsiteY34" fmla="*/ 464820 h 1790700"/>
              <a:gd name="connsiteX35" fmla="*/ 899160 w 899160"/>
              <a:gd name="connsiteY35" fmla="*/ 510540 h 1790700"/>
              <a:gd name="connsiteX36" fmla="*/ 769620 w 899160"/>
              <a:gd name="connsiteY36" fmla="*/ 1386840 h 1790700"/>
              <a:gd name="connsiteX37" fmla="*/ 754380 w 899160"/>
              <a:gd name="connsiteY37" fmla="*/ 1409700 h 1790700"/>
              <a:gd name="connsiteX38" fmla="*/ 685800 w 899160"/>
              <a:gd name="connsiteY38" fmla="*/ 1569720 h 1790700"/>
              <a:gd name="connsiteX39" fmla="*/ 678180 w 899160"/>
              <a:gd name="connsiteY39" fmla="*/ 1592580 h 1790700"/>
              <a:gd name="connsiteX40" fmla="*/ 632460 w 899160"/>
              <a:gd name="connsiteY40" fmla="*/ 1729740 h 1790700"/>
              <a:gd name="connsiteX41" fmla="*/ 609600 w 899160"/>
              <a:gd name="connsiteY41" fmla="*/ 1760220 h 1790700"/>
              <a:gd name="connsiteX42" fmla="*/ 563880 w 899160"/>
              <a:gd name="connsiteY42" fmla="*/ 1775460 h 1790700"/>
              <a:gd name="connsiteX43" fmla="*/ 495300 w 899160"/>
              <a:gd name="connsiteY43" fmla="*/ 1790700 h 1790700"/>
              <a:gd name="connsiteX44" fmla="*/ 388620 w 899160"/>
              <a:gd name="connsiteY44" fmla="*/ 1783080 h 1790700"/>
              <a:gd name="connsiteX45" fmla="*/ 342900 w 899160"/>
              <a:gd name="connsiteY45" fmla="*/ 1752600 h 1790700"/>
              <a:gd name="connsiteX46" fmla="*/ 320040 w 899160"/>
              <a:gd name="connsiteY46" fmla="*/ 1737360 h 1790700"/>
              <a:gd name="connsiteX47" fmla="*/ 274320 w 899160"/>
              <a:gd name="connsiteY47" fmla="*/ 1699260 h 1790700"/>
              <a:gd name="connsiteX48" fmla="*/ 251460 w 899160"/>
              <a:gd name="connsiteY48" fmla="*/ 1546860 h 1790700"/>
              <a:gd name="connsiteX49" fmla="*/ 228600 w 899160"/>
              <a:gd name="connsiteY49" fmla="*/ 1524000 h 1790700"/>
              <a:gd name="connsiteX50" fmla="*/ 213360 w 899160"/>
              <a:gd name="connsiteY50" fmla="*/ 1501140 h 1790700"/>
              <a:gd name="connsiteX51" fmla="*/ 198120 w 899160"/>
              <a:gd name="connsiteY51" fmla="*/ 1348740 h 1790700"/>
              <a:gd name="connsiteX52" fmla="*/ 190500 w 899160"/>
              <a:gd name="connsiteY52" fmla="*/ 1325880 h 1790700"/>
              <a:gd name="connsiteX53" fmla="*/ 182880 w 899160"/>
              <a:gd name="connsiteY53" fmla="*/ 1181100 h 1790700"/>
              <a:gd name="connsiteX54" fmla="*/ 175260 w 899160"/>
              <a:gd name="connsiteY54" fmla="*/ 1143000 h 1790700"/>
              <a:gd name="connsiteX55" fmla="*/ 190500 w 899160"/>
              <a:gd name="connsiteY55" fmla="*/ 1043940 h 1790700"/>
              <a:gd name="connsiteX56" fmla="*/ 182880 w 899160"/>
              <a:gd name="connsiteY56" fmla="*/ 929640 h 1790700"/>
              <a:gd name="connsiteX57" fmla="*/ 160020 w 899160"/>
              <a:gd name="connsiteY57" fmla="*/ 914400 h 1790700"/>
              <a:gd name="connsiteX58" fmla="*/ 121920 w 899160"/>
              <a:gd name="connsiteY58" fmla="*/ 906780 h 1790700"/>
              <a:gd name="connsiteX59" fmla="*/ 53340 w 899160"/>
              <a:gd name="connsiteY59" fmla="*/ 876300 h 1790700"/>
              <a:gd name="connsiteX60" fmla="*/ 60960 w 899160"/>
              <a:gd name="connsiteY60" fmla="*/ 784860 h 1790700"/>
              <a:gd name="connsiteX61" fmla="*/ 76200 w 899160"/>
              <a:gd name="connsiteY61" fmla="*/ 731520 h 1790700"/>
              <a:gd name="connsiteX62" fmla="*/ 53340 w 899160"/>
              <a:gd name="connsiteY62" fmla="*/ 662940 h 1790700"/>
              <a:gd name="connsiteX63" fmla="*/ 45720 w 899160"/>
              <a:gd name="connsiteY63" fmla="*/ 640080 h 1790700"/>
              <a:gd name="connsiteX64" fmla="*/ 22860 w 899160"/>
              <a:gd name="connsiteY64" fmla="*/ 640080 h 1790700"/>
              <a:gd name="connsiteX0" fmla="*/ 22860 w 899160"/>
              <a:gd name="connsiteY0" fmla="*/ 640080 h 1790700"/>
              <a:gd name="connsiteX1" fmla="*/ 22860 w 899160"/>
              <a:gd name="connsiteY1" fmla="*/ 640080 h 1790700"/>
              <a:gd name="connsiteX2" fmla="*/ 7620 w 899160"/>
              <a:gd name="connsiteY2" fmla="*/ 510540 h 1790700"/>
              <a:gd name="connsiteX3" fmla="*/ 0 w 899160"/>
              <a:gd name="connsiteY3" fmla="*/ 487680 h 1790700"/>
              <a:gd name="connsiteX4" fmla="*/ 22860 w 899160"/>
              <a:gd name="connsiteY4" fmla="*/ 373380 h 1790700"/>
              <a:gd name="connsiteX5" fmla="*/ 38100 w 899160"/>
              <a:gd name="connsiteY5" fmla="*/ 350520 h 1790700"/>
              <a:gd name="connsiteX6" fmla="*/ 60960 w 899160"/>
              <a:gd name="connsiteY6" fmla="*/ 335280 h 1790700"/>
              <a:gd name="connsiteX7" fmla="*/ 114300 w 899160"/>
              <a:gd name="connsiteY7" fmla="*/ 274320 h 1790700"/>
              <a:gd name="connsiteX8" fmla="*/ 129540 w 899160"/>
              <a:gd name="connsiteY8" fmla="*/ 251460 h 1790700"/>
              <a:gd name="connsiteX9" fmla="*/ 175260 w 899160"/>
              <a:gd name="connsiteY9" fmla="*/ 220980 h 1790700"/>
              <a:gd name="connsiteX10" fmla="*/ 190500 w 899160"/>
              <a:gd name="connsiteY10" fmla="*/ 198120 h 1790700"/>
              <a:gd name="connsiteX11" fmla="*/ 236220 w 899160"/>
              <a:gd name="connsiteY11" fmla="*/ 160020 h 1790700"/>
              <a:gd name="connsiteX12" fmla="*/ 251460 w 899160"/>
              <a:gd name="connsiteY12" fmla="*/ 137160 h 1790700"/>
              <a:gd name="connsiteX13" fmla="*/ 281940 w 899160"/>
              <a:gd name="connsiteY13" fmla="*/ 114300 h 1790700"/>
              <a:gd name="connsiteX14" fmla="*/ 304800 w 899160"/>
              <a:gd name="connsiteY14" fmla="*/ 91440 h 1790700"/>
              <a:gd name="connsiteX15" fmla="*/ 350520 w 899160"/>
              <a:gd name="connsiteY15" fmla="*/ 68580 h 1790700"/>
              <a:gd name="connsiteX16" fmla="*/ 365760 w 899160"/>
              <a:gd name="connsiteY16" fmla="*/ 45720 h 1790700"/>
              <a:gd name="connsiteX17" fmla="*/ 411480 w 899160"/>
              <a:gd name="connsiteY17" fmla="*/ 30480 h 1790700"/>
              <a:gd name="connsiteX18" fmla="*/ 434340 w 899160"/>
              <a:gd name="connsiteY18" fmla="*/ 15240 h 1790700"/>
              <a:gd name="connsiteX19" fmla="*/ 464820 w 899160"/>
              <a:gd name="connsiteY19" fmla="*/ 7620 h 1790700"/>
              <a:gd name="connsiteX20" fmla="*/ 487680 w 899160"/>
              <a:gd name="connsiteY20" fmla="*/ 0 h 1790700"/>
              <a:gd name="connsiteX21" fmla="*/ 548640 w 899160"/>
              <a:gd name="connsiteY21" fmla="*/ 22860 h 1790700"/>
              <a:gd name="connsiteX22" fmla="*/ 563880 w 899160"/>
              <a:gd name="connsiteY22" fmla="*/ 45720 h 1790700"/>
              <a:gd name="connsiteX23" fmla="*/ 586740 w 899160"/>
              <a:gd name="connsiteY23" fmla="*/ 53340 h 1790700"/>
              <a:gd name="connsiteX24" fmla="*/ 609600 w 899160"/>
              <a:gd name="connsiteY24" fmla="*/ 68580 h 1790700"/>
              <a:gd name="connsiteX25" fmla="*/ 624840 w 899160"/>
              <a:gd name="connsiteY25" fmla="*/ 91440 h 1790700"/>
              <a:gd name="connsiteX26" fmla="*/ 647700 w 899160"/>
              <a:gd name="connsiteY26" fmla="*/ 106680 h 1790700"/>
              <a:gd name="connsiteX27" fmla="*/ 678180 w 899160"/>
              <a:gd name="connsiteY27" fmla="*/ 137160 h 1790700"/>
              <a:gd name="connsiteX28" fmla="*/ 739140 w 899160"/>
              <a:gd name="connsiteY28" fmla="*/ 190500 h 1790700"/>
              <a:gd name="connsiteX29" fmla="*/ 800100 w 899160"/>
              <a:gd name="connsiteY29" fmla="*/ 259080 h 1790700"/>
              <a:gd name="connsiteX30" fmla="*/ 762000 w 899160"/>
              <a:gd name="connsiteY30" fmla="*/ 342900 h 1790700"/>
              <a:gd name="connsiteX31" fmla="*/ 769620 w 899160"/>
              <a:gd name="connsiteY31" fmla="*/ 381000 h 1790700"/>
              <a:gd name="connsiteX32" fmla="*/ 777240 w 899160"/>
              <a:gd name="connsiteY32" fmla="*/ 403860 h 1790700"/>
              <a:gd name="connsiteX33" fmla="*/ 822960 w 899160"/>
              <a:gd name="connsiteY33" fmla="*/ 419100 h 1790700"/>
              <a:gd name="connsiteX34" fmla="*/ 861060 w 899160"/>
              <a:gd name="connsiteY34" fmla="*/ 464820 h 1790700"/>
              <a:gd name="connsiteX35" fmla="*/ 899160 w 899160"/>
              <a:gd name="connsiteY35" fmla="*/ 510540 h 1790700"/>
              <a:gd name="connsiteX36" fmla="*/ 769620 w 899160"/>
              <a:gd name="connsiteY36" fmla="*/ 1386840 h 1790700"/>
              <a:gd name="connsiteX37" fmla="*/ 685800 w 899160"/>
              <a:gd name="connsiteY37" fmla="*/ 1569720 h 1790700"/>
              <a:gd name="connsiteX38" fmla="*/ 678180 w 899160"/>
              <a:gd name="connsiteY38" fmla="*/ 1592580 h 1790700"/>
              <a:gd name="connsiteX39" fmla="*/ 632460 w 899160"/>
              <a:gd name="connsiteY39" fmla="*/ 1729740 h 1790700"/>
              <a:gd name="connsiteX40" fmla="*/ 609600 w 899160"/>
              <a:gd name="connsiteY40" fmla="*/ 1760220 h 1790700"/>
              <a:gd name="connsiteX41" fmla="*/ 563880 w 899160"/>
              <a:gd name="connsiteY41" fmla="*/ 1775460 h 1790700"/>
              <a:gd name="connsiteX42" fmla="*/ 495300 w 899160"/>
              <a:gd name="connsiteY42" fmla="*/ 1790700 h 1790700"/>
              <a:gd name="connsiteX43" fmla="*/ 388620 w 899160"/>
              <a:gd name="connsiteY43" fmla="*/ 1783080 h 1790700"/>
              <a:gd name="connsiteX44" fmla="*/ 342900 w 899160"/>
              <a:gd name="connsiteY44" fmla="*/ 1752600 h 1790700"/>
              <a:gd name="connsiteX45" fmla="*/ 320040 w 899160"/>
              <a:gd name="connsiteY45" fmla="*/ 1737360 h 1790700"/>
              <a:gd name="connsiteX46" fmla="*/ 274320 w 899160"/>
              <a:gd name="connsiteY46" fmla="*/ 1699260 h 1790700"/>
              <a:gd name="connsiteX47" fmla="*/ 251460 w 899160"/>
              <a:gd name="connsiteY47" fmla="*/ 1546860 h 1790700"/>
              <a:gd name="connsiteX48" fmla="*/ 228600 w 899160"/>
              <a:gd name="connsiteY48" fmla="*/ 1524000 h 1790700"/>
              <a:gd name="connsiteX49" fmla="*/ 213360 w 899160"/>
              <a:gd name="connsiteY49" fmla="*/ 1501140 h 1790700"/>
              <a:gd name="connsiteX50" fmla="*/ 198120 w 899160"/>
              <a:gd name="connsiteY50" fmla="*/ 1348740 h 1790700"/>
              <a:gd name="connsiteX51" fmla="*/ 190500 w 899160"/>
              <a:gd name="connsiteY51" fmla="*/ 1325880 h 1790700"/>
              <a:gd name="connsiteX52" fmla="*/ 182880 w 899160"/>
              <a:gd name="connsiteY52" fmla="*/ 1181100 h 1790700"/>
              <a:gd name="connsiteX53" fmla="*/ 175260 w 899160"/>
              <a:gd name="connsiteY53" fmla="*/ 1143000 h 1790700"/>
              <a:gd name="connsiteX54" fmla="*/ 190500 w 899160"/>
              <a:gd name="connsiteY54" fmla="*/ 1043940 h 1790700"/>
              <a:gd name="connsiteX55" fmla="*/ 182880 w 899160"/>
              <a:gd name="connsiteY55" fmla="*/ 929640 h 1790700"/>
              <a:gd name="connsiteX56" fmla="*/ 160020 w 899160"/>
              <a:gd name="connsiteY56" fmla="*/ 914400 h 1790700"/>
              <a:gd name="connsiteX57" fmla="*/ 121920 w 899160"/>
              <a:gd name="connsiteY57" fmla="*/ 906780 h 1790700"/>
              <a:gd name="connsiteX58" fmla="*/ 53340 w 899160"/>
              <a:gd name="connsiteY58" fmla="*/ 876300 h 1790700"/>
              <a:gd name="connsiteX59" fmla="*/ 60960 w 899160"/>
              <a:gd name="connsiteY59" fmla="*/ 784860 h 1790700"/>
              <a:gd name="connsiteX60" fmla="*/ 76200 w 899160"/>
              <a:gd name="connsiteY60" fmla="*/ 731520 h 1790700"/>
              <a:gd name="connsiteX61" fmla="*/ 53340 w 899160"/>
              <a:gd name="connsiteY61" fmla="*/ 662940 h 1790700"/>
              <a:gd name="connsiteX62" fmla="*/ 45720 w 899160"/>
              <a:gd name="connsiteY62" fmla="*/ 640080 h 1790700"/>
              <a:gd name="connsiteX63" fmla="*/ 22860 w 899160"/>
              <a:gd name="connsiteY63" fmla="*/ 640080 h 1790700"/>
              <a:gd name="connsiteX0" fmla="*/ 22860 w 899160"/>
              <a:gd name="connsiteY0" fmla="*/ 640080 h 1790700"/>
              <a:gd name="connsiteX1" fmla="*/ 22860 w 899160"/>
              <a:gd name="connsiteY1" fmla="*/ 640080 h 1790700"/>
              <a:gd name="connsiteX2" fmla="*/ 7620 w 899160"/>
              <a:gd name="connsiteY2" fmla="*/ 510540 h 1790700"/>
              <a:gd name="connsiteX3" fmla="*/ 0 w 899160"/>
              <a:gd name="connsiteY3" fmla="*/ 487680 h 1790700"/>
              <a:gd name="connsiteX4" fmla="*/ 22860 w 899160"/>
              <a:gd name="connsiteY4" fmla="*/ 373380 h 1790700"/>
              <a:gd name="connsiteX5" fmla="*/ 38100 w 899160"/>
              <a:gd name="connsiteY5" fmla="*/ 350520 h 1790700"/>
              <a:gd name="connsiteX6" fmla="*/ 60960 w 899160"/>
              <a:gd name="connsiteY6" fmla="*/ 335280 h 1790700"/>
              <a:gd name="connsiteX7" fmla="*/ 114300 w 899160"/>
              <a:gd name="connsiteY7" fmla="*/ 274320 h 1790700"/>
              <a:gd name="connsiteX8" fmla="*/ 129540 w 899160"/>
              <a:gd name="connsiteY8" fmla="*/ 251460 h 1790700"/>
              <a:gd name="connsiteX9" fmla="*/ 175260 w 899160"/>
              <a:gd name="connsiteY9" fmla="*/ 220980 h 1790700"/>
              <a:gd name="connsiteX10" fmla="*/ 190500 w 899160"/>
              <a:gd name="connsiteY10" fmla="*/ 198120 h 1790700"/>
              <a:gd name="connsiteX11" fmla="*/ 236220 w 899160"/>
              <a:gd name="connsiteY11" fmla="*/ 160020 h 1790700"/>
              <a:gd name="connsiteX12" fmla="*/ 251460 w 899160"/>
              <a:gd name="connsiteY12" fmla="*/ 137160 h 1790700"/>
              <a:gd name="connsiteX13" fmla="*/ 281940 w 899160"/>
              <a:gd name="connsiteY13" fmla="*/ 114300 h 1790700"/>
              <a:gd name="connsiteX14" fmla="*/ 304800 w 899160"/>
              <a:gd name="connsiteY14" fmla="*/ 91440 h 1790700"/>
              <a:gd name="connsiteX15" fmla="*/ 350520 w 899160"/>
              <a:gd name="connsiteY15" fmla="*/ 68580 h 1790700"/>
              <a:gd name="connsiteX16" fmla="*/ 365760 w 899160"/>
              <a:gd name="connsiteY16" fmla="*/ 45720 h 1790700"/>
              <a:gd name="connsiteX17" fmla="*/ 411480 w 899160"/>
              <a:gd name="connsiteY17" fmla="*/ 30480 h 1790700"/>
              <a:gd name="connsiteX18" fmla="*/ 434340 w 899160"/>
              <a:gd name="connsiteY18" fmla="*/ 15240 h 1790700"/>
              <a:gd name="connsiteX19" fmla="*/ 464820 w 899160"/>
              <a:gd name="connsiteY19" fmla="*/ 7620 h 1790700"/>
              <a:gd name="connsiteX20" fmla="*/ 487680 w 899160"/>
              <a:gd name="connsiteY20" fmla="*/ 0 h 1790700"/>
              <a:gd name="connsiteX21" fmla="*/ 548640 w 899160"/>
              <a:gd name="connsiteY21" fmla="*/ 22860 h 1790700"/>
              <a:gd name="connsiteX22" fmla="*/ 563880 w 899160"/>
              <a:gd name="connsiteY22" fmla="*/ 45720 h 1790700"/>
              <a:gd name="connsiteX23" fmla="*/ 586740 w 899160"/>
              <a:gd name="connsiteY23" fmla="*/ 53340 h 1790700"/>
              <a:gd name="connsiteX24" fmla="*/ 609600 w 899160"/>
              <a:gd name="connsiteY24" fmla="*/ 68580 h 1790700"/>
              <a:gd name="connsiteX25" fmla="*/ 624840 w 899160"/>
              <a:gd name="connsiteY25" fmla="*/ 91440 h 1790700"/>
              <a:gd name="connsiteX26" fmla="*/ 647700 w 899160"/>
              <a:gd name="connsiteY26" fmla="*/ 106680 h 1790700"/>
              <a:gd name="connsiteX27" fmla="*/ 678180 w 899160"/>
              <a:gd name="connsiteY27" fmla="*/ 137160 h 1790700"/>
              <a:gd name="connsiteX28" fmla="*/ 739140 w 899160"/>
              <a:gd name="connsiteY28" fmla="*/ 190500 h 1790700"/>
              <a:gd name="connsiteX29" fmla="*/ 800100 w 899160"/>
              <a:gd name="connsiteY29" fmla="*/ 259080 h 1790700"/>
              <a:gd name="connsiteX30" fmla="*/ 762000 w 899160"/>
              <a:gd name="connsiteY30" fmla="*/ 342900 h 1790700"/>
              <a:gd name="connsiteX31" fmla="*/ 769620 w 899160"/>
              <a:gd name="connsiteY31" fmla="*/ 381000 h 1790700"/>
              <a:gd name="connsiteX32" fmla="*/ 777240 w 899160"/>
              <a:gd name="connsiteY32" fmla="*/ 403860 h 1790700"/>
              <a:gd name="connsiteX33" fmla="*/ 822960 w 899160"/>
              <a:gd name="connsiteY33" fmla="*/ 419100 h 1790700"/>
              <a:gd name="connsiteX34" fmla="*/ 861060 w 899160"/>
              <a:gd name="connsiteY34" fmla="*/ 464820 h 1790700"/>
              <a:gd name="connsiteX35" fmla="*/ 899160 w 899160"/>
              <a:gd name="connsiteY35" fmla="*/ 510540 h 1790700"/>
              <a:gd name="connsiteX36" fmla="*/ 685800 w 899160"/>
              <a:gd name="connsiteY36" fmla="*/ 1569720 h 1790700"/>
              <a:gd name="connsiteX37" fmla="*/ 678180 w 899160"/>
              <a:gd name="connsiteY37" fmla="*/ 1592580 h 1790700"/>
              <a:gd name="connsiteX38" fmla="*/ 632460 w 899160"/>
              <a:gd name="connsiteY38" fmla="*/ 1729740 h 1790700"/>
              <a:gd name="connsiteX39" fmla="*/ 609600 w 899160"/>
              <a:gd name="connsiteY39" fmla="*/ 1760220 h 1790700"/>
              <a:gd name="connsiteX40" fmla="*/ 563880 w 899160"/>
              <a:gd name="connsiteY40" fmla="*/ 1775460 h 1790700"/>
              <a:gd name="connsiteX41" fmla="*/ 495300 w 899160"/>
              <a:gd name="connsiteY41" fmla="*/ 1790700 h 1790700"/>
              <a:gd name="connsiteX42" fmla="*/ 388620 w 899160"/>
              <a:gd name="connsiteY42" fmla="*/ 1783080 h 1790700"/>
              <a:gd name="connsiteX43" fmla="*/ 342900 w 899160"/>
              <a:gd name="connsiteY43" fmla="*/ 1752600 h 1790700"/>
              <a:gd name="connsiteX44" fmla="*/ 320040 w 899160"/>
              <a:gd name="connsiteY44" fmla="*/ 1737360 h 1790700"/>
              <a:gd name="connsiteX45" fmla="*/ 274320 w 899160"/>
              <a:gd name="connsiteY45" fmla="*/ 1699260 h 1790700"/>
              <a:gd name="connsiteX46" fmla="*/ 251460 w 899160"/>
              <a:gd name="connsiteY46" fmla="*/ 1546860 h 1790700"/>
              <a:gd name="connsiteX47" fmla="*/ 228600 w 899160"/>
              <a:gd name="connsiteY47" fmla="*/ 1524000 h 1790700"/>
              <a:gd name="connsiteX48" fmla="*/ 213360 w 899160"/>
              <a:gd name="connsiteY48" fmla="*/ 1501140 h 1790700"/>
              <a:gd name="connsiteX49" fmla="*/ 198120 w 899160"/>
              <a:gd name="connsiteY49" fmla="*/ 1348740 h 1790700"/>
              <a:gd name="connsiteX50" fmla="*/ 190500 w 899160"/>
              <a:gd name="connsiteY50" fmla="*/ 1325880 h 1790700"/>
              <a:gd name="connsiteX51" fmla="*/ 182880 w 899160"/>
              <a:gd name="connsiteY51" fmla="*/ 1181100 h 1790700"/>
              <a:gd name="connsiteX52" fmla="*/ 175260 w 899160"/>
              <a:gd name="connsiteY52" fmla="*/ 1143000 h 1790700"/>
              <a:gd name="connsiteX53" fmla="*/ 190500 w 899160"/>
              <a:gd name="connsiteY53" fmla="*/ 1043940 h 1790700"/>
              <a:gd name="connsiteX54" fmla="*/ 182880 w 899160"/>
              <a:gd name="connsiteY54" fmla="*/ 929640 h 1790700"/>
              <a:gd name="connsiteX55" fmla="*/ 160020 w 899160"/>
              <a:gd name="connsiteY55" fmla="*/ 914400 h 1790700"/>
              <a:gd name="connsiteX56" fmla="*/ 121920 w 899160"/>
              <a:gd name="connsiteY56" fmla="*/ 906780 h 1790700"/>
              <a:gd name="connsiteX57" fmla="*/ 53340 w 899160"/>
              <a:gd name="connsiteY57" fmla="*/ 876300 h 1790700"/>
              <a:gd name="connsiteX58" fmla="*/ 60960 w 899160"/>
              <a:gd name="connsiteY58" fmla="*/ 784860 h 1790700"/>
              <a:gd name="connsiteX59" fmla="*/ 76200 w 899160"/>
              <a:gd name="connsiteY59" fmla="*/ 731520 h 1790700"/>
              <a:gd name="connsiteX60" fmla="*/ 53340 w 899160"/>
              <a:gd name="connsiteY60" fmla="*/ 662940 h 1790700"/>
              <a:gd name="connsiteX61" fmla="*/ 45720 w 899160"/>
              <a:gd name="connsiteY61" fmla="*/ 640080 h 1790700"/>
              <a:gd name="connsiteX62" fmla="*/ 22860 w 899160"/>
              <a:gd name="connsiteY62" fmla="*/ 640080 h 1790700"/>
              <a:gd name="connsiteX0" fmla="*/ 22860 w 899160"/>
              <a:gd name="connsiteY0" fmla="*/ 640080 h 1790700"/>
              <a:gd name="connsiteX1" fmla="*/ 22860 w 899160"/>
              <a:gd name="connsiteY1" fmla="*/ 640080 h 1790700"/>
              <a:gd name="connsiteX2" fmla="*/ 7620 w 899160"/>
              <a:gd name="connsiteY2" fmla="*/ 510540 h 1790700"/>
              <a:gd name="connsiteX3" fmla="*/ 0 w 899160"/>
              <a:gd name="connsiteY3" fmla="*/ 487680 h 1790700"/>
              <a:gd name="connsiteX4" fmla="*/ 22860 w 899160"/>
              <a:gd name="connsiteY4" fmla="*/ 373380 h 1790700"/>
              <a:gd name="connsiteX5" fmla="*/ 38100 w 899160"/>
              <a:gd name="connsiteY5" fmla="*/ 350520 h 1790700"/>
              <a:gd name="connsiteX6" fmla="*/ 60960 w 899160"/>
              <a:gd name="connsiteY6" fmla="*/ 335280 h 1790700"/>
              <a:gd name="connsiteX7" fmla="*/ 114300 w 899160"/>
              <a:gd name="connsiteY7" fmla="*/ 274320 h 1790700"/>
              <a:gd name="connsiteX8" fmla="*/ 129540 w 899160"/>
              <a:gd name="connsiteY8" fmla="*/ 251460 h 1790700"/>
              <a:gd name="connsiteX9" fmla="*/ 175260 w 899160"/>
              <a:gd name="connsiteY9" fmla="*/ 220980 h 1790700"/>
              <a:gd name="connsiteX10" fmla="*/ 190500 w 899160"/>
              <a:gd name="connsiteY10" fmla="*/ 198120 h 1790700"/>
              <a:gd name="connsiteX11" fmla="*/ 236220 w 899160"/>
              <a:gd name="connsiteY11" fmla="*/ 160020 h 1790700"/>
              <a:gd name="connsiteX12" fmla="*/ 251460 w 899160"/>
              <a:gd name="connsiteY12" fmla="*/ 137160 h 1790700"/>
              <a:gd name="connsiteX13" fmla="*/ 281940 w 899160"/>
              <a:gd name="connsiteY13" fmla="*/ 114300 h 1790700"/>
              <a:gd name="connsiteX14" fmla="*/ 304800 w 899160"/>
              <a:gd name="connsiteY14" fmla="*/ 91440 h 1790700"/>
              <a:gd name="connsiteX15" fmla="*/ 350520 w 899160"/>
              <a:gd name="connsiteY15" fmla="*/ 68580 h 1790700"/>
              <a:gd name="connsiteX16" fmla="*/ 365760 w 899160"/>
              <a:gd name="connsiteY16" fmla="*/ 45720 h 1790700"/>
              <a:gd name="connsiteX17" fmla="*/ 411480 w 899160"/>
              <a:gd name="connsiteY17" fmla="*/ 30480 h 1790700"/>
              <a:gd name="connsiteX18" fmla="*/ 434340 w 899160"/>
              <a:gd name="connsiteY18" fmla="*/ 15240 h 1790700"/>
              <a:gd name="connsiteX19" fmla="*/ 464820 w 899160"/>
              <a:gd name="connsiteY19" fmla="*/ 7620 h 1790700"/>
              <a:gd name="connsiteX20" fmla="*/ 487680 w 899160"/>
              <a:gd name="connsiteY20" fmla="*/ 0 h 1790700"/>
              <a:gd name="connsiteX21" fmla="*/ 548640 w 899160"/>
              <a:gd name="connsiteY21" fmla="*/ 22860 h 1790700"/>
              <a:gd name="connsiteX22" fmla="*/ 563880 w 899160"/>
              <a:gd name="connsiteY22" fmla="*/ 45720 h 1790700"/>
              <a:gd name="connsiteX23" fmla="*/ 586740 w 899160"/>
              <a:gd name="connsiteY23" fmla="*/ 53340 h 1790700"/>
              <a:gd name="connsiteX24" fmla="*/ 609600 w 899160"/>
              <a:gd name="connsiteY24" fmla="*/ 68580 h 1790700"/>
              <a:gd name="connsiteX25" fmla="*/ 624840 w 899160"/>
              <a:gd name="connsiteY25" fmla="*/ 91440 h 1790700"/>
              <a:gd name="connsiteX26" fmla="*/ 647700 w 899160"/>
              <a:gd name="connsiteY26" fmla="*/ 106680 h 1790700"/>
              <a:gd name="connsiteX27" fmla="*/ 678180 w 899160"/>
              <a:gd name="connsiteY27" fmla="*/ 137160 h 1790700"/>
              <a:gd name="connsiteX28" fmla="*/ 739140 w 899160"/>
              <a:gd name="connsiteY28" fmla="*/ 190500 h 1790700"/>
              <a:gd name="connsiteX29" fmla="*/ 800100 w 899160"/>
              <a:gd name="connsiteY29" fmla="*/ 259080 h 1790700"/>
              <a:gd name="connsiteX30" fmla="*/ 762000 w 899160"/>
              <a:gd name="connsiteY30" fmla="*/ 342900 h 1790700"/>
              <a:gd name="connsiteX31" fmla="*/ 769620 w 899160"/>
              <a:gd name="connsiteY31" fmla="*/ 381000 h 1790700"/>
              <a:gd name="connsiteX32" fmla="*/ 777240 w 899160"/>
              <a:gd name="connsiteY32" fmla="*/ 403860 h 1790700"/>
              <a:gd name="connsiteX33" fmla="*/ 822960 w 899160"/>
              <a:gd name="connsiteY33" fmla="*/ 419100 h 1790700"/>
              <a:gd name="connsiteX34" fmla="*/ 861060 w 899160"/>
              <a:gd name="connsiteY34" fmla="*/ 464820 h 1790700"/>
              <a:gd name="connsiteX35" fmla="*/ 899160 w 899160"/>
              <a:gd name="connsiteY35" fmla="*/ 510540 h 1790700"/>
              <a:gd name="connsiteX36" fmla="*/ 685800 w 899160"/>
              <a:gd name="connsiteY36" fmla="*/ 1569720 h 1790700"/>
              <a:gd name="connsiteX37" fmla="*/ 632460 w 899160"/>
              <a:gd name="connsiteY37" fmla="*/ 1729740 h 1790700"/>
              <a:gd name="connsiteX38" fmla="*/ 609600 w 899160"/>
              <a:gd name="connsiteY38" fmla="*/ 1760220 h 1790700"/>
              <a:gd name="connsiteX39" fmla="*/ 563880 w 899160"/>
              <a:gd name="connsiteY39" fmla="*/ 1775460 h 1790700"/>
              <a:gd name="connsiteX40" fmla="*/ 495300 w 899160"/>
              <a:gd name="connsiteY40" fmla="*/ 1790700 h 1790700"/>
              <a:gd name="connsiteX41" fmla="*/ 388620 w 899160"/>
              <a:gd name="connsiteY41" fmla="*/ 1783080 h 1790700"/>
              <a:gd name="connsiteX42" fmla="*/ 342900 w 899160"/>
              <a:gd name="connsiteY42" fmla="*/ 1752600 h 1790700"/>
              <a:gd name="connsiteX43" fmla="*/ 320040 w 899160"/>
              <a:gd name="connsiteY43" fmla="*/ 1737360 h 1790700"/>
              <a:gd name="connsiteX44" fmla="*/ 274320 w 899160"/>
              <a:gd name="connsiteY44" fmla="*/ 1699260 h 1790700"/>
              <a:gd name="connsiteX45" fmla="*/ 251460 w 899160"/>
              <a:gd name="connsiteY45" fmla="*/ 1546860 h 1790700"/>
              <a:gd name="connsiteX46" fmla="*/ 228600 w 899160"/>
              <a:gd name="connsiteY46" fmla="*/ 1524000 h 1790700"/>
              <a:gd name="connsiteX47" fmla="*/ 213360 w 899160"/>
              <a:gd name="connsiteY47" fmla="*/ 1501140 h 1790700"/>
              <a:gd name="connsiteX48" fmla="*/ 198120 w 899160"/>
              <a:gd name="connsiteY48" fmla="*/ 1348740 h 1790700"/>
              <a:gd name="connsiteX49" fmla="*/ 190500 w 899160"/>
              <a:gd name="connsiteY49" fmla="*/ 1325880 h 1790700"/>
              <a:gd name="connsiteX50" fmla="*/ 182880 w 899160"/>
              <a:gd name="connsiteY50" fmla="*/ 1181100 h 1790700"/>
              <a:gd name="connsiteX51" fmla="*/ 175260 w 899160"/>
              <a:gd name="connsiteY51" fmla="*/ 1143000 h 1790700"/>
              <a:gd name="connsiteX52" fmla="*/ 190500 w 899160"/>
              <a:gd name="connsiteY52" fmla="*/ 1043940 h 1790700"/>
              <a:gd name="connsiteX53" fmla="*/ 182880 w 899160"/>
              <a:gd name="connsiteY53" fmla="*/ 929640 h 1790700"/>
              <a:gd name="connsiteX54" fmla="*/ 160020 w 899160"/>
              <a:gd name="connsiteY54" fmla="*/ 914400 h 1790700"/>
              <a:gd name="connsiteX55" fmla="*/ 121920 w 899160"/>
              <a:gd name="connsiteY55" fmla="*/ 906780 h 1790700"/>
              <a:gd name="connsiteX56" fmla="*/ 53340 w 899160"/>
              <a:gd name="connsiteY56" fmla="*/ 876300 h 1790700"/>
              <a:gd name="connsiteX57" fmla="*/ 60960 w 899160"/>
              <a:gd name="connsiteY57" fmla="*/ 784860 h 1790700"/>
              <a:gd name="connsiteX58" fmla="*/ 76200 w 899160"/>
              <a:gd name="connsiteY58" fmla="*/ 731520 h 1790700"/>
              <a:gd name="connsiteX59" fmla="*/ 53340 w 899160"/>
              <a:gd name="connsiteY59" fmla="*/ 662940 h 1790700"/>
              <a:gd name="connsiteX60" fmla="*/ 45720 w 899160"/>
              <a:gd name="connsiteY60" fmla="*/ 640080 h 1790700"/>
              <a:gd name="connsiteX61" fmla="*/ 22860 w 899160"/>
              <a:gd name="connsiteY61" fmla="*/ 640080 h 1790700"/>
              <a:gd name="connsiteX0" fmla="*/ 22860 w 899160"/>
              <a:gd name="connsiteY0" fmla="*/ 640080 h 1790700"/>
              <a:gd name="connsiteX1" fmla="*/ 22860 w 899160"/>
              <a:gd name="connsiteY1" fmla="*/ 640080 h 1790700"/>
              <a:gd name="connsiteX2" fmla="*/ 7620 w 899160"/>
              <a:gd name="connsiteY2" fmla="*/ 510540 h 1790700"/>
              <a:gd name="connsiteX3" fmla="*/ 0 w 899160"/>
              <a:gd name="connsiteY3" fmla="*/ 487680 h 1790700"/>
              <a:gd name="connsiteX4" fmla="*/ 22860 w 899160"/>
              <a:gd name="connsiteY4" fmla="*/ 373380 h 1790700"/>
              <a:gd name="connsiteX5" fmla="*/ 38100 w 899160"/>
              <a:gd name="connsiteY5" fmla="*/ 350520 h 1790700"/>
              <a:gd name="connsiteX6" fmla="*/ 60960 w 899160"/>
              <a:gd name="connsiteY6" fmla="*/ 335280 h 1790700"/>
              <a:gd name="connsiteX7" fmla="*/ 114300 w 899160"/>
              <a:gd name="connsiteY7" fmla="*/ 274320 h 1790700"/>
              <a:gd name="connsiteX8" fmla="*/ 129540 w 899160"/>
              <a:gd name="connsiteY8" fmla="*/ 251460 h 1790700"/>
              <a:gd name="connsiteX9" fmla="*/ 175260 w 899160"/>
              <a:gd name="connsiteY9" fmla="*/ 220980 h 1790700"/>
              <a:gd name="connsiteX10" fmla="*/ 190500 w 899160"/>
              <a:gd name="connsiteY10" fmla="*/ 198120 h 1790700"/>
              <a:gd name="connsiteX11" fmla="*/ 236220 w 899160"/>
              <a:gd name="connsiteY11" fmla="*/ 160020 h 1790700"/>
              <a:gd name="connsiteX12" fmla="*/ 251460 w 899160"/>
              <a:gd name="connsiteY12" fmla="*/ 137160 h 1790700"/>
              <a:gd name="connsiteX13" fmla="*/ 281940 w 899160"/>
              <a:gd name="connsiteY13" fmla="*/ 114300 h 1790700"/>
              <a:gd name="connsiteX14" fmla="*/ 304800 w 899160"/>
              <a:gd name="connsiteY14" fmla="*/ 91440 h 1790700"/>
              <a:gd name="connsiteX15" fmla="*/ 350520 w 899160"/>
              <a:gd name="connsiteY15" fmla="*/ 68580 h 1790700"/>
              <a:gd name="connsiteX16" fmla="*/ 365760 w 899160"/>
              <a:gd name="connsiteY16" fmla="*/ 45720 h 1790700"/>
              <a:gd name="connsiteX17" fmla="*/ 411480 w 899160"/>
              <a:gd name="connsiteY17" fmla="*/ 30480 h 1790700"/>
              <a:gd name="connsiteX18" fmla="*/ 434340 w 899160"/>
              <a:gd name="connsiteY18" fmla="*/ 15240 h 1790700"/>
              <a:gd name="connsiteX19" fmla="*/ 464820 w 899160"/>
              <a:gd name="connsiteY19" fmla="*/ 7620 h 1790700"/>
              <a:gd name="connsiteX20" fmla="*/ 487680 w 899160"/>
              <a:gd name="connsiteY20" fmla="*/ 0 h 1790700"/>
              <a:gd name="connsiteX21" fmla="*/ 548640 w 899160"/>
              <a:gd name="connsiteY21" fmla="*/ 22860 h 1790700"/>
              <a:gd name="connsiteX22" fmla="*/ 563880 w 899160"/>
              <a:gd name="connsiteY22" fmla="*/ 45720 h 1790700"/>
              <a:gd name="connsiteX23" fmla="*/ 586740 w 899160"/>
              <a:gd name="connsiteY23" fmla="*/ 53340 h 1790700"/>
              <a:gd name="connsiteX24" fmla="*/ 609600 w 899160"/>
              <a:gd name="connsiteY24" fmla="*/ 68580 h 1790700"/>
              <a:gd name="connsiteX25" fmla="*/ 624840 w 899160"/>
              <a:gd name="connsiteY25" fmla="*/ 91440 h 1790700"/>
              <a:gd name="connsiteX26" fmla="*/ 647700 w 899160"/>
              <a:gd name="connsiteY26" fmla="*/ 106680 h 1790700"/>
              <a:gd name="connsiteX27" fmla="*/ 678180 w 899160"/>
              <a:gd name="connsiteY27" fmla="*/ 137160 h 1790700"/>
              <a:gd name="connsiteX28" fmla="*/ 739140 w 899160"/>
              <a:gd name="connsiteY28" fmla="*/ 190500 h 1790700"/>
              <a:gd name="connsiteX29" fmla="*/ 800100 w 899160"/>
              <a:gd name="connsiteY29" fmla="*/ 259080 h 1790700"/>
              <a:gd name="connsiteX30" fmla="*/ 762000 w 899160"/>
              <a:gd name="connsiteY30" fmla="*/ 342900 h 1790700"/>
              <a:gd name="connsiteX31" fmla="*/ 769620 w 899160"/>
              <a:gd name="connsiteY31" fmla="*/ 381000 h 1790700"/>
              <a:gd name="connsiteX32" fmla="*/ 777240 w 899160"/>
              <a:gd name="connsiteY32" fmla="*/ 403860 h 1790700"/>
              <a:gd name="connsiteX33" fmla="*/ 822960 w 899160"/>
              <a:gd name="connsiteY33" fmla="*/ 419100 h 1790700"/>
              <a:gd name="connsiteX34" fmla="*/ 861060 w 899160"/>
              <a:gd name="connsiteY34" fmla="*/ 464820 h 1790700"/>
              <a:gd name="connsiteX35" fmla="*/ 899160 w 899160"/>
              <a:gd name="connsiteY35" fmla="*/ 510540 h 1790700"/>
              <a:gd name="connsiteX36" fmla="*/ 685800 w 899160"/>
              <a:gd name="connsiteY36" fmla="*/ 1569720 h 1790700"/>
              <a:gd name="connsiteX37" fmla="*/ 632460 w 899160"/>
              <a:gd name="connsiteY37" fmla="*/ 1729740 h 1790700"/>
              <a:gd name="connsiteX38" fmla="*/ 609600 w 899160"/>
              <a:gd name="connsiteY38" fmla="*/ 1760220 h 1790700"/>
              <a:gd name="connsiteX39" fmla="*/ 495300 w 899160"/>
              <a:gd name="connsiteY39" fmla="*/ 1790700 h 1790700"/>
              <a:gd name="connsiteX40" fmla="*/ 388620 w 899160"/>
              <a:gd name="connsiteY40" fmla="*/ 1783080 h 1790700"/>
              <a:gd name="connsiteX41" fmla="*/ 342900 w 899160"/>
              <a:gd name="connsiteY41" fmla="*/ 1752600 h 1790700"/>
              <a:gd name="connsiteX42" fmla="*/ 320040 w 899160"/>
              <a:gd name="connsiteY42" fmla="*/ 1737360 h 1790700"/>
              <a:gd name="connsiteX43" fmla="*/ 274320 w 899160"/>
              <a:gd name="connsiteY43" fmla="*/ 1699260 h 1790700"/>
              <a:gd name="connsiteX44" fmla="*/ 251460 w 899160"/>
              <a:gd name="connsiteY44" fmla="*/ 1546860 h 1790700"/>
              <a:gd name="connsiteX45" fmla="*/ 228600 w 899160"/>
              <a:gd name="connsiteY45" fmla="*/ 1524000 h 1790700"/>
              <a:gd name="connsiteX46" fmla="*/ 213360 w 899160"/>
              <a:gd name="connsiteY46" fmla="*/ 1501140 h 1790700"/>
              <a:gd name="connsiteX47" fmla="*/ 198120 w 899160"/>
              <a:gd name="connsiteY47" fmla="*/ 1348740 h 1790700"/>
              <a:gd name="connsiteX48" fmla="*/ 190500 w 899160"/>
              <a:gd name="connsiteY48" fmla="*/ 1325880 h 1790700"/>
              <a:gd name="connsiteX49" fmla="*/ 182880 w 899160"/>
              <a:gd name="connsiteY49" fmla="*/ 1181100 h 1790700"/>
              <a:gd name="connsiteX50" fmla="*/ 175260 w 899160"/>
              <a:gd name="connsiteY50" fmla="*/ 1143000 h 1790700"/>
              <a:gd name="connsiteX51" fmla="*/ 190500 w 899160"/>
              <a:gd name="connsiteY51" fmla="*/ 1043940 h 1790700"/>
              <a:gd name="connsiteX52" fmla="*/ 182880 w 899160"/>
              <a:gd name="connsiteY52" fmla="*/ 929640 h 1790700"/>
              <a:gd name="connsiteX53" fmla="*/ 160020 w 899160"/>
              <a:gd name="connsiteY53" fmla="*/ 914400 h 1790700"/>
              <a:gd name="connsiteX54" fmla="*/ 121920 w 899160"/>
              <a:gd name="connsiteY54" fmla="*/ 906780 h 1790700"/>
              <a:gd name="connsiteX55" fmla="*/ 53340 w 899160"/>
              <a:gd name="connsiteY55" fmla="*/ 876300 h 1790700"/>
              <a:gd name="connsiteX56" fmla="*/ 60960 w 899160"/>
              <a:gd name="connsiteY56" fmla="*/ 784860 h 1790700"/>
              <a:gd name="connsiteX57" fmla="*/ 76200 w 899160"/>
              <a:gd name="connsiteY57" fmla="*/ 731520 h 1790700"/>
              <a:gd name="connsiteX58" fmla="*/ 53340 w 899160"/>
              <a:gd name="connsiteY58" fmla="*/ 662940 h 1790700"/>
              <a:gd name="connsiteX59" fmla="*/ 45720 w 899160"/>
              <a:gd name="connsiteY59" fmla="*/ 640080 h 1790700"/>
              <a:gd name="connsiteX60" fmla="*/ 22860 w 899160"/>
              <a:gd name="connsiteY60" fmla="*/ 640080 h 1790700"/>
              <a:gd name="connsiteX0" fmla="*/ 22860 w 899160"/>
              <a:gd name="connsiteY0" fmla="*/ 640080 h 1790700"/>
              <a:gd name="connsiteX1" fmla="*/ 22860 w 899160"/>
              <a:gd name="connsiteY1" fmla="*/ 640080 h 1790700"/>
              <a:gd name="connsiteX2" fmla="*/ 7620 w 899160"/>
              <a:gd name="connsiteY2" fmla="*/ 510540 h 1790700"/>
              <a:gd name="connsiteX3" fmla="*/ 0 w 899160"/>
              <a:gd name="connsiteY3" fmla="*/ 487680 h 1790700"/>
              <a:gd name="connsiteX4" fmla="*/ 22860 w 899160"/>
              <a:gd name="connsiteY4" fmla="*/ 373380 h 1790700"/>
              <a:gd name="connsiteX5" fmla="*/ 38100 w 899160"/>
              <a:gd name="connsiteY5" fmla="*/ 350520 h 1790700"/>
              <a:gd name="connsiteX6" fmla="*/ 60960 w 899160"/>
              <a:gd name="connsiteY6" fmla="*/ 335280 h 1790700"/>
              <a:gd name="connsiteX7" fmla="*/ 114300 w 899160"/>
              <a:gd name="connsiteY7" fmla="*/ 274320 h 1790700"/>
              <a:gd name="connsiteX8" fmla="*/ 129540 w 899160"/>
              <a:gd name="connsiteY8" fmla="*/ 251460 h 1790700"/>
              <a:gd name="connsiteX9" fmla="*/ 175260 w 899160"/>
              <a:gd name="connsiteY9" fmla="*/ 220980 h 1790700"/>
              <a:gd name="connsiteX10" fmla="*/ 190500 w 899160"/>
              <a:gd name="connsiteY10" fmla="*/ 198120 h 1790700"/>
              <a:gd name="connsiteX11" fmla="*/ 236220 w 899160"/>
              <a:gd name="connsiteY11" fmla="*/ 160020 h 1790700"/>
              <a:gd name="connsiteX12" fmla="*/ 251460 w 899160"/>
              <a:gd name="connsiteY12" fmla="*/ 137160 h 1790700"/>
              <a:gd name="connsiteX13" fmla="*/ 281940 w 899160"/>
              <a:gd name="connsiteY13" fmla="*/ 114300 h 1790700"/>
              <a:gd name="connsiteX14" fmla="*/ 304800 w 899160"/>
              <a:gd name="connsiteY14" fmla="*/ 91440 h 1790700"/>
              <a:gd name="connsiteX15" fmla="*/ 350520 w 899160"/>
              <a:gd name="connsiteY15" fmla="*/ 68580 h 1790700"/>
              <a:gd name="connsiteX16" fmla="*/ 365760 w 899160"/>
              <a:gd name="connsiteY16" fmla="*/ 45720 h 1790700"/>
              <a:gd name="connsiteX17" fmla="*/ 411480 w 899160"/>
              <a:gd name="connsiteY17" fmla="*/ 30480 h 1790700"/>
              <a:gd name="connsiteX18" fmla="*/ 434340 w 899160"/>
              <a:gd name="connsiteY18" fmla="*/ 15240 h 1790700"/>
              <a:gd name="connsiteX19" fmla="*/ 464820 w 899160"/>
              <a:gd name="connsiteY19" fmla="*/ 7620 h 1790700"/>
              <a:gd name="connsiteX20" fmla="*/ 487680 w 899160"/>
              <a:gd name="connsiteY20" fmla="*/ 0 h 1790700"/>
              <a:gd name="connsiteX21" fmla="*/ 548640 w 899160"/>
              <a:gd name="connsiteY21" fmla="*/ 22860 h 1790700"/>
              <a:gd name="connsiteX22" fmla="*/ 563880 w 899160"/>
              <a:gd name="connsiteY22" fmla="*/ 45720 h 1790700"/>
              <a:gd name="connsiteX23" fmla="*/ 586740 w 899160"/>
              <a:gd name="connsiteY23" fmla="*/ 53340 h 1790700"/>
              <a:gd name="connsiteX24" fmla="*/ 609600 w 899160"/>
              <a:gd name="connsiteY24" fmla="*/ 68580 h 1790700"/>
              <a:gd name="connsiteX25" fmla="*/ 624840 w 899160"/>
              <a:gd name="connsiteY25" fmla="*/ 91440 h 1790700"/>
              <a:gd name="connsiteX26" fmla="*/ 647700 w 899160"/>
              <a:gd name="connsiteY26" fmla="*/ 106680 h 1790700"/>
              <a:gd name="connsiteX27" fmla="*/ 678180 w 899160"/>
              <a:gd name="connsiteY27" fmla="*/ 137160 h 1790700"/>
              <a:gd name="connsiteX28" fmla="*/ 739140 w 899160"/>
              <a:gd name="connsiteY28" fmla="*/ 190500 h 1790700"/>
              <a:gd name="connsiteX29" fmla="*/ 800100 w 899160"/>
              <a:gd name="connsiteY29" fmla="*/ 259080 h 1790700"/>
              <a:gd name="connsiteX30" fmla="*/ 762000 w 899160"/>
              <a:gd name="connsiteY30" fmla="*/ 342900 h 1790700"/>
              <a:gd name="connsiteX31" fmla="*/ 769620 w 899160"/>
              <a:gd name="connsiteY31" fmla="*/ 381000 h 1790700"/>
              <a:gd name="connsiteX32" fmla="*/ 777240 w 899160"/>
              <a:gd name="connsiteY32" fmla="*/ 403860 h 1790700"/>
              <a:gd name="connsiteX33" fmla="*/ 822960 w 899160"/>
              <a:gd name="connsiteY33" fmla="*/ 419100 h 1790700"/>
              <a:gd name="connsiteX34" fmla="*/ 861060 w 899160"/>
              <a:gd name="connsiteY34" fmla="*/ 464820 h 1790700"/>
              <a:gd name="connsiteX35" fmla="*/ 899160 w 899160"/>
              <a:gd name="connsiteY35" fmla="*/ 510540 h 1790700"/>
              <a:gd name="connsiteX36" fmla="*/ 685800 w 899160"/>
              <a:gd name="connsiteY36" fmla="*/ 1569720 h 1790700"/>
              <a:gd name="connsiteX37" fmla="*/ 632460 w 899160"/>
              <a:gd name="connsiteY37" fmla="*/ 1729740 h 1790700"/>
              <a:gd name="connsiteX38" fmla="*/ 609600 w 899160"/>
              <a:gd name="connsiteY38" fmla="*/ 1760220 h 1790700"/>
              <a:gd name="connsiteX39" fmla="*/ 495300 w 899160"/>
              <a:gd name="connsiteY39" fmla="*/ 1790700 h 1790700"/>
              <a:gd name="connsiteX40" fmla="*/ 342900 w 899160"/>
              <a:gd name="connsiteY40" fmla="*/ 1752600 h 1790700"/>
              <a:gd name="connsiteX41" fmla="*/ 320040 w 899160"/>
              <a:gd name="connsiteY41" fmla="*/ 1737360 h 1790700"/>
              <a:gd name="connsiteX42" fmla="*/ 274320 w 899160"/>
              <a:gd name="connsiteY42" fmla="*/ 1699260 h 1790700"/>
              <a:gd name="connsiteX43" fmla="*/ 251460 w 899160"/>
              <a:gd name="connsiteY43" fmla="*/ 1546860 h 1790700"/>
              <a:gd name="connsiteX44" fmla="*/ 228600 w 899160"/>
              <a:gd name="connsiteY44" fmla="*/ 1524000 h 1790700"/>
              <a:gd name="connsiteX45" fmla="*/ 213360 w 899160"/>
              <a:gd name="connsiteY45" fmla="*/ 1501140 h 1790700"/>
              <a:gd name="connsiteX46" fmla="*/ 198120 w 899160"/>
              <a:gd name="connsiteY46" fmla="*/ 1348740 h 1790700"/>
              <a:gd name="connsiteX47" fmla="*/ 190500 w 899160"/>
              <a:gd name="connsiteY47" fmla="*/ 1325880 h 1790700"/>
              <a:gd name="connsiteX48" fmla="*/ 182880 w 899160"/>
              <a:gd name="connsiteY48" fmla="*/ 1181100 h 1790700"/>
              <a:gd name="connsiteX49" fmla="*/ 175260 w 899160"/>
              <a:gd name="connsiteY49" fmla="*/ 1143000 h 1790700"/>
              <a:gd name="connsiteX50" fmla="*/ 190500 w 899160"/>
              <a:gd name="connsiteY50" fmla="*/ 1043940 h 1790700"/>
              <a:gd name="connsiteX51" fmla="*/ 182880 w 899160"/>
              <a:gd name="connsiteY51" fmla="*/ 929640 h 1790700"/>
              <a:gd name="connsiteX52" fmla="*/ 160020 w 899160"/>
              <a:gd name="connsiteY52" fmla="*/ 914400 h 1790700"/>
              <a:gd name="connsiteX53" fmla="*/ 121920 w 899160"/>
              <a:gd name="connsiteY53" fmla="*/ 906780 h 1790700"/>
              <a:gd name="connsiteX54" fmla="*/ 53340 w 899160"/>
              <a:gd name="connsiteY54" fmla="*/ 876300 h 1790700"/>
              <a:gd name="connsiteX55" fmla="*/ 60960 w 899160"/>
              <a:gd name="connsiteY55" fmla="*/ 784860 h 1790700"/>
              <a:gd name="connsiteX56" fmla="*/ 76200 w 899160"/>
              <a:gd name="connsiteY56" fmla="*/ 731520 h 1790700"/>
              <a:gd name="connsiteX57" fmla="*/ 53340 w 899160"/>
              <a:gd name="connsiteY57" fmla="*/ 662940 h 1790700"/>
              <a:gd name="connsiteX58" fmla="*/ 45720 w 899160"/>
              <a:gd name="connsiteY58" fmla="*/ 640080 h 1790700"/>
              <a:gd name="connsiteX59" fmla="*/ 22860 w 899160"/>
              <a:gd name="connsiteY59" fmla="*/ 640080 h 1790700"/>
              <a:gd name="connsiteX0" fmla="*/ 22860 w 899160"/>
              <a:gd name="connsiteY0" fmla="*/ 640080 h 1790700"/>
              <a:gd name="connsiteX1" fmla="*/ 22860 w 899160"/>
              <a:gd name="connsiteY1" fmla="*/ 640080 h 1790700"/>
              <a:gd name="connsiteX2" fmla="*/ 7620 w 899160"/>
              <a:gd name="connsiteY2" fmla="*/ 510540 h 1790700"/>
              <a:gd name="connsiteX3" fmla="*/ 0 w 899160"/>
              <a:gd name="connsiteY3" fmla="*/ 487680 h 1790700"/>
              <a:gd name="connsiteX4" fmla="*/ 22860 w 899160"/>
              <a:gd name="connsiteY4" fmla="*/ 373380 h 1790700"/>
              <a:gd name="connsiteX5" fmla="*/ 38100 w 899160"/>
              <a:gd name="connsiteY5" fmla="*/ 350520 h 1790700"/>
              <a:gd name="connsiteX6" fmla="*/ 60960 w 899160"/>
              <a:gd name="connsiteY6" fmla="*/ 335280 h 1790700"/>
              <a:gd name="connsiteX7" fmla="*/ 114300 w 899160"/>
              <a:gd name="connsiteY7" fmla="*/ 274320 h 1790700"/>
              <a:gd name="connsiteX8" fmla="*/ 129540 w 899160"/>
              <a:gd name="connsiteY8" fmla="*/ 251460 h 1790700"/>
              <a:gd name="connsiteX9" fmla="*/ 175260 w 899160"/>
              <a:gd name="connsiteY9" fmla="*/ 220980 h 1790700"/>
              <a:gd name="connsiteX10" fmla="*/ 190500 w 899160"/>
              <a:gd name="connsiteY10" fmla="*/ 198120 h 1790700"/>
              <a:gd name="connsiteX11" fmla="*/ 236220 w 899160"/>
              <a:gd name="connsiteY11" fmla="*/ 160020 h 1790700"/>
              <a:gd name="connsiteX12" fmla="*/ 251460 w 899160"/>
              <a:gd name="connsiteY12" fmla="*/ 137160 h 1790700"/>
              <a:gd name="connsiteX13" fmla="*/ 281940 w 899160"/>
              <a:gd name="connsiteY13" fmla="*/ 114300 h 1790700"/>
              <a:gd name="connsiteX14" fmla="*/ 304800 w 899160"/>
              <a:gd name="connsiteY14" fmla="*/ 91440 h 1790700"/>
              <a:gd name="connsiteX15" fmla="*/ 350520 w 899160"/>
              <a:gd name="connsiteY15" fmla="*/ 68580 h 1790700"/>
              <a:gd name="connsiteX16" fmla="*/ 365760 w 899160"/>
              <a:gd name="connsiteY16" fmla="*/ 45720 h 1790700"/>
              <a:gd name="connsiteX17" fmla="*/ 411480 w 899160"/>
              <a:gd name="connsiteY17" fmla="*/ 30480 h 1790700"/>
              <a:gd name="connsiteX18" fmla="*/ 434340 w 899160"/>
              <a:gd name="connsiteY18" fmla="*/ 15240 h 1790700"/>
              <a:gd name="connsiteX19" fmla="*/ 464820 w 899160"/>
              <a:gd name="connsiteY19" fmla="*/ 7620 h 1790700"/>
              <a:gd name="connsiteX20" fmla="*/ 487680 w 899160"/>
              <a:gd name="connsiteY20" fmla="*/ 0 h 1790700"/>
              <a:gd name="connsiteX21" fmla="*/ 548640 w 899160"/>
              <a:gd name="connsiteY21" fmla="*/ 22860 h 1790700"/>
              <a:gd name="connsiteX22" fmla="*/ 563880 w 899160"/>
              <a:gd name="connsiteY22" fmla="*/ 45720 h 1790700"/>
              <a:gd name="connsiteX23" fmla="*/ 586740 w 899160"/>
              <a:gd name="connsiteY23" fmla="*/ 53340 h 1790700"/>
              <a:gd name="connsiteX24" fmla="*/ 609600 w 899160"/>
              <a:gd name="connsiteY24" fmla="*/ 68580 h 1790700"/>
              <a:gd name="connsiteX25" fmla="*/ 624840 w 899160"/>
              <a:gd name="connsiteY25" fmla="*/ 91440 h 1790700"/>
              <a:gd name="connsiteX26" fmla="*/ 647700 w 899160"/>
              <a:gd name="connsiteY26" fmla="*/ 106680 h 1790700"/>
              <a:gd name="connsiteX27" fmla="*/ 678180 w 899160"/>
              <a:gd name="connsiteY27" fmla="*/ 137160 h 1790700"/>
              <a:gd name="connsiteX28" fmla="*/ 739140 w 899160"/>
              <a:gd name="connsiteY28" fmla="*/ 190500 h 1790700"/>
              <a:gd name="connsiteX29" fmla="*/ 800100 w 899160"/>
              <a:gd name="connsiteY29" fmla="*/ 259080 h 1790700"/>
              <a:gd name="connsiteX30" fmla="*/ 762000 w 899160"/>
              <a:gd name="connsiteY30" fmla="*/ 342900 h 1790700"/>
              <a:gd name="connsiteX31" fmla="*/ 769620 w 899160"/>
              <a:gd name="connsiteY31" fmla="*/ 381000 h 1790700"/>
              <a:gd name="connsiteX32" fmla="*/ 777240 w 899160"/>
              <a:gd name="connsiteY32" fmla="*/ 403860 h 1790700"/>
              <a:gd name="connsiteX33" fmla="*/ 822960 w 899160"/>
              <a:gd name="connsiteY33" fmla="*/ 419100 h 1790700"/>
              <a:gd name="connsiteX34" fmla="*/ 861060 w 899160"/>
              <a:gd name="connsiteY34" fmla="*/ 464820 h 1790700"/>
              <a:gd name="connsiteX35" fmla="*/ 899160 w 899160"/>
              <a:gd name="connsiteY35" fmla="*/ 510540 h 1790700"/>
              <a:gd name="connsiteX36" fmla="*/ 685800 w 899160"/>
              <a:gd name="connsiteY36" fmla="*/ 1569720 h 1790700"/>
              <a:gd name="connsiteX37" fmla="*/ 632460 w 899160"/>
              <a:gd name="connsiteY37" fmla="*/ 1729740 h 1790700"/>
              <a:gd name="connsiteX38" fmla="*/ 609600 w 899160"/>
              <a:gd name="connsiteY38" fmla="*/ 1760220 h 1790700"/>
              <a:gd name="connsiteX39" fmla="*/ 495300 w 899160"/>
              <a:gd name="connsiteY39" fmla="*/ 1790700 h 1790700"/>
              <a:gd name="connsiteX40" fmla="*/ 342900 w 899160"/>
              <a:gd name="connsiteY40" fmla="*/ 1752600 h 1790700"/>
              <a:gd name="connsiteX41" fmla="*/ 320040 w 899160"/>
              <a:gd name="connsiteY41" fmla="*/ 1737360 h 1790700"/>
              <a:gd name="connsiteX42" fmla="*/ 251460 w 899160"/>
              <a:gd name="connsiteY42" fmla="*/ 1546860 h 1790700"/>
              <a:gd name="connsiteX43" fmla="*/ 228600 w 899160"/>
              <a:gd name="connsiteY43" fmla="*/ 1524000 h 1790700"/>
              <a:gd name="connsiteX44" fmla="*/ 213360 w 899160"/>
              <a:gd name="connsiteY44" fmla="*/ 1501140 h 1790700"/>
              <a:gd name="connsiteX45" fmla="*/ 198120 w 899160"/>
              <a:gd name="connsiteY45" fmla="*/ 1348740 h 1790700"/>
              <a:gd name="connsiteX46" fmla="*/ 190500 w 899160"/>
              <a:gd name="connsiteY46" fmla="*/ 1325880 h 1790700"/>
              <a:gd name="connsiteX47" fmla="*/ 182880 w 899160"/>
              <a:gd name="connsiteY47" fmla="*/ 1181100 h 1790700"/>
              <a:gd name="connsiteX48" fmla="*/ 175260 w 899160"/>
              <a:gd name="connsiteY48" fmla="*/ 1143000 h 1790700"/>
              <a:gd name="connsiteX49" fmla="*/ 190500 w 899160"/>
              <a:gd name="connsiteY49" fmla="*/ 1043940 h 1790700"/>
              <a:gd name="connsiteX50" fmla="*/ 182880 w 899160"/>
              <a:gd name="connsiteY50" fmla="*/ 929640 h 1790700"/>
              <a:gd name="connsiteX51" fmla="*/ 160020 w 899160"/>
              <a:gd name="connsiteY51" fmla="*/ 914400 h 1790700"/>
              <a:gd name="connsiteX52" fmla="*/ 121920 w 899160"/>
              <a:gd name="connsiteY52" fmla="*/ 906780 h 1790700"/>
              <a:gd name="connsiteX53" fmla="*/ 53340 w 899160"/>
              <a:gd name="connsiteY53" fmla="*/ 876300 h 1790700"/>
              <a:gd name="connsiteX54" fmla="*/ 60960 w 899160"/>
              <a:gd name="connsiteY54" fmla="*/ 784860 h 1790700"/>
              <a:gd name="connsiteX55" fmla="*/ 76200 w 899160"/>
              <a:gd name="connsiteY55" fmla="*/ 731520 h 1790700"/>
              <a:gd name="connsiteX56" fmla="*/ 53340 w 899160"/>
              <a:gd name="connsiteY56" fmla="*/ 662940 h 1790700"/>
              <a:gd name="connsiteX57" fmla="*/ 45720 w 899160"/>
              <a:gd name="connsiteY57" fmla="*/ 640080 h 1790700"/>
              <a:gd name="connsiteX58" fmla="*/ 22860 w 899160"/>
              <a:gd name="connsiteY58" fmla="*/ 640080 h 1790700"/>
              <a:gd name="connsiteX0" fmla="*/ 22860 w 899160"/>
              <a:gd name="connsiteY0" fmla="*/ 640080 h 1790700"/>
              <a:gd name="connsiteX1" fmla="*/ 22860 w 899160"/>
              <a:gd name="connsiteY1" fmla="*/ 640080 h 1790700"/>
              <a:gd name="connsiteX2" fmla="*/ 7620 w 899160"/>
              <a:gd name="connsiteY2" fmla="*/ 510540 h 1790700"/>
              <a:gd name="connsiteX3" fmla="*/ 0 w 899160"/>
              <a:gd name="connsiteY3" fmla="*/ 487680 h 1790700"/>
              <a:gd name="connsiteX4" fmla="*/ 22860 w 899160"/>
              <a:gd name="connsiteY4" fmla="*/ 373380 h 1790700"/>
              <a:gd name="connsiteX5" fmla="*/ 38100 w 899160"/>
              <a:gd name="connsiteY5" fmla="*/ 350520 h 1790700"/>
              <a:gd name="connsiteX6" fmla="*/ 60960 w 899160"/>
              <a:gd name="connsiteY6" fmla="*/ 335280 h 1790700"/>
              <a:gd name="connsiteX7" fmla="*/ 114300 w 899160"/>
              <a:gd name="connsiteY7" fmla="*/ 274320 h 1790700"/>
              <a:gd name="connsiteX8" fmla="*/ 129540 w 899160"/>
              <a:gd name="connsiteY8" fmla="*/ 251460 h 1790700"/>
              <a:gd name="connsiteX9" fmla="*/ 175260 w 899160"/>
              <a:gd name="connsiteY9" fmla="*/ 220980 h 1790700"/>
              <a:gd name="connsiteX10" fmla="*/ 190500 w 899160"/>
              <a:gd name="connsiteY10" fmla="*/ 198120 h 1790700"/>
              <a:gd name="connsiteX11" fmla="*/ 236220 w 899160"/>
              <a:gd name="connsiteY11" fmla="*/ 160020 h 1790700"/>
              <a:gd name="connsiteX12" fmla="*/ 251460 w 899160"/>
              <a:gd name="connsiteY12" fmla="*/ 137160 h 1790700"/>
              <a:gd name="connsiteX13" fmla="*/ 281940 w 899160"/>
              <a:gd name="connsiteY13" fmla="*/ 114300 h 1790700"/>
              <a:gd name="connsiteX14" fmla="*/ 304800 w 899160"/>
              <a:gd name="connsiteY14" fmla="*/ 91440 h 1790700"/>
              <a:gd name="connsiteX15" fmla="*/ 350520 w 899160"/>
              <a:gd name="connsiteY15" fmla="*/ 68580 h 1790700"/>
              <a:gd name="connsiteX16" fmla="*/ 365760 w 899160"/>
              <a:gd name="connsiteY16" fmla="*/ 45720 h 1790700"/>
              <a:gd name="connsiteX17" fmla="*/ 411480 w 899160"/>
              <a:gd name="connsiteY17" fmla="*/ 30480 h 1790700"/>
              <a:gd name="connsiteX18" fmla="*/ 434340 w 899160"/>
              <a:gd name="connsiteY18" fmla="*/ 15240 h 1790700"/>
              <a:gd name="connsiteX19" fmla="*/ 464820 w 899160"/>
              <a:gd name="connsiteY19" fmla="*/ 7620 h 1790700"/>
              <a:gd name="connsiteX20" fmla="*/ 487680 w 899160"/>
              <a:gd name="connsiteY20" fmla="*/ 0 h 1790700"/>
              <a:gd name="connsiteX21" fmla="*/ 548640 w 899160"/>
              <a:gd name="connsiteY21" fmla="*/ 22860 h 1790700"/>
              <a:gd name="connsiteX22" fmla="*/ 563880 w 899160"/>
              <a:gd name="connsiteY22" fmla="*/ 45720 h 1790700"/>
              <a:gd name="connsiteX23" fmla="*/ 586740 w 899160"/>
              <a:gd name="connsiteY23" fmla="*/ 53340 h 1790700"/>
              <a:gd name="connsiteX24" fmla="*/ 609600 w 899160"/>
              <a:gd name="connsiteY24" fmla="*/ 68580 h 1790700"/>
              <a:gd name="connsiteX25" fmla="*/ 624840 w 899160"/>
              <a:gd name="connsiteY25" fmla="*/ 91440 h 1790700"/>
              <a:gd name="connsiteX26" fmla="*/ 647700 w 899160"/>
              <a:gd name="connsiteY26" fmla="*/ 106680 h 1790700"/>
              <a:gd name="connsiteX27" fmla="*/ 678180 w 899160"/>
              <a:gd name="connsiteY27" fmla="*/ 137160 h 1790700"/>
              <a:gd name="connsiteX28" fmla="*/ 739140 w 899160"/>
              <a:gd name="connsiteY28" fmla="*/ 190500 h 1790700"/>
              <a:gd name="connsiteX29" fmla="*/ 800100 w 899160"/>
              <a:gd name="connsiteY29" fmla="*/ 259080 h 1790700"/>
              <a:gd name="connsiteX30" fmla="*/ 762000 w 899160"/>
              <a:gd name="connsiteY30" fmla="*/ 342900 h 1790700"/>
              <a:gd name="connsiteX31" fmla="*/ 769620 w 899160"/>
              <a:gd name="connsiteY31" fmla="*/ 381000 h 1790700"/>
              <a:gd name="connsiteX32" fmla="*/ 777240 w 899160"/>
              <a:gd name="connsiteY32" fmla="*/ 403860 h 1790700"/>
              <a:gd name="connsiteX33" fmla="*/ 822960 w 899160"/>
              <a:gd name="connsiteY33" fmla="*/ 419100 h 1790700"/>
              <a:gd name="connsiteX34" fmla="*/ 861060 w 899160"/>
              <a:gd name="connsiteY34" fmla="*/ 464820 h 1790700"/>
              <a:gd name="connsiteX35" fmla="*/ 899160 w 899160"/>
              <a:gd name="connsiteY35" fmla="*/ 510540 h 1790700"/>
              <a:gd name="connsiteX36" fmla="*/ 685800 w 899160"/>
              <a:gd name="connsiteY36" fmla="*/ 1569720 h 1790700"/>
              <a:gd name="connsiteX37" fmla="*/ 632460 w 899160"/>
              <a:gd name="connsiteY37" fmla="*/ 1729740 h 1790700"/>
              <a:gd name="connsiteX38" fmla="*/ 609600 w 899160"/>
              <a:gd name="connsiteY38" fmla="*/ 1760220 h 1790700"/>
              <a:gd name="connsiteX39" fmla="*/ 495300 w 899160"/>
              <a:gd name="connsiteY39" fmla="*/ 1790700 h 1790700"/>
              <a:gd name="connsiteX40" fmla="*/ 342900 w 899160"/>
              <a:gd name="connsiteY40" fmla="*/ 1752600 h 1790700"/>
              <a:gd name="connsiteX41" fmla="*/ 320040 w 899160"/>
              <a:gd name="connsiteY41" fmla="*/ 1737360 h 1790700"/>
              <a:gd name="connsiteX42" fmla="*/ 251460 w 899160"/>
              <a:gd name="connsiteY42" fmla="*/ 1546860 h 1790700"/>
              <a:gd name="connsiteX43" fmla="*/ 228600 w 899160"/>
              <a:gd name="connsiteY43" fmla="*/ 1524000 h 1790700"/>
              <a:gd name="connsiteX44" fmla="*/ 198120 w 899160"/>
              <a:gd name="connsiteY44" fmla="*/ 1348740 h 1790700"/>
              <a:gd name="connsiteX45" fmla="*/ 190500 w 899160"/>
              <a:gd name="connsiteY45" fmla="*/ 1325880 h 1790700"/>
              <a:gd name="connsiteX46" fmla="*/ 182880 w 899160"/>
              <a:gd name="connsiteY46" fmla="*/ 1181100 h 1790700"/>
              <a:gd name="connsiteX47" fmla="*/ 175260 w 899160"/>
              <a:gd name="connsiteY47" fmla="*/ 1143000 h 1790700"/>
              <a:gd name="connsiteX48" fmla="*/ 190500 w 899160"/>
              <a:gd name="connsiteY48" fmla="*/ 1043940 h 1790700"/>
              <a:gd name="connsiteX49" fmla="*/ 182880 w 899160"/>
              <a:gd name="connsiteY49" fmla="*/ 929640 h 1790700"/>
              <a:gd name="connsiteX50" fmla="*/ 160020 w 899160"/>
              <a:gd name="connsiteY50" fmla="*/ 914400 h 1790700"/>
              <a:gd name="connsiteX51" fmla="*/ 121920 w 899160"/>
              <a:gd name="connsiteY51" fmla="*/ 906780 h 1790700"/>
              <a:gd name="connsiteX52" fmla="*/ 53340 w 899160"/>
              <a:gd name="connsiteY52" fmla="*/ 876300 h 1790700"/>
              <a:gd name="connsiteX53" fmla="*/ 60960 w 899160"/>
              <a:gd name="connsiteY53" fmla="*/ 784860 h 1790700"/>
              <a:gd name="connsiteX54" fmla="*/ 76200 w 899160"/>
              <a:gd name="connsiteY54" fmla="*/ 731520 h 1790700"/>
              <a:gd name="connsiteX55" fmla="*/ 53340 w 899160"/>
              <a:gd name="connsiteY55" fmla="*/ 662940 h 1790700"/>
              <a:gd name="connsiteX56" fmla="*/ 45720 w 899160"/>
              <a:gd name="connsiteY56" fmla="*/ 640080 h 1790700"/>
              <a:gd name="connsiteX57" fmla="*/ 22860 w 899160"/>
              <a:gd name="connsiteY57" fmla="*/ 640080 h 1790700"/>
              <a:gd name="connsiteX0" fmla="*/ 22860 w 899160"/>
              <a:gd name="connsiteY0" fmla="*/ 640080 h 1790700"/>
              <a:gd name="connsiteX1" fmla="*/ 22860 w 899160"/>
              <a:gd name="connsiteY1" fmla="*/ 640080 h 1790700"/>
              <a:gd name="connsiteX2" fmla="*/ 7620 w 899160"/>
              <a:gd name="connsiteY2" fmla="*/ 510540 h 1790700"/>
              <a:gd name="connsiteX3" fmla="*/ 0 w 899160"/>
              <a:gd name="connsiteY3" fmla="*/ 487680 h 1790700"/>
              <a:gd name="connsiteX4" fmla="*/ 22860 w 899160"/>
              <a:gd name="connsiteY4" fmla="*/ 373380 h 1790700"/>
              <a:gd name="connsiteX5" fmla="*/ 38100 w 899160"/>
              <a:gd name="connsiteY5" fmla="*/ 350520 h 1790700"/>
              <a:gd name="connsiteX6" fmla="*/ 60960 w 899160"/>
              <a:gd name="connsiteY6" fmla="*/ 335280 h 1790700"/>
              <a:gd name="connsiteX7" fmla="*/ 114300 w 899160"/>
              <a:gd name="connsiteY7" fmla="*/ 274320 h 1790700"/>
              <a:gd name="connsiteX8" fmla="*/ 129540 w 899160"/>
              <a:gd name="connsiteY8" fmla="*/ 251460 h 1790700"/>
              <a:gd name="connsiteX9" fmla="*/ 175260 w 899160"/>
              <a:gd name="connsiteY9" fmla="*/ 220980 h 1790700"/>
              <a:gd name="connsiteX10" fmla="*/ 190500 w 899160"/>
              <a:gd name="connsiteY10" fmla="*/ 198120 h 1790700"/>
              <a:gd name="connsiteX11" fmla="*/ 236220 w 899160"/>
              <a:gd name="connsiteY11" fmla="*/ 160020 h 1790700"/>
              <a:gd name="connsiteX12" fmla="*/ 251460 w 899160"/>
              <a:gd name="connsiteY12" fmla="*/ 137160 h 1790700"/>
              <a:gd name="connsiteX13" fmla="*/ 281940 w 899160"/>
              <a:gd name="connsiteY13" fmla="*/ 114300 h 1790700"/>
              <a:gd name="connsiteX14" fmla="*/ 304800 w 899160"/>
              <a:gd name="connsiteY14" fmla="*/ 91440 h 1790700"/>
              <a:gd name="connsiteX15" fmla="*/ 350520 w 899160"/>
              <a:gd name="connsiteY15" fmla="*/ 68580 h 1790700"/>
              <a:gd name="connsiteX16" fmla="*/ 365760 w 899160"/>
              <a:gd name="connsiteY16" fmla="*/ 45720 h 1790700"/>
              <a:gd name="connsiteX17" fmla="*/ 411480 w 899160"/>
              <a:gd name="connsiteY17" fmla="*/ 30480 h 1790700"/>
              <a:gd name="connsiteX18" fmla="*/ 434340 w 899160"/>
              <a:gd name="connsiteY18" fmla="*/ 15240 h 1790700"/>
              <a:gd name="connsiteX19" fmla="*/ 464820 w 899160"/>
              <a:gd name="connsiteY19" fmla="*/ 7620 h 1790700"/>
              <a:gd name="connsiteX20" fmla="*/ 487680 w 899160"/>
              <a:gd name="connsiteY20" fmla="*/ 0 h 1790700"/>
              <a:gd name="connsiteX21" fmla="*/ 548640 w 899160"/>
              <a:gd name="connsiteY21" fmla="*/ 22860 h 1790700"/>
              <a:gd name="connsiteX22" fmla="*/ 563880 w 899160"/>
              <a:gd name="connsiteY22" fmla="*/ 45720 h 1790700"/>
              <a:gd name="connsiteX23" fmla="*/ 586740 w 899160"/>
              <a:gd name="connsiteY23" fmla="*/ 53340 h 1790700"/>
              <a:gd name="connsiteX24" fmla="*/ 609600 w 899160"/>
              <a:gd name="connsiteY24" fmla="*/ 68580 h 1790700"/>
              <a:gd name="connsiteX25" fmla="*/ 624840 w 899160"/>
              <a:gd name="connsiteY25" fmla="*/ 91440 h 1790700"/>
              <a:gd name="connsiteX26" fmla="*/ 647700 w 899160"/>
              <a:gd name="connsiteY26" fmla="*/ 106680 h 1790700"/>
              <a:gd name="connsiteX27" fmla="*/ 678180 w 899160"/>
              <a:gd name="connsiteY27" fmla="*/ 137160 h 1790700"/>
              <a:gd name="connsiteX28" fmla="*/ 739140 w 899160"/>
              <a:gd name="connsiteY28" fmla="*/ 190500 h 1790700"/>
              <a:gd name="connsiteX29" fmla="*/ 800100 w 899160"/>
              <a:gd name="connsiteY29" fmla="*/ 259080 h 1790700"/>
              <a:gd name="connsiteX30" fmla="*/ 762000 w 899160"/>
              <a:gd name="connsiteY30" fmla="*/ 342900 h 1790700"/>
              <a:gd name="connsiteX31" fmla="*/ 769620 w 899160"/>
              <a:gd name="connsiteY31" fmla="*/ 381000 h 1790700"/>
              <a:gd name="connsiteX32" fmla="*/ 777240 w 899160"/>
              <a:gd name="connsiteY32" fmla="*/ 403860 h 1790700"/>
              <a:gd name="connsiteX33" fmla="*/ 822960 w 899160"/>
              <a:gd name="connsiteY33" fmla="*/ 419100 h 1790700"/>
              <a:gd name="connsiteX34" fmla="*/ 861060 w 899160"/>
              <a:gd name="connsiteY34" fmla="*/ 464820 h 1790700"/>
              <a:gd name="connsiteX35" fmla="*/ 899160 w 899160"/>
              <a:gd name="connsiteY35" fmla="*/ 510540 h 1790700"/>
              <a:gd name="connsiteX36" fmla="*/ 685800 w 899160"/>
              <a:gd name="connsiteY36" fmla="*/ 1569720 h 1790700"/>
              <a:gd name="connsiteX37" fmla="*/ 632460 w 899160"/>
              <a:gd name="connsiteY37" fmla="*/ 1729740 h 1790700"/>
              <a:gd name="connsiteX38" fmla="*/ 609600 w 899160"/>
              <a:gd name="connsiteY38" fmla="*/ 1760220 h 1790700"/>
              <a:gd name="connsiteX39" fmla="*/ 495300 w 899160"/>
              <a:gd name="connsiteY39" fmla="*/ 1790700 h 1790700"/>
              <a:gd name="connsiteX40" fmla="*/ 342900 w 899160"/>
              <a:gd name="connsiteY40" fmla="*/ 1752600 h 1790700"/>
              <a:gd name="connsiteX41" fmla="*/ 320040 w 899160"/>
              <a:gd name="connsiteY41" fmla="*/ 1737360 h 1790700"/>
              <a:gd name="connsiteX42" fmla="*/ 251460 w 899160"/>
              <a:gd name="connsiteY42" fmla="*/ 1546860 h 1790700"/>
              <a:gd name="connsiteX43" fmla="*/ 198120 w 899160"/>
              <a:gd name="connsiteY43" fmla="*/ 1348740 h 1790700"/>
              <a:gd name="connsiteX44" fmla="*/ 190500 w 899160"/>
              <a:gd name="connsiteY44" fmla="*/ 1325880 h 1790700"/>
              <a:gd name="connsiteX45" fmla="*/ 182880 w 899160"/>
              <a:gd name="connsiteY45" fmla="*/ 1181100 h 1790700"/>
              <a:gd name="connsiteX46" fmla="*/ 175260 w 899160"/>
              <a:gd name="connsiteY46" fmla="*/ 1143000 h 1790700"/>
              <a:gd name="connsiteX47" fmla="*/ 190500 w 899160"/>
              <a:gd name="connsiteY47" fmla="*/ 1043940 h 1790700"/>
              <a:gd name="connsiteX48" fmla="*/ 182880 w 899160"/>
              <a:gd name="connsiteY48" fmla="*/ 929640 h 1790700"/>
              <a:gd name="connsiteX49" fmla="*/ 160020 w 899160"/>
              <a:gd name="connsiteY49" fmla="*/ 914400 h 1790700"/>
              <a:gd name="connsiteX50" fmla="*/ 121920 w 899160"/>
              <a:gd name="connsiteY50" fmla="*/ 906780 h 1790700"/>
              <a:gd name="connsiteX51" fmla="*/ 53340 w 899160"/>
              <a:gd name="connsiteY51" fmla="*/ 876300 h 1790700"/>
              <a:gd name="connsiteX52" fmla="*/ 60960 w 899160"/>
              <a:gd name="connsiteY52" fmla="*/ 784860 h 1790700"/>
              <a:gd name="connsiteX53" fmla="*/ 76200 w 899160"/>
              <a:gd name="connsiteY53" fmla="*/ 731520 h 1790700"/>
              <a:gd name="connsiteX54" fmla="*/ 53340 w 899160"/>
              <a:gd name="connsiteY54" fmla="*/ 662940 h 1790700"/>
              <a:gd name="connsiteX55" fmla="*/ 45720 w 899160"/>
              <a:gd name="connsiteY55" fmla="*/ 640080 h 1790700"/>
              <a:gd name="connsiteX56" fmla="*/ 22860 w 899160"/>
              <a:gd name="connsiteY56" fmla="*/ 640080 h 1790700"/>
              <a:gd name="connsiteX0" fmla="*/ 22860 w 899160"/>
              <a:gd name="connsiteY0" fmla="*/ 640080 h 1790700"/>
              <a:gd name="connsiteX1" fmla="*/ 22860 w 899160"/>
              <a:gd name="connsiteY1" fmla="*/ 640080 h 1790700"/>
              <a:gd name="connsiteX2" fmla="*/ 7620 w 899160"/>
              <a:gd name="connsiteY2" fmla="*/ 510540 h 1790700"/>
              <a:gd name="connsiteX3" fmla="*/ 0 w 899160"/>
              <a:gd name="connsiteY3" fmla="*/ 487680 h 1790700"/>
              <a:gd name="connsiteX4" fmla="*/ 22860 w 899160"/>
              <a:gd name="connsiteY4" fmla="*/ 373380 h 1790700"/>
              <a:gd name="connsiteX5" fmla="*/ 38100 w 899160"/>
              <a:gd name="connsiteY5" fmla="*/ 350520 h 1790700"/>
              <a:gd name="connsiteX6" fmla="*/ 60960 w 899160"/>
              <a:gd name="connsiteY6" fmla="*/ 335280 h 1790700"/>
              <a:gd name="connsiteX7" fmla="*/ 114300 w 899160"/>
              <a:gd name="connsiteY7" fmla="*/ 274320 h 1790700"/>
              <a:gd name="connsiteX8" fmla="*/ 129540 w 899160"/>
              <a:gd name="connsiteY8" fmla="*/ 251460 h 1790700"/>
              <a:gd name="connsiteX9" fmla="*/ 175260 w 899160"/>
              <a:gd name="connsiteY9" fmla="*/ 220980 h 1790700"/>
              <a:gd name="connsiteX10" fmla="*/ 190500 w 899160"/>
              <a:gd name="connsiteY10" fmla="*/ 198120 h 1790700"/>
              <a:gd name="connsiteX11" fmla="*/ 236220 w 899160"/>
              <a:gd name="connsiteY11" fmla="*/ 160020 h 1790700"/>
              <a:gd name="connsiteX12" fmla="*/ 251460 w 899160"/>
              <a:gd name="connsiteY12" fmla="*/ 137160 h 1790700"/>
              <a:gd name="connsiteX13" fmla="*/ 281940 w 899160"/>
              <a:gd name="connsiteY13" fmla="*/ 114300 h 1790700"/>
              <a:gd name="connsiteX14" fmla="*/ 304800 w 899160"/>
              <a:gd name="connsiteY14" fmla="*/ 91440 h 1790700"/>
              <a:gd name="connsiteX15" fmla="*/ 350520 w 899160"/>
              <a:gd name="connsiteY15" fmla="*/ 68580 h 1790700"/>
              <a:gd name="connsiteX16" fmla="*/ 365760 w 899160"/>
              <a:gd name="connsiteY16" fmla="*/ 45720 h 1790700"/>
              <a:gd name="connsiteX17" fmla="*/ 411480 w 899160"/>
              <a:gd name="connsiteY17" fmla="*/ 30480 h 1790700"/>
              <a:gd name="connsiteX18" fmla="*/ 434340 w 899160"/>
              <a:gd name="connsiteY18" fmla="*/ 15240 h 1790700"/>
              <a:gd name="connsiteX19" fmla="*/ 464820 w 899160"/>
              <a:gd name="connsiteY19" fmla="*/ 7620 h 1790700"/>
              <a:gd name="connsiteX20" fmla="*/ 487680 w 899160"/>
              <a:gd name="connsiteY20" fmla="*/ 0 h 1790700"/>
              <a:gd name="connsiteX21" fmla="*/ 548640 w 899160"/>
              <a:gd name="connsiteY21" fmla="*/ 22860 h 1790700"/>
              <a:gd name="connsiteX22" fmla="*/ 563880 w 899160"/>
              <a:gd name="connsiteY22" fmla="*/ 45720 h 1790700"/>
              <a:gd name="connsiteX23" fmla="*/ 586740 w 899160"/>
              <a:gd name="connsiteY23" fmla="*/ 53340 h 1790700"/>
              <a:gd name="connsiteX24" fmla="*/ 609600 w 899160"/>
              <a:gd name="connsiteY24" fmla="*/ 68580 h 1790700"/>
              <a:gd name="connsiteX25" fmla="*/ 624840 w 899160"/>
              <a:gd name="connsiteY25" fmla="*/ 91440 h 1790700"/>
              <a:gd name="connsiteX26" fmla="*/ 647700 w 899160"/>
              <a:gd name="connsiteY26" fmla="*/ 106680 h 1790700"/>
              <a:gd name="connsiteX27" fmla="*/ 678180 w 899160"/>
              <a:gd name="connsiteY27" fmla="*/ 137160 h 1790700"/>
              <a:gd name="connsiteX28" fmla="*/ 739140 w 899160"/>
              <a:gd name="connsiteY28" fmla="*/ 190500 h 1790700"/>
              <a:gd name="connsiteX29" fmla="*/ 800100 w 899160"/>
              <a:gd name="connsiteY29" fmla="*/ 259080 h 1790700"/>
              <a:gd name="connsiteX30" fmla="*/ 762000 w 899160"/>
              <a:gd name="connsiteY30" fmla="*/ 342900 h 1790700"/>
              <a:gd name="connsiteX31" fmla="*/ 769620 w 899160"/>
              <a:gd name="connsiteY31" fmla="*/ 381000 h 1790700"/>
              <a:gd name="connsiteX32" fmla="*/ 777240 w 899160"/>
              <a:gd name="connsiteY32" fmla="*/ 403860 h 1790700"/>
              <a:gd name="connsiteX33" fmla="*/ 822960 w 899160"/>
              <a:gd name="connsiteY33" fmla="*/ 419100 h 1790700"/>
              <a:gd name="connsiteX34" fmla="*/ 861060 w 899160"/>
              <a:gd name="connsiteY34" fmla="*/ 464820 h 1790700"/>
              <a:gd name="connsiteX35" fmla="*/ 899160 w 899160"/>
              <a:gd name="connsiteY35" fmla="*/ 510540 h 1790700"/>
              <a:gd name="connsiteX36" fmla="*/ 685800 w 899160"/>
              <a:gd name="connsiteY36" fmla="*/ 1569720 h 1790700"/>
              <a:gd name="connsiteX37" fmla="*/ 632460 w 899160"/>
              <a:gd name="connsiteY37" fmla="*/ 1729740 h 1790700"/>
              <a:gd name="connsiteX38" fmla="*/ 609600 w 899160"/>
              <a:gd name="connsiteY38" fmla="*/ 1760220 h 1790700"/>
              <a:gd name="connsiteX39" fmla="*/ 495300 w 899160"/>
              <a:gd name="connsiteY39" fmla="*/ 1790700 h 1790700"/>
              <a:gd name="connsiteX40" fmla="*/ 342900 w 899160"/>
              <a:gd name="connsiteY40" fmla="*/ 1752600 h 1790700"/>
              <a:gd name="connsiteX41" fmla="*/ 320040 w 899160"/>
              <a:gd name="connsiteY41" fmla="*/ 1737360 h 1790700"/>
              <a:gd name="connsiteX42" fmla="*/ 198120 w 899160"/>
              <a:gd name="connsiteY42" fmla="*/ 1348740 h 1790700"/>
              <a:gd name="connsiteX43" fmla="*/ 190500 w 899160"/>
              <a:gd name="connsiteY43" fmla="*/ 1325880 h 1790700"/>
              <a:gd name="connsiteX44" fmla="*/ 182880 w 899160"/>
              <a:gd name="connsiteY44" fmla="*/ 1181100 h 1790700"/>
              <a:gd name="connsiteX45" fmla="*/ 175260 w 899160"/>
              <a:gd name="connsiteY45" fmla="*/ 1143000 h 1790700"/>
              <a:gd name="connsiteX46" fmla="*/ 190500 w 899160"/>
              <a:gd name="connsiteY46" fmla="*/ 1043940 h 1790700"/>
              <a:gd name="connsiteX47" fmla="*/ 182880 w 899160"/>
              <a:gd name="connsiteY47" fmla="*/ 929640 h 1790700"/>
              <a:gd name="connsiteX48" fmla="*/ 160020 w 899160"/>
              <a:gd name="connsiteY48" fmla="*/ 914400 h 1790700"/>
              <a:gd name="connsiteX49" fmla="*/ 121920 w 899160"/>
              <a:gd name="connsiteY49" fmla="*/ 906780 h 1790700"/>
              <a:gd name="connsiteX50" fmla="*/ 53340 w 899160"/>
              <a:gd name="connsiteY50" fmla="*/ 876300 h 1790700"/>
              <a:gd name="connsiteX51" fmla="*/ 60960 w 899160"/>
              <a:gd name="connsiteY51" fmla="*/ 784860 h 1790700"/>
              <a:gd name="connsiteX52" fmla="*/ 76200 w 899160"/>
              <a:gd name="connsiteY52" fmla="*/ 731520 h 1790700"/>
              <a:gd name="connsiteX53" fmla="*/ 53340 w 899160"/>
              <a:gd name="connsiteY53" fmla="*/ 662940 h 1790700"/>
              <a:gd name="connsiteX54" fmla="*/ 45720 w 899160"/>
              <a:gd name="connsiteY54" fmla="*/ 640080 h 1790700"/>
              <a:gd name="connsiteX55" fmla="*/ 22860 w 899160"/>
              <a:gd name="connsiteY55" fmla="*/ 640080 h 1790700"/>
              <a:gd name="connsiteX0" fmla="*/ 22860 w 899160"/>
              <a:gd name="connsiteY0" fmla="*/ 640080 h 1798798"/>
              <a:gd name="connsiteX1" fmla="*/ 22860 w 899160"/>
              <a:gd name="connsiteY1" fmla="*/ 640080 h 1798798"/>
              <a:gd name="connsiteX2" fmla="*/ 7620 w 899160"/>
              <a:gd name="connsiteY2" fmla="*/ 510540 h 1798798"/>
              <a:gd name="connsiteX3" fmla="*/ 0 w 899160"/>
              <a:gd name="connsiteY3" fmla="*/ 487680 h 1798798"/>
              <a:gd name="connsiteX4" fmla="*/ 22860 w 899160"/>
              <a:gd name="connsiteY4" fmla="*/ 373380 h 1798798"/>
              <a:gd name="connsiteX5" fmla="*/ 38100 w 899160"/>
              <a:gd name="connsiteY5" fmla="*/ 350520 h 1798798"/>
              <a:gd name="connsiteX6" fmla="*/ 60960 w 899160"/>
              <a:gd name="connsiteY6" fmla="*/ 335280 h 1798798"/>
              <a:gd name="connsiteX7" fmla="*/ 114300 w 899160"/>
              <a:gd name="connsiteY7" fmla="*/ 274320 h 1798798"/>
              <a:gd name="connsiteX8" fmla="*/ 129540 w 899160"/>
              <a:gd name="connsiteY8" fmla="*/ 251460 h 1798798"/>
              <a:gd name="connsiteX9" fmla="*/ 175260 w 899160"/>
              <a:gd name="connsiteY9" fmla="*/ 220980 h 1798798"/>
              <a:gd name="connsiteX10" fmla="*/ 190500 w 899160"/>
              <a:gd name="connsiteY10" fmla="*/ 198120 h 1798798"/>
              <a:gd name="connsiteX11" fmla="*/ 236220 w 899160"/>
              <a:gd name="connsiteY11" fmla="*/ 160020 h 1798798"/>
              <a:gd name="connsiteX12" fmla="*/ 251460 w 899160"/>
              <a:gd name="connsiteY12" fmla="*/ 137160 h 1798798"/>
              <a:gd name="connsiteX13" fmla="*/ 281940 w 899160"/>
              <a:gd name="connsiteY13" fmla="*/ 114300 h 1798798"/>
              <a:gd name="connsiteX14" fmla="*/ 304800 w 899160"/>
              <a:gd name="connsiteY14" fmla="*/ 91440 h 1798798"/>
              <a:gd name="connsiteX15" fmla="*/ 350520 w 899160"/>
              <a:gd name="connsiteY15" fmla="*/ 68580 h 1798798"/>
              <a:gd name="connsiteX16" fmla="*/ 365760 w 899160"/>
              <a:gd name="connsiteY16" fmla="*/ 45720 h 1798798"/>
              <a:gd name="connsiteX17" fmla="*/ 411480 w 899160"/>
              <a:gd name="connsiteY17" fmla="*/ 30480 h 1798798"/>
              <a:gd name="connsiteX18" fmla="*/ 434340 w 899160"/>
              <a:gd name="connsiteY18" fmla="*/ 15240 h 1798798"/>
              <a:gd name="connsiteX19" fmla="*/ 464820 w 899160"/>
              <a:gd name="connsiteY19" fmla="*/ 7620 h 1798798"/>
              <a:gd name="connsiteX20" fmla="*/ 487680 w 899160"/>
              <a:gd name="connsiteY20" fmla="*/ 0 h 1798798"/>
              <a:gd name="connsiteX21" fmla="*/ 548640 w 899160"/>
              <a:gd name="connsiteY21" fmla="*/ 22860 h 1798798"/>
              <a:gd name="connsiteX22" fmla="*/ 563880 w 899160"/>
              <a:gd name="connsiteY22" fmla="*/ 45720 h 1798798"/>
              <a:gd name="connsiteX23" fmla="*/ 586740 w 899160"/>
              <a:gd name="connsiteY23" fmla="*/ 53340 h 1798798"/>
              <a:gd name="connsiteX24" fmla="*/ 609600 w 899160"/>
              <a:gd name="connsiteY24" fmla="*/ 68580 h 1798798"/>
              <a:gd name="connsiteX25" fmla="*/ 624840 w 899160"/>
              <a:gd name="connsiteY25" fmla="*/ 91440 h 1798798"/>
              <a:gd name="connsiteX26" fmla="*/ 647700 w 899160"/>
              <a:gd name="connsiteY26" fmla="*/ 106680 h 1798798"/>
              <a:gd name="connsiteX27" fmla="*/ 678180 w 899160"/>
              <a:gd name="connsiteY27" fmla="*/ 137160 h 1798798"/>
              <a:gd name="connsiteX28" fmla="*/ 739140 w 899160"/>
              <a:gd name="connsiteY28" fmla="*/ 190500 h 1798798"/>
              <a:gd name="connsiteX29" fmla="*/ 800100 w 899160"/>
              <a:gd name="connsiteY29" fmla="*/ 259080 h 1798798"/>
              <a:gd name="connsiteX30" fmla="*/ 762000 w 899160"/>
              <a:gd name="connsiteY30" fmla="*/ 342900 h 1798798"/>
              <a:gd name="connsiteX31" fmla="*/ 769620 w 899160"/>
              <a:gd name="connsiteY31" fmla="*/ 381000 h 1798798"/>
              <a:gd name="connsiteX32" fmla="*/ 777240 w 899160"/>
              <a:gd name="connsiteY32" fmla="*/ 403860 h 1798798"/>
              <a:gd name="connsiteX33" fmla="*/ 822960 w 899160"/>
              <a:gd name="connsiteY33" fmla="*/ 419100 h 1798798"/>
              <a:gd name="connsiteX34" fmla="*/ 861060 w 899160"/>
              <a:gd name="connsiteY34" fmla="*/ 464820 h 1798798"/>
              <a:gd name="connsiteX35" fmla="*/ 899160 w 899160"/>
              <a:gd name="connsiteY35" fmla="*/ 510540 h 1798798"/>
              <a:gd name="connsiteX36" fmla="*/ 685800 w 899160"/>
              <a:gd name="connsiteY36" fmla="*/ 1569720 h 1798798"/>
              <a:gd name="connsiteX37" fmla="*/ 632460 w 899160"/>
              <a:gd name="connsiteY37" fmla="*/ 1729740 h 1798798"/>
              <a:gd name="connsiteX38" fmla="*/ 609600 w 899160"/>
              <a:gd name="connsiteY38" fmla="*/ 1760220 h 1798798"/>
              <a:gd name="connsiteX39" fmla="*/ 495300 w 899160"/>
              <a:gd name="connsiteY39" fmla="*/ 1790700 h 1798798"/>
              <a:gd name="connsiteX40" fmla="*/ 342900 w 899160"/>
              <a:gd name="connsiteY40" fmla="*/ 1752600 h 1798798"/>
              <a:gd name="connsiteX41" fmla="*/ 198120 w 899160"/>
              <a:gd name="connsiteY41" fmla="*/ 1348740 h 1798798"/>
              <a:gd name="connsiteX42" fmla="*/ 190500 w 899160"/>
              <a:gd name="connsiteY42" fmla="*/ 1325880 h 1798798"/>
              <a:gd name="connsiteX43" fmla="*/ 182880 w 899160"/>
              <a:gd name="connsiteY43" fmla="*/ 1181100 h 1798798"/>
              <a:gd name="connsiteX44" fmla="*/ 175260 w 899160"/>
              <a:gd name="connsiteY44" fmla="*/ 1143000 h 1798798"/>
              <a:gd name="connsiteX45" fmla="*/ 190500 w 899160"/>
              <a:gd name="connsiteY45" fmla="*/ 1043940 h 1798798"/>
              <a:gd name="connsiteX46" fmla="*/ 182880 w 899160"/>
              <a:gd name="connsiteY46" fmla="*/ 929640 h 1798798"/>
              <a:gd name="connsiteX47" fmla="*/ 160020 w 899160"/>
              <a:gd name="connsiteY47" fmla="*/ 914400 h 1798798"/>
              <a:gd name="connsiteX48" fmla="*/ 121920 w 899160"/>
              <a:gd name="connsiteY48" fmla="*/ 906780 h 1798798"/>
              <a:gd name="connsiteX49" fmla="*/ 53340 w 899160"/>
              <a:gd name="connsiteY49" fmla="*/ 876300 h 1798798"/>
              <a:gd name="connsiteX50" fmla="*/ 60960 w 899160"/>
              <a:gd name="connsiteY50" fmla="*/ 784860 h 1798798"/>
              <a:gd name="connsiteX51" fmla="*/ 76200 w 899160"/>
              <a:gd name="connsiteY51" fmla="*/ 731520 h 1798798"/>
              <a:gd name="connsiteX52" fmla="*/ 53340 w 899160"/>
              <a:gd name="connsiteY52" fmla="*/ 662940 h 1798798"/>
              <a:gd name="connsiteX53" fmla="*/ 45720 w 899160"/>
              <a:gd name="connsiteY53" fmla="*/ 640080 h 1798798"/>
              <a:gd name="connsiteX54" fmla="*/ 22860 w 899160"/>
              <a:gd name="connsiteY54" fmla="*/ 640080 h 1798798"/>
              <a:gd name="connsiteX0" fmla="*/ 22860 w 899160"/>
              <a:gd name="connsiteY0" fmla="*/ 640080 h 1786156"/>
              <a:gd name="connsiteX1" fmla="*/ 22860 w 899160"/>
              <a:gd name="connsiteY1" fmla="*/ 640080 h 1786156"/>
              <a:gd name="connsiteX2" fmla="*/ 7620 w 899160"/>
              <a:gd name="connsiteY2" fmla="*/ 510540 h 1786156"/>
              <a:gd name="connsiteX3" fmla="*/ 0 w 899160"/>
              <a:gd name="connsiteY3" fmla="*/ 487680 h 1786156"/>
              <a:gd name="connsiteX4" fmla="*/ 22860 w 899160"/>
              <a:gd name="connsiteY4" fmla="*/ 373380 h 1786156"/>
              <a:gd name="connsiteX5" fmla="*/ 38100 w 899160"/>
              <a:gd name="connsiteY5" fmla="*/ 350520 h 1786156"/>
              <a:gd name="connsiteX6" fmla="*/ 60960 w 899160"/>
              <a:gd name="connsiteY6" fmla="*/ 335280 h 1786156"/>
              <a:gd name="connsiteX7" fmla="*/ 114300 w 899160"/>
              <a:gd name="connsiteY7" fmla="*/ 274320 h 1786156"/>
              <a:gd name="connsiteX8" fmla="*/ 129540 w 899160"/>
              <a:gd name="connsiteY8" fmla="*/ 251460 h 1786156"/>
              <a:gd name="connsiteX9" fmla="*/ 175260 w 899160"/>
              <a:gd name="connsiteY9" fmla="*/ 220980 h 1786156"/>
              <a:gd name="connsiteX10" fmla="*/ 190500 w 899160"/>
              <a:gd name="connsiteY10" fmla="*/ 198120 h 1786156"/>
              <a:gd name="connsiteX11" fmla="*/ 236220 w 899160"/>
              <a:gd name="connsiteY11" fmla="*/ 160020 h 1786156"/>
              <a:gd name="connsiteX12" fmla="*/ 251460 w 899160"/>
              <a:gd name="connsiteY12" fmla="*/ 137160 h 1786156"/>
              <a:gd name="connsiteX13" fmla="*/ 281940 w 899160"/>
              <a:gd name="connsiteY13" fmla="*/ 114300 h 1786156"/>
              <a:gd name="connsiteX14" fmla="*/ 304800 w 899160"/>
              <a:gd name="connsiteY14" fmla="*/ 91440 h 1786156"/>
              <a:gd name="connsiteX15" fmla="*/ 350520 w 899160"/>
              <a:gd name="connsiteY15" fmla="*/ 68580 h 1786156"/>
              <a:gd name="connsiteX16" fmla="*/ 365760 w 899160"/>
              <a:gd name="connsiteY16" fmla="*/ 45720 h 1786156"/>
              <a:gd name="connsiteX17" fmla="*/ 411480 w 899160"/>
              <a:gd name="connsiteY17" fmla="*/ 30480 h 1786156"/>
              <a:gd name="connsiteX18" fmla="*/ 434340 w 899160"/>
              <a:gd name="connsiteY18" fmla="*/ 15240 h 1786156"/>
              <a:gd name="connsiteX19" fmla="*/ 464820 w 899160"/>
              <a:gd name="connsiteY19" fmla="*/ 7620 h 1786156"/>
              <a:gd name="connsiteX20" fmla="*/ 487680 w 899160"/>
              <a:gd name="connsiteY20" fmla="*/ 0 h 1786156"/>
              <a:gd name="connsiteX21" fmla="*/ 548640 w 899160"/>
              <a:gd name="connsiteY21" fmla="*/ 22860 h 1786156"/>
              <a:gd name="connsiteX22" fmla="*/ 563880 w 899160"/>
              <a:gd name="connsiteY22" fmla="*/ 45720 h 1786156"/>
              <a:gd name="connsiteX23" fmla="*/ 586740 w 899160"/>
              <a:gd name="connsiteY23" fmla="*/ 53340 h 1786156"/>
              <a:gd name="connsiteX24" fmla="*/ 609600 w 899160"/>
              <a:gd name="connsiteY24" fmla="*/ 68580 h 1786156"/>
              <a:gd name="connsiteX25" fmla="*/ 624840 w 899160"/>
              <a:gd name="connsiteY25" fmla="*/ 91440 h 1786156"/>
              <a:gd name="connsiteX26" fmla="*/ 647700 w 899160"/>
              <a:gd name="connsiteY26" fmla="*/ 106680 h 1786156"/>
              <a:gd name="connsiteX27" fmla="*/ 678180 w 899160"/>
              <a:gd name="connsiteY27" fmla="*/ 137160 h 1786156"/>
              <a:gd name="connsiteX28" fmla="*/ 739140 w 899160"/>
              <a:gd name="connsiteY28" fmla="*/ 190500 h 1786156"/>
              <a:gd name="connsiteX29" fmla="*/ 800100 w 899160"/>
              <a:gd name="connsiteY29" fmla="*/ 259080 h 1786156"/>
              <a:gd name="connsiteX30" fmla="*/ 762000 w 899160"/>
              <a:gd name="connsiteY30" fmla="*/ 342900 h 1786156"/>
              <a:gd name="connsiteX31" fmla="*/ 769620 w 899160"/>
              <a:gd name="connsiteY31" fmla="*/ 381000 h 1786156"/>
              <a:gd name="connsiteX32" fmla="*/ 777240 w 899160"/>
              <a:gd name="connsiteY32" fmla="*/ 403860 h 1786156"/>
              <a:gd name="connsiteX33" fmla="*/ 822960 w 899160"/>
              <a:gd name="connsiteY33" fmla="*/ 419100 h 1786156"/>
              <a:gd name="connsiteX34" fmla="*/ 861060 w 899160"/>
              <a:gd name="connsiteY34" fmla="*/ 464820 h 1786156"/>
              <a:gd name="connsiteX35" fmla="*/ 899160 w 899160"/>
              <a:gd name="connsiteY35" fmla="*/ 510540 h 1786156"/>
              <a:gd name="connsiteX36" fmla="*/ 685800 w 899160"/>
              <a:gd name="connsiteY36" fmla="*/ 1569720 h 1786156"/>
              <a:gd name="connsiteX37" fmla="*/ 632460 w 899160"/>
              <a:gd name="connsiteY37" fmla="*/ 1729740 h 1786156"/>
              <a:gd name="connsiteX38" fmla="*/ 609600 w 899160"/>
              <a:gd name="connsiteY38" fmla="*/ 1760220 h 1786156"/>
              <a:gd name="connsiteX39" fmla="*/ 342900 w 899160"/>
              <a:gd name="connsiteY39" fmla="*/ 1752600 h 1786156"/>
              <a:gd name="connsiteX40" fmla="*/ 198120 w 899160"/>
              <a:gd name="connsiteY40" fmla="*/ 1348740 h 1786156"/>
              <a:gd name="connsiteX41" fmla="*/ 190500 w 899160"/>
              <a:gd name="connsiteY41" fmla="*/ 1325880 h 1786156"/>
              <a:gd name="connsiteX42" fmla="*/ 182880 w 899160"/>
              <a:gd name="connsiteY42" fmla="*/ 1181100 h 1786156"/>
              <a:gd name="connsiteX43" fmla="*/ 175260 w 899160"/>
              <a:gd name="connsiteY43" fmla="*/ 1143000 h 1786156"/>
              <a:gd name="connsiteX44" fmla="*/ 190500 w 899160"/>
              <a:gd name="connsiteY44" fmla="*/ 1043940 h 1786156"/>
              <a:gd name="connsiteX45" fmla="*/ 182880 w 899160"/>
              <a:gd name="connsiteY45" fmla="*/ 929640 h 1786156"/>
              <a:gd name="connsiteX46" fmla="*/ 160020 w 899160"/>
              <a:gd name="connsiteY46" fmla="*/ 914400 h 1786156"/>
              <a:gd name="connsiteX47" fmla="*/ 121920 w 899160"/>
              <a:gd name="connsiteY47" fmla="*/ 906780 h 1786156"/>
              <a:gd name="connsiteX48" fmla="*/ 53340 w 899160"/>
              <a:gd name="connsiteY48" fmla="*/ 876300 h 1786156"/>
              <a:gd name="connsiteX49" fmla="*/ 60960 w 899160"/>
              <a:gd name="connsiteY49" fmla="*/ 784860 h 1786156"/>
              <a:gd name="connsiteX50" fmla="*/ 76200 w 899160"/>
              <a:gd name="connsiteY50" fmla="*/ 731520 h 1786156"/>
              <a:gd name="connsiteX51" fmla="*/ 53340 w 899160"/>
              <a:gd name="connsiteY51" fmla="*/ 662940 h 1786156"/>
              <a:gd name="connsiteX52" fmla="*/ 45720 w 899160"/>
              <a:gd name="connsiteY52" fmla="*/ 640080 h 1786156"/>
              <a:gd name="connsiteX53" fmla="*/ 22860 w 899160"/>
              <a:gd name="connsiteY53" fmla="*/ 640080 h 1786156"/>
              <a:gd name="connsiteX0" fmla="*/ 22860 w 899160"/>
              <a:gd name="connsiteY0" fmla="*/ 640080 h 1781668"/>
              <a:gd name="connsiteX1" fmla="*/ 22860 w 899160"/>
              <a:gd name="connsiteY1" fmla="*/ 640080 h 1781668"/>
              <a:gd name="connsiteX2" fmla="*/ 7620 w 899160"/>
              <a:gd name="connsiteY2" fmla="*/ 510540 h 1781668"/>
              <a:gd name="connsiteX3" fmla="*/ 0 w 899160"/>
              <a:gd name="connsiteY3" fmla="*/ 487680 h 1781668"/>
              <a:gd name="connsiteX4" fmla="*/ 22860 w 899160"/>
              <a:gd name="connsiteY4" fmla="*/ 373380 h 1781668"/>
              <a:gd name="connsiteX5" fmla="*/ 38100 w 899160"/>
              <a:gd name="connsiteY5" fmla="*/ 350520 h 1781668"/>
              <a:gd name="connsiteX6" fmla="*/ 60960 w 899160"/>
              <a:gd name="connsiteY6" fmla="*/ 335280 h 1781668"/>
              <a:gd name="connsiteX7" fmla="*/ 114300 w 899160"/>
              <a:gd name="connsiteY7" fmla="*/ 274320 h 1781668"/>
              <a:gd name="connsiteX8" fmla="*/ 129540 w 899160"/>
              <a:gd name="connsiteY8" fmla="*/ 251460 h 1781668"/>
              <a:gd name="connsiteX9" fmla="*/ 175260 w 899160"/>
              <a:gd name="connsiteY9" fmla="*/ 220980 h 1781668"/>
              <a:gd name="connsiteX10" fmla="*/ 190500 w 899160"/>
              <a:gd name="connsiteY10" fmla="*/ 198120 h 1781668"/>
              <a:gd name="connsiteX11" fmla="*/ 236220 w 899160"/>
              <a:gd name="connsiteY11" fmla="*/ 160020 h 1781668"/>
              <a:gd name="connsiteX12" fmla="*/ 251460 w 899160"/>
              <a:gd name="connsiteY12" fmla="*/ 137160 h 1781668"/>
              <a:gd name="connsiteX13" fmla="*/ 281940 w 899160"/>
              <a:gd name="connsiteY13" fmla="*/ 114300 h 1781668"/>
              <a:gd name="connsiteX14" fmla="*/ 304800 w 899160"/>
              <a:gd name="connsiteY14" fmla="*/ 91440 h 1781668"/>
              <a:gd name="connsiteX15" fmla="*/ 350520 w 899160"/>
              <a:gd name="connsiteY15" fmla="*/ 68580 h 1781668"/>
              <a:gd name="connsiteX16" fmla="*/ 365760 w 899160"/>
              <a:gd name="connsiteY16" fmla="*/ 45720 h 1781668"/>
              <a:gd name="connsiteX17" fmla="*/ 411480 w 899160"/>
              <a:gd name="connsiteY17" fmla="*/ 30480 h 1781668"/>
              <a:gd name="connsiteX18" fmla="*/ 434340 w 899160"/>
              <a:gd name="connsiteY18" fmla="*/ 15240 h 1781668"/>
              <a:gd name="connsiteX19" fmla="*/ 464820 w 899160"/>
              <a:gd name="connsiteY19" fmla="*/ 7620 h 1781668"/>
              <a:gd name="connsiteX20" fmla="*/ 487680 w 899160"/>
              <a:gd name="connsiteY20" fmla="*/ 0 h 1781668"/>
              <a:gd name="connsiteX21" fmla="*/ 548640 w 899160"/>
              <a:gd name="connsiteY21" fmla="*/ 22860 h 1781668"/>
              <a:gd name="connsiteX22" fmla="*/ 563880 w 899160"/>
              <a:gd name="connsiteY22" fmla="*/ 45720 h 1781668"/>
              <a:gd name="connsiteX23" fmla="*/ 586740 w 899160"/>
              <a:gd name="connsiteY23" fmla="*/ 53340 h 1781668"/>
              <a:gd name="connsiteX24" fmla="*/ 609600 w 899160"/>
              <a:gd name="connsiteY24" fmla="*/ 68580 h 1781668"/>
              <a:gd name="connsiteX25" fmla="*/ 624840 w 899160"/>
              <a:gd name="connsiteY25" fmla="*/ 91440 h 1781668"/>
              <a:gd name="connsiteX26" fmla="*/ 647700 w 899160"/>
              <a:gd name="connsiteY26" fmla="*/ 106680 h 1781668"/>
              <a:gd name="connsiteX27" fmla="*/ 678180 w 899160"/>
              <a:gd name="connsiteY27" fmla="*/ 137160 h 1781668"/>
              <a:gd name="connsiteX28" fmla="*/ 739140 w 899160"/>
              <a:gd name="connsiteY28" fmla="*/ 190500 h 1781668"/>
              <a:gd name="connsiteX29" fmla="*/ 800100 w 899160"/>
              <a:gd name="connsiteY29" fmla="*/ 259080 h 1781668"/>
              <a:gd name="connsiteX30" fmla="*/ 762000 w 899160"/>
              <a:gd name="connsiteY30" fmla="*/ 342900 h 1781668"/>
              <a:gd name="connsiteX31" fmla="*/ 769620 w 899160"/>
              <a:gd name="connsiteY31" fmla="*/ 381000 h 1781668"/>
              <a:gd name="connsiteX32" fmla="*/ 777240 w 899160"/>
              <a:gd name="connsiteY32" fmla="*/ 403860 h 1781668"/>
              <a:gd name="connsiteX33" fmla="*/ 822960 w 899160"/>
              <a:gd name="connsiteY33" fmla="*/ 419100 h 1781668"/>
              <a:gd name="connsiteX34" fmla="*/ 861060 w 899160"/>
              <a:gd name="connsiteY34" fmla="*/ 464820 h 1781668"/>
              <a:gd name="connsiteX35" fmla="*/ 899160 w 899160"/>
              <a:gd name="connsiteY35" fmla="*/ 510540 h 1781668"/>
              <a:gd name="connsiteX36" fmla="*/ 685800 w 899160"/>
              <a:gd name="connsiteY36" fmla="*/ 1569720 h 1781668"/>
              <a:gd name="connsiteX37" fmla="*/ 632460 w 899160"/>
              <a:gd name="connsiteY37" fmla="*/ 1729740 h 1781668"/>
              <a:gd name="connsiteX38" fmla="*/ 342900 w 899160"/>
              <a:gd name="connsiteY38" fmla="*/ 1752600 h 1781668"/>
              <a:gd name="connsiteX39" fmla="*/ 198120 w 899160"/>
              <a:gd name="connsiteY39" fmla="*/ 1348740 h 1781668"/>
              <a:gd name="connsiteX40" fmla="*/ 190500 w 899160"/>
              <a:gd name="connsiteY40" fmla="*/ 1325880 h 1781668"/>
              <a:gd name="connsiteX41" fmla="*/ 182880 w 899160"/>
              <a:gd name="connsiteY41" fmla="*/ 1181100 h 1781668"/>
              <a:gd name="connsiteX42" fmla="*/ 175260 w 899160"/>
              <a:gd name="connsiteY42" fmla="*/ 1143000 h 1781668"/>
              <a:gd name="connsiteX43" fmla="*/ 190500 w 899160"/>
              <a:gd name="connsiteY43" fmla="*/ 1043940 h 1781668"/>
              <a:gd name="connsiteX44" fmla="*/ 182880 w 899160"/>
              <a:gd name="connsiteY44" fmla="*/ 929640 h 1781668"/>
              <a:gd name="connsiteX45" fmla="*/ 160020 w 899160"/>
              <a:gd name="connsiteY45" fmla="*/ 914400 h 1781668"/>
              <a:gd name="connsiteX46" fmla="*/ 121920 w 899160"/>
              <a:gd name="connsiteY46" fmla="*/ 906780 h 1781668"/>
              <a:gd name="connsiteX47" fmla="*/ 53340 w 899160"/>
              <a:gd name="connsiteY47" fmla="*/ 876300 h 1781668"/>
              <a:gd name="connsiteX48" fmla="*/ 60960 w 899160"/>
              <a:gd name="connsiteY48" fmla="*/ 784860 h 1781668"/>
              <a:gd name="connsiteX49" fmla="*/ 76200 w 899160"/>
              <a:gd name="connsiteY49" fmla="*/ 731520 h 1781668"/>
              <a:gd name="connsiteX50" fmla="*/ 53340 w 899160"/>
              <a:gd name="connsiteY50" fmla="*/ 662940 h 1781668"/>
              <a:gd name="connsiteX51" fmla="*/ 45720 w 899160"/>
              <a:gd name="connsiteY51" fmla="*/ 640080 h 1781668"/>
              <a:gd name="connsiteX52" fmla="*/ 22860 w 899160"/>
              <a:gd name="connsiteY52" fmla="*/ 640080 h 1781668"/>
              <a:gd name="connsiteX0" fmla="*/ 22860 w 899160"/>
              <a:gd name="connsiteY0" fmla="*/ 640080 h 1845685"/>
              <a:gd name="connsiteX1" fmla="*/ 22860 w 899160"/>
              <a:gd name="connsiteY1" fmla="*/ 640080 h 1845685"/>
              <a:gd name="connsiteX2" fmla="*/ 7620 w 899160"/>
              <a:gd name="connsiteY2" fmla="*/ 510540 h 1845685"/>
              <a:gd name="connsiteX3" fmla="*/ 0 w 899160"/>
              <a:gd name="connsiteY3" fmla="*/ 487680 h 1845685"/>
              <a:gd name="connsiteX4" fmla="*/ 22860 w 899160"/>
              <a:gd name="connsiteY4" fmla="*/ 373380 h 1845685"/>
              <a:gd name="connsiteX5" fmla="*/ 38100 w 899160"/>
              <a:gd name="connsiteY5" fmla="*/ 350520 h 1845685"/>
              <a:gd name="connsiteX6" fmla="*/ 60960 w 899160"/>
              <a:gd name="connsiteY6" fmla="*/ 335280 h 1845685"/>
              <a:gd name="connsiteX7" fmla="*/ 114300 w 899160"/>
              <a:gd name="connsiteY7" fmla="*/ 274320 h 1845685"/>
              <a:gd name="connsiteX8" fmla="*/ 129540 w 899160"/>
              <a:gd name="connsiteY8" fmla="*/ 251460 h 1845685"/>
              <a:gd name="connsiteX9" fmla="*/ 175260 w 899160"/>
              <a:gd name="connsiteY9" fmla="*/ 220980 h 1845685"/>
              <a:gd name="connsiteX10" fmla="*/ 190500 w 899160"/>
              <a:gd name="connsiteY10" fmla="*/ 198120 h 1845685"/>
              <a:gd name="connsiteX11" fmla="*/ 236220 w 899160"/>
              <a:gd name="connsiteY11" fmla="*/ 160020 h 1845685"/>
              <a:gd name="connsiteX12" fmla="*/ 251460 w 899160"/>
              <a:gd name="connsiteY12" fmla="*/ 137160 h 1845685"/>
              <a:gd name="connsiteX13" fmla="*/ 281940 w 899160"/>
              <a:gd name="connsiteY13" fmla="*/ 114300 h 1845685"/>
              <a:gd name="connsiteX14" fmla="*/ 304800 w 899160"/>
              <a:gd name="connsiteY14" fmla="*/ 91440 h 1845685"/>
              <a:gd name="connsiteX15" fmla="*/ 350520 w 899160"/>
              <a:gd name="connsiteY15" fmla="*/ 68580 h 1845685"/>
              <a:gd name="connsiteX16" fmla="*/ 365760 w 899160"/>
              <a:gd name="connsiteY16" fmla="*/ 45720 h 1845685"/>
              <a:gd name="connsiteX17" fmla="*/ 411480 w 899160"/>
              <a:gd name="connsiteY17" fmla="*/ 30480 h 1845685"/>
              <a:gd name="connsiteX18" fmla="*/ 434340 w 899160"/>
              <a:gd name="connsiteY18" fmla="*/ 15240 h 1845685"/>
              <a:gd name="connsiteX19" fmla="*/ 464820 w 899160"/>
              <a:gd name="connsiteY19" fmla="*/ 7620 h 1845685"/>
              <a:gd name="connsiteX20" fmla="*/ 487680 w 899160"/>
              <a:gd name="connsiteY20" fmla="*/ 0 h 1845685"/>
              <a:gd name="connsiteX21" fmla="*/ 548640 w 899160"/>
              <a:gd name="connsiteY21" fmla="*/ 22860 h 1845685"/>
              <a:gd name="connsiteX22" fmla="*/ 563880 w 899160"/>
              <a:gd name="connsiteY22" fmla="*/ 45720 h 1845685"/>
              <a:gd name="connsiteX23" fmla="*/ 586740 w 899160"/>
              <a:gd name="connsiteY23" fmla="*/ 53340 h 1845685"/>
              <a:gd name="connsiteX24" fmla="*/ 609600 w 899160"/>
              <a:gd name="connsiteY24" fmla="*/ 68580 h 1845685"/>
              <a:gd name="connsiteX25" fmla="*/ 624840 w 899160"/>
              <a:gd name="connsiteY25" fmla="*/ 91440 h 1845685"/>
              <a:gd name="connsiteX26" fmla="*/ 647700 w 899160"/>
              <a:gd name="connsiteY26" fmla="*/ 106680 h 1845685"/>
              <a:gd name="connsiteX27" fmla="*/ 678180 w 899160"/>
              <a:gd name="connsiteY27" fmla="*/ 137160 h 1845685"/>
              <a:gd name="connsiteX28" fmla="*/ 739140 w 899160"/>
              <a:gd name="connsiteY28" fmla="*/ 190500 h 1845685"/>
              <a:gd name="connsiteX29" fmla="*/ 800100 w 899160"/>
              <a:gd name="connsiteY29" fmla="*/ 259080 h 1845685"/>
              <a:gd name="connsiteX30" fmla="*/ 762000 w 899160"/>
              <a:gd name="connsiteY30" fmla="*/ 342900 h 1845685"/>
              <a:gd name="connsiteX31" fmla="*/ 769620 w 899160"/>
              <a:gd name="connsiteY31" fmla="*/ 381000 h 1845685"/>
              <a:gd name="connsiteX32" fmla="*/ 777240 w 899160"/>
              <a:gd name="connsiteY32" fmla="*/ 403860 h 1845685"/>
              <a:gd name="connsiteX33" fmla="*/ 822960 w 899160"/>
              <a:gd name="connsiteY33" fmla="*/ 419100 h 1845685"/>
              <a:gd name="connsiteX34" fmla="*/ 861060 w 899160"/>
              <a:gd name="connsiteY34" fmla="*/ 464820 h 1845685"/>
              <a:gd name="connsiteX35" fmla="*/ 899160 w 899160"/>
              <a:gd name="connsiteY35" fmla="*/ 510540 h 1845685"/>
              <a:gd name="connsiteX36" fmla="*/ 632460 w 899160"/>
              <a:gd name="connsiteY36" fmla="*/ 1729740 h 1845685"/>
              <a:gd name="connsiteX37" fmla="*/ 342900 w 899160"/>
              <a:gd name="connsiteY37" fmla="*/ 1752600 h 1845685"/>
              <a:gd name="connsiteX38" fmla="*/ 198120 w 899160"/>
              <a:gd name="connsiteY38" fmla="*/ 1348740 h 1845685"/>
              <a:gd name="connsiteX39" fmla="*/ 190500 w 899160"/>
              <a:gd name="connsiteY39" fmla="*/ 1325880 h 1845685"/>
              <a:gd name="connsiteX40" fmla="*/ 182880 w 899160"/>
              <a:gd name="connsiteY40" fmla="*/ 1181100 h 1845685"/>
              <a:gd name="connsiteX41" fmla="*/ 175260 w 899160"/>
              <a:gd name="connsiteY41" fmla="*/ 1143000 h 1845685"/>
              <a:gd name="connsiteX42" fmla="*/ 190500 w 899160"/>
              <a:gd name="connsiteY42" fmla="*/ 1043940 h 1845685"/>
              <a:gd name="connsiteX43" fmla="*/ 182880 w 899160"/>
              <a:gd name="connsiteY43" fmla="*/ 929640 h 1845685"/>
              <a:gd name="connsiteX44" fmla="*/ 160020 w 899160"/>
              <a:gd name="connsiteY44" fmla="*/ 914400 h 1845685"/>
              <a:gd name="connsiteX45" fmla="*/ 121920 w 899160"/>
              <a:gd name="connsiteY45" fmla="*/ 906780 h 1845685"/>
              <a:gd name="connsiteX46" fmla="*/ 53340 w 899160"/>
              <a:gd name="connsiteY46" fmla="*/ 876300 h 1845685"/>
              <a:gd name="connsiteX47" fmla="*/ 60960 w 899160"/>
              <a:gd name="connsiteY47" fmla="*/ 784860 h 1845685"/>
              <a:gd name="connsiteX48" fmla="*/ 76200 w 899160"/>
              <a:gd name="connsiteY48" fmla="*/ 731520 h 1845685"/>
              <a:gd name="connsiteX49" fmla="*/ 53340 w 899160"/>
              <a:gd name="connsiteY49" fmla="*/ 662940 h 1845685"/>
              <a:gd name="connsiteX50" fmla="*/ 45720 w 899160"/>
              <a:gd name="connsiteY50" fmla="*/ 640080 h 1845685"/>
              <a:gd name="connsiteX51" fmla="*/ 22860 w 899160"/>
              <a:gd name="connsiteY51" fmla="*/ 640080 h 1845685"/>
              <a:gd name="connsiteX0" fmla="*/ 22860 w 899160"/>
              <a:gd name="connsiteY0" fmla="*/ 640080 h 1845685"/>
              <a:gd name="connsiteX1" fmla="*/ 22860 w 899160"/>
              <a:gd name="connsiteY1" fmla="*/ 640080 h 1845685"/>
              <a:gd name="connsiteX2" fmla="*/ 7620 w 899160"/>
              <a:gd name="connsiteY2" fmla="*/ 510540 h 1845685"/>
              <a:gd name="connsiteX3" fmla="*/ 0 w 899160"/>
              <a:gd name="connsiteY3" fmla="*/ 487680 h 1845685"/>
              <a:gd name="connsiteX4" fmla="*/ 22860 w 899160"/>
              <a:gd name="connsiteY4" fmla="*/ 373380 h 1845685"/>
              <a:gd name="connsiteX5" fmla="*/ 38100 w 899160"/>
              <a:gd name="connsiteY5" fmla="*/ 350520 h 1845685"/>
              <a:gd name="connsiteX6" fmla="*/ 60960 w 899160"/>
              <a:gd name="connsiteY6" fmla="*/ 335280 h 1845685"/>
              <a:gd name="connsiteX7" fmla="*/ 114300 w 899160"/>
              <a:gd name="connsiteY7" fmla="*/ 274320 h 1845685"/>
              <a:gd name="connsiteX8" fmla="*/ 129540 w 899160"/>
              <a:gd name="connsiteY8" fmla="*/ 251460 h 1845685"/>
              <a:gd name="connsiteX9" fmla="*/ 175260 w 899160"/>
              <a:gd name="connsiteY9" fmla="*/ 220980 h 1845685"/>
              <a:gd name="connsiteX10" fmla="*/ 190500 w 899160"/>
              <a:gd name="connsiteY10" fmla="*/ 198120 h 1845685"/>
              <a:gd name="connsiteX11" fmla="*/ 236220 w 899160"/>
              <a:gd name="connsiteY11" fmla="*/ 160020 h 1845685"/>
              <a:gd name="connsiteX12" fmla="*/ 251460 w 899160"/>
              <a:gd name="connsiteY12" fmla="*/ 137160 h 1845685"/>
              <a:gd name="connsiteX13" fmla="*/ 281940 w 899160"/>
              <a:gd name="connsiteY13" fmla="*/ 114300 h 1845685"/>
              <a:gd name="connsiteX14" fmla="*/ 304800 w 899160"/>
              <a:gd name="connsiteY14" fmla="*/ 91440 h 1845685"/>
              <a:gd name="connsiteX15" fmla="*/ 350520 w 899160"/>
              <a:gd name="connsiteY15" fmla="*/ 68580 h 1845685"/>
              <a:gd name="connsiteX16" fmla="*/ 365760 w 899160"/>
              <a:gd name="connsiteY16" fmla="*/ 45720 h 1845685"/>
              <a:gd name="connsiteX17" fmla="*/ 411480 w 899160"/>
              <a:gd name="connsiteY17" fmla="*/ 30480 h 1845685"/>
              <a:gd name="connsiteX18" fmla="*/ 434340 w 899160"/>
              <a:gd name="connsiteY18" fmla="*/ 15240 h 1845685"/>
              <a:gd name="connsiteX19" fmla="*/ 464820 w 899160"/>
              <a:gd name="connsiteY19" fmla="*/ 7620 h 1845685"/>
              <a:gd name="connsiteX20" fmla="*/ 487680 w 899160"/>
              <a:gd name="connsiteY20" fmla="*/ 0 h 1845685"/>
              <a:gd name="connsiteX21" fmla="*/ 548640 w 899160"/>
              <a:gd name="connsiteY21" fmla="*/ 22860 h 1845685"/>
              <a:gd name="connsiteX22" fmla="*/ 563880 w 899160"/>
              <a:gd name="connsiteY22" fmla="*/ 45720 h 1845685"/>
              <a:gd name="connsiteX23" fmla="*/ 586740 w 899160"/>
              <a:gd name="connsiteY23" fmla="*/ 53340 h 1845685"/>
              <a:gd name="connsiteX24" fmla="*/ 609600 w 899160"/>
              <a:gd name="connsiteY24" fmla="*/ 68580 h 1845685"/>
              <a:gd name="connsiteX25" fmla="*/ 624840 w 899160"/>
              <a:gd name="connsiteY25" fmla="*/ 91440 h 1845685"/>
              <a:gd name="connsiteX26" fmla="*/ 647700 w 899160"/>
              <a:gd name="connsiteY26" fmla="*/ 106680 h 1845685"/>
              <a:gd name="connsiteX27" fmla="*/ 678180 w 899160"/>
              <a:gd name="connsiteY27" fmla="*/ 137160 h 1845685"/>
              <a:gd name="connsiteX28" fmla="*/ 739140 w 899160"/>
              <a:gd name="connsiteY28" fmla="*/ 190500 h 1845685"/>
              <a:gd name="connsiteX29" fmla="*/ 800100 w 899160"/>
              <a:gd name="connsiteY29" fmla="*/ 259080 h 1845685"/>
              <a:gd name="connsiteX30" fmla="*/ 762000 w 899160"/>
              <a:gd name="connsiteY30" fmla="*/ 342900 h 1845685"/>
              <a:gd name="connsiteX31" fmla="*/ 769620 w 899160"/>
              <a:gd name="connsiteY31" fmla="*/ 381000 h 1845685"/>
              <a:gd name="connsiteX32" fmla="*/ 777240 w 899160"/>
              <a:gd name="connsiteY32" fmla="*/ 403860 h 1845685"/>
              <a:gd name="connsiteX33" fmla="*/ 822960 w 899160"/>
              <a:gd name="connsiteY33" fmla="*/ 419100 h 1845685"/>
              <a:gd name="connsiteX34" fmla="*/ 861060 w 899160"/>
              <a:gd name="connsiteY34" fmla="*/ 464820 h 1845685"/>
              <a:gd name="connsiteX35" fmla="*/ 899160 w 899160"/>
              <a:gd name="connsiteY35" fmla="*/ 510540 h 1845685"/>
              <a:gd name="connsiteX36" fmla="*/ 632460 w 899160"/>
              <a:gd name="connsiteY36" fmla="*/ 1729740 h 1845685"/>
              <a:gd name="connsiteX37" fmla="*/ 342900 w 899160"/>
              <a:gd name="connsiteY37" fmla="*/ 1752600 h 1845685"/>
              <a:gd name="connsiteX38" fmla="*/ 198120 w 899160"/>
              <a:gd name="connsiteY38" fmla="*/ 1348740 h 1845685"/>
              <a:gd name="connsiteX39" fmla="*/ 182880 w 899160"/>
              <a:gd name="connsiteY39" fmla="*/ 1181100 h 1845685"/>
              <a:gd name="connsiteX40" fmla="*/ 175260 w 899160"/>
              <a:gd name="connsiteY40" fmla="*/ 1143000 h 1845685"/>
              <a:gd name="connsiteX41" fmla="*/ 190500 w 899160"/>
              <a:gd name="connsiteY41" fmla="*/ 1043940 h 1845685"/>
              <a:gd name="connsiteX42" fmla="*/ 182880 w 899160"/>
              <a:gd name="connsiteY42" fmla="*/ 929640 h 1845685"/>
              <a:gd name="connsiteX43" fmla="*/ 160020 w 899160"/>
              <a:gd name="connsiteY43" fmla="*/ 914400 h 1845685"/>
              <a:gd name="connsiteX44" fmla="*/ 121920 w 899160"/>
              <a:gd name="connsiteY44" fmla="*/ 906780 h 1845685"/>
              <a:gd name="connsiteX45" fmla="*/ 53340 w 899160"/>
              <a:gd name="connsiteY45" fmla="*/ 876300 h 1845685"/>
              <a:gd name="connsiteX46" fmla="*/ 60960 w 899160"/>
              <a:gd name="connsiteY46" fmla="*/ 784860 h 1845685"/>
              <a:gd name="connsiteX47" fmla="*/ 76200 w 899160"/>
              <a:gd name="connsiteY47" fmla="*/ 731520 h 1845685"/>
              <a:gd name="connsiteX48" fmla="*/ 53340 w 899160"/>
              <a:gd name="connsiteY48" fmla="*/ 662940 h 1845685"/>
              <a:gd name="connsiteX49" fmla="*/ 45720 w 899160"/>
              <a:gd name="connsiteY49" fmla="*/ 640080 h 1845685"/>
              <a:gd name="connsiteX50" fmla="*/ 22860 w 899160"/>
              <a:gd name="connsiteY50" fmla="*/ 640080 h 1845685"/>
              <a:gd name="connsiteX0" fmla="*/ 22860 w 899160"/>
              <a:gd name="connsiteY0" fmla="*/ 640080 h 1854565"/>
              <a:gd name="connsiteX1" fmla="*/ 22860 w 899160"/>
              <a:gd name="connsiteY1" fmla="*/ 640080 h 1854565"/>
              <a:gd name="connsiteX2" fmla="*/ 7620 w 899160"/>
              <a:gd name="connsiteY2" fmla="*/ 510540 h 1854565"/>
              <a:gd name="connsiteX3" fmla="*/ 0 w 899160"/>
              <a:gd name="connsiteY3" fmla="*/ 487680 h 1854565"/>
              <a:gd name="connsiteX4" fmla="*/ 22860 w 899160"/>
              <a:gd name="connsiteY4" fmla="*/ 373380 h 1854565"/>
              <a:gd name="connsiteX5" fmla="*/ 38100 w 899160"/>
              <a:gd name="connsiteY5" fmla="*/ 350520 h 1854565"/>
              <a:gd name="connsiteX6" fmla="*/ 60960 w 899160"/>
              <a:gd name="connsiteY6" fmla="*/ 335280 h 1854565"/>
              <a:gd name="connsiteX7" fmla="*/ 114300 w 899160"/>
              <a:gd name="connsiteY7" fmla="*/ 274320 h 1854565"/>
              <a:gd name="connsiteX8" fmla="*/ 129540 w 899160"/>
              <a:gd name="connsiteY8" fmla="*/ 251460 h 1854565"/>
              <a:gd name="connsiteX9" fmla="*/ 175260 w 899160"/>
              <a:gd name="connsiteY9" fmla="*/ 220980 h 1854565"/>
              <a:gd name="connsiteX10" fmla="*/ 190500 w 899160"/>
              <a:gd name="connsiteY10" fmla="*/ 198120 h 1854565"/>
              <a:gd name="connsiteX11" fmla="*/ 236220 w 899160"/>
              <a:gd name="connsiteY11" fmla="*/ 160020 h 1854565"/>
              <a:gd name="connsiteX12" fmla="*/ 251460 w 899160"/>
              <a:gd name="connsiteY12" fmla="*/ 137160 h 1854565"/>
              <a:gd name="connsiteX13" fmla="*/ 281940 w 899160"/>
              <a:gd name="connsiteY13" fmla="*/ 114300 h 1854565"/>
              <a:gd name="connsiteX14" fmla="*/ 304800 w 899160"/>
              <a:gd name="connsiteY14" fmla="*/ 91440 h 1854565"/>
              <a:gd name="connsiteX15" fmla="*/ 350520 w 899160"/>
              <a:gd name="connsiteY15" fmla="*/ 68580 h 1854565"/>
              <a:gd name="connsiteX16" fmla="*/ 365760 w 899160"/>
              <a:gd name="connsiteY16" fmla="*/ 45720 h 1854565"/>
              <a:gd name="connsiteX17" fmla="*/ 411480 w 899160"/>
              <a:gd name="connsiteY17" fmla="*/ 30480 h 1854565"/>
              <a:gd name="connsiteX18" fmla="*/ 434340 w 899160"/>
              <a:gd name="connsiteY18" fmla="*/ 15240 h 1854565"/>
              <a:gd name="connsiteX19" fmla="*/ 464820 w 899160"/>
              <a:gd name="connsiteY19" fmla="*/ 7620 h 1854565"/>
              <a:gd name="connsiteX20" fmla="*/ 487680 w 899160"/>
              <a:gd name="connsiteY20" fmla="*/ 0 h 1854565"/>
              <a:gd name="connsiteX21" fmla="*/ 548640 w 899160"/>
              <a:gd name="connsiteY21" fmla="*/ 22860 h 1854565"/>
              <a:gd name="connsiteX22" fmla="*/ 563880 w 899160"/>
              <a:gd name="connsiteY22" fmla="*/ 45720 h 1854565"/>
              <a:gd name="connsiteX23" fmla="*/ 586740 w 899160"/>
              <a:gd name="connsiteY23" fmla="*/ 53340 h 1854565"/>
              <a:gd name="connsiteX24" fmla="*/ 609600 w 899160"/>
              <a:gd name="connsiteY24" fmla="*/ 68580 h 1854565"/>
              <a:gd name="connsiteX25" fmla="*/ 624840 w 899160"/>
              <a:gd name="connsiteY25" fmla="*/ 91440 h 1854565"/>
              <a:gd name="connsiteX26" fmla="*/ 647700 w 899160"/>
              <a:gd name="connsiteY26" fmla="*/ 106680 h 1854565"/>
              <a:gd name="connsiteX27" fmla="*/ 678180 w 899160"/>
              <a:gd name="connsiteY27" fmla="*/ 137160 h 1854565"/>
              <a:gd name="connsiteX28" fmla="*/ 739140 w 899160"/>
              <a:gd name="connsiteY28" fmla="*/ 190500 h 1854565"/>
              <a:gd name="connsiteX29" fmla="*/ 800100 w 899160"/>
              <a:gd name="connsiteY29" fmla="*/ 259080 h 1854565"/>
              <a:gd name="connsiteX30" fmla="*/ 762000 w 899160"/>
              <a:gd name="connsiteY30" fmla="*/ 342900 h 1854565"/>
              <a:gd name="connsiteX31" fmla="*/ 769620 w 899160"/>
              <a:gd name="connsiteY31" fmla="*/ 381000 h 1854565"/>
              <a:gd name="connsiteX32" fmla="*/ 777240 w 899160"/>
              <a:gd name="connsiteY32" fmla="*/ 403860 h 1854565"/>
              <a:gd name="connsiteX33" fmla="*/ 822960 w 899160"/>
              <a:gd name="connsiteY33" fmla="*/ 419100 h 1854565"/>
              <a:gd name="connsiteX34" fmla="*/ 861060 w 899160"/>
              <a:gd name="connsiteY34" fmla="*/ 464820 h 1854565"/>
              <a:gd name="connsiteX35" fmla="*/ 899160 w 899160"/>
              <a:gd name="connsiteY35" fmla="*/ 510540 h 1854565"/>
              <a:gd name="connsiteX36" fmla="*/ 632460 w 899160"/>
              <a:gd name="connsiteY36" fmla="*/ 1729740 h 1854565"/>
              <a:gd name="connsiteX37" fmla="*/ 342900 w 899160"/>
              <a:gd name="connsiteY37" fmla="*/ 1752600 h 1854565"/>
              <a:gd name="connsiteX38" fmla="*/ 182880 w 899160"/>
              <a:gd name="connsiteY38" fmla="*/ 1181100 h 1854565"/>
              <a:gd name="connsiteX39" fmla="*/ 175260 w 899160"/>
              <a:gd name="connsiteY39" fmla="*/ 1143000 h 1854565"/>
              <a:gd name="connsiteX40" fmla="*/ 190500 w 899160"/>
              <a:gd name="connsiteY40" fmla="*/ 1043940 h 1854565"/>
              <a:gd name="connsiteX41" fmla="*/ 182880 w 899160"/>
              <a:gd name="connsiteY41" fmla="*/ 929640 h 1854565"/>
              <a:gd name="connsiteX42" fmla="*/ 160020 w 899160"/>
              <a:gd name="connsiteY42" fmla="*/ 914400 h 1854565"/>
              <a:gd name="connsiteX43" fmla="*/ 121920 w 899160"/>
              <a:gd name="connsiteY43" fmla="*/ 906780 h 1854565"/>
              <a:gd name="connsiteX44" fmla="*/ 53340 w 899160"/>
              <a:gd name="connsiteY44" fmla="*/ 876300 h 1854565"/>
              <a:gd name="connsiteX45" fmla="*/ 60960 w 899160"/>
              <a:gd name="connsiteY45" fmla="*/ 784860 h 1854565"/>
              <a:gd name="connsiteX46" fmla="*/ 76200 w 899160"/>
              <a:gd name="connsiteY46" fmla="*/ 731520 h 1854565"/>
              <a:gd name="connsiteX47" fmla="*/ 53340 w 899160"/>
              <a:gd name="connsiteY47" fmla="*/ 662940 h 1854565"/>
              <a:gd name="connsiteX48" fmla="*/ 45720 w 899160"/>
              <a:gd name="connsiteY48" fmla="*/ 640080 h 1854565"/>
              <a:gd name="connsiteX49" fmla="*/ 22860 w 899160"/>
              <a:gd name="connsiteY49" fmla="*/ 640080 h 1854565"/>
              <a:gd name="connsiteX0" fmla="*/ 45720 w 899160"/>
              <a:gd name="connsiteY0" fmla="*/ 640080 h 1854565"/>
              <a:gd name="connsiteX1" fmla="*/ 22860 w 899160"/>
              <a:gd name="connsiteY1" fmla="*/ 640080 h 1854565"/>
              <a:gd name="connsiteX2" fmla="*/ 7620 w 899160"/>
              <a:gd name="connsiteY2" fmla="*/ 510540 h 1854565"/>
              <a:gd name="connsiteX3" fmla="*/ 0 w 899160"/>
              <a:gd name="connsiteY3" fmla="*/ 487680 h 1854565"/>
              <a:gd name="connsiteX4" fmla="*/ 22860 w 899160"/>
              <a:gd name="connsiteY4" fmla="*/ 373380 h 1854565"/>
              <a:gd name="connsiteX5" fmla="*/ 38100 w 899160"/>
              <a:gd name="connsiteY5" fmla="*/ 350520 h 1854565"/>
              <a:gd name="connsiteX6" fmla="*/ 60960 w 899160"/>
              <a:gd name="connsiteY6" fmla="*/ 335280 h 1854565"/>
              <a:gd name="connsiteX7" fmla="*/ 114300 w 899160"/>
              <a:gd name="connsiteY7" fmla="*/ 274320 h 1854565"/>
              <a:gd name="connsiteX8" fmla="*/ 129540 w 899160"/>
              <a:gd name="connsiteY8" fmla="*/ 251460 h 1854565"/>
              <a:gd name="connsiteX9" fmla="*/ 175260 w 899160"/>
              <a:gd name="connsiteY9" fmla="*/ 220980 h 1854565"/>
              <a:gd name="connsiteX10" fmla="*/ 190500 w 899160"/>
              <a:gd name="connsiteY10" fmla="*/ 198120 h 1854565"/>
              <a:gd name="connsiteX11" fmla="*/ 236220 w 899160"/>
              <a:gd name="connsiteY11" fmla="*/ 160020 h 1854565"/>
              <a:gd name="connsiteX12" fmla="*/ 251460 w 899160"/>
              <a:gd name="connsiteY12" fmla="*/ 137160 h 1854565"/>
              <a:gd name="connsiteX13" fmla="*/ 281940 w 899160"/>
              <a:gd name="connsiteY13" fmla="*/ 114300 h 1854565"/>
              <a:gd name="connsiteX14" fmla="*/ 304800 w 899160"/>
              <a:gd name="connsiteY14" fmla="*/ 91440 h 1854565"/>
              <a:gd name="connsiteX15" fmla="*/ 350520 w 899160"/>
              <a:gd name="connsiteY15" fmla="*/ 68580 h 1854565"/>
              <a:gd name="connsiteX16" fmla="*/ 365760 w 899160"/>
              <a:gd name="connsiteY16" fmla="*/ 45720 h 1854565"/>
              <a:gd name="connsiteX17" fmla="*/ 411480 w 899160"/>
              <a:gd name="connsiteY17" fmla="*/ 30480 h 1854565"/>
              <a:gd name="connsiteX18" fmla="*/ 434340 w 899160"/>
              <a:gd name="connsiteY18" fmla="*/ 15240 h 1854565"/>
              <a:gd name="connsiteX19" fmla="*/ 464820 w 899160"/>
              <a:gd name="connsiteY19" fmla="*/ 7620 h 1854565"/>
              <a:gd name="connsiteX20" fmla="*/ 487680 w 899160"/>
              <a:gd name="connsiteY20" fmla="*/ 0 h 1854565"/>
              <a:gd name="connsiteX21" fmla="*/ 548640 w 899160"/>
              <a:gd name="connsiteY21" fmla="*/ 22860 h 1854565"/>
              <a:gd name="connsiteX22" fmla="*/ 563880 w 899160"/>
              <a:gd name="connsiteY22" fmla="*/ 45720 h 1854565"/>
              <a:gd name="connsiteX23" fmla="*/ 586740 w 899160"/>
              <a:gd name="connsiteY23" fmla="*/ 53340 h 1854565"/>
              <a:gd name="connsiteX24" fmla="*/ 609600 w 899160"/>
              <a:gd name="connsiteY24" fmla="*/ 68580 h 1854565"/>
              <a:gd name="connsiteX25" fmla="*/ 624840 w 899160"/>
              <a:gd name="connsiteY25" fmla="*/ 91440 h 1854565"/>
              <a:gd name="connsiteX26" fmla="*/ 647700 w 899160"/>
              <a:gd name="connsiteY26" fmla="*/ 106680 h 1854565"/>
              <a:gd name="connsiteX27" fmla="*/ 678180 w 899160"/>
              <a:gd name="connsiteY27" fmla="*/ 137160 h 1854565"/>
              <a:gd name="connsiteX28" fmla="*/ 739140 w 899160"/>
              <a:gd name="connsiteY28" fmla="*/ 190500 h 1854565"/>
              <a:gd name="connsiteX29" fmla="*/ 800100 w 899160"/>
              <a:gd name="connsiteY29" fmla="*/ 259080 h 1854565"/>
              <a:gd name="connsiteX30" fmla="*/ 762000 w 899160"/>
              <a:gd name="connsiteY30" fmla="*/ 342900 h 1854565"/>
              <a:gd name="connsiteX31" fmla="*/ 769620 w 899160"/>
              <a:gd name="connsiteY31" fmla="*/ 381000 h 1854565"/>
              <a:gd name="connsiteX32" fmla="*/ 777240 w 899160"/>
              <a:gd name="connsiteY32" fmla="*/ 403860 h 1854565"/>
              <a:gd name="connsiteX33" fmla="*/ 822960 w 899160"/>
              <a:gd name="connsiteY33" fmla="*/ 419100 h 1854565"/>
              <a:gd name="connsiteX34" fmla="*/ 861060 w 899160"/>
              <a:gd name="connsiteY34" fmla="*/ 464820 h 1854565"/>
              <a:gd name="connsiteX35" fmla="*/ 899160 w 899160"/>
              <a:gd name="connsiteY35" fmla="*/ 510540 h 1854565"/>
              <a:gd name="connsiteX36" fmla="*/ 632460 w 899160"/>
              <a:gd name="connsiteY36" fmla="*/ 1729740 h 1854565"/>
              <a:gd name="connsiteX37" fmla="*/ 342900 w 899160"/>
              <a:gd name="connsiteY37" fmla="*/ 1752600 h 1854565"/>
              <a:gd name="connsiteX38" fmla="*/ 182880 w 899160"/>
              <a:gd name="connsiteY38" fmla="*/ 1181100 h 1854565"/>
              <a:gd name="connsiteX39" fmla="*/ 175260 w 899160"/>
              <a:gd name="connsiteY39" fmla="*/ 1143000 h 1854565"/>
              <a:gd name="connsiteX40" fmla="*/ 190500 w 899160"/>
              <a:gd name="connsiteY40" fmla="*/ 1043940 h 1854565"/>
              <a:gd name="connsiteX41" fmla="*/ 182880 w 899160"/>
              <a:gd name="connsiteY41" fmla="*/ 929640 h 1854565"/>
              <a:gd name="connsiteX42" fmla="*/ 160020 w 899160"/>
              <a:gd name="connsiteY42" fmla="*/ 914400 h 1854565"/>
              <a:gd name="connsiteX43" fmla="*/ 121920 w 899160"/>
              <a:gd name="connsiteY43" fmla="*/ 906780 h 1854565"/>
              <a:gd name="connsiteX44" fmla="*/ 53340 w 899160"/>
              <a:gd name="connsiteY44" fmla="*/ 876300 h 1854565"/>
              <a:gd name="connsiteX45" fmla="*/ 60960 w 899160"/>
              <a:gd name="connsiteY45" fmla="*/ 784860 h 1854565"/>
              <a:gd name="connsiteX46" fmla="*/ 76200 w 899160"/>
              <a:gd name="connsiteY46" fmla="*/ 731520 h 1854565"/>
              <a:gd name="connsiteX47" fmla="*/ 53340 w 899160"/>
              <a:gd name="connsiteY47" fmla="*/ 662940 h 1854565"/>
              <a:gd name="connsiteX48" fmla="*/ 45720 w 899160"/>
              <a:gd name="connsiteY48" fmla="*/ 640080 h 1854565"/>
              <a:gd name="connsiteX0" fmla="*/ 53340 w 899160"/>
              <a:gd name="connsiteY0" fmla="*/ 662940 h 1854565"/>
              <a:gd name="connsiteX1" fmla="*/ 22860 w 899160"/>
              <a:gd name="connsiteY1" fmla="*/ 640080 h 1854565"/>
              <a:gd name="connsiteX2" fmla="*/ 7620 w 899160"/>
              <a:gd name="connsiteY2" fmla="*/ 510540 h 1854565"/>
              <a:gd name="connsiteX3" fmla="*/ 0 w 899160"/>
              <a:gd name="connsiteY3" fmla="*/ 487680 h 1854565"/>
              <a:gd name="connsiteX4" fmla="*/ 22860 w 899160"/>
              <a:gd name="connsiteY4" fmla="*/ 373380 h 1854565"/>
              <a:gd name="connsiteX5" fmla="*/ 38100 w 899160"/>
              <a:gd name="connsiteY5" fmla="*/ 350520 h 1854565"/>
              <a:gd name="connsiteX6" fmla="*/ 60960 w 899160"/>
              <a:gd name="connsiteY6" fmla="*/ 335280 h 1854565"/>
              <a:gd name="connsiteX7" fmla="*/ 114300 w 899160"/>
              <a:gd name="connsiteY7" fmla="*/ 274320 h 1854565"/>
              <a:gd name="connsiteX8" fmla="*/ 129540 w 899160"/>
              <a:gd name="connsiteY8" fmla="*/ 251460 h 1854565"/>
              <a:gd name="connsiteX9" fmla="*/ 175260 w 899160"/>
              <a:gd name="connsiteY9" fmla="*/ 220980 h 1854565"/>
              <a:gd name="connsiteX10" fmla="*/ 190500 w 899160"/>
              <a:gd name="connsiteY10" fmla="*/ 198120 h 1854565"/>
              <a:gd name="connsiteX11" fmla="*/ 236220 w 899160"/>
              <a:gd name="connsiteY11" fmla="*/ 160020 h 1854565"/>
              <a:gd name="connsiteX12" fmla="*/ 251460 w 899160"/>
              <a:gd name="connsiteY12" fmla="*/ 137160 h 1854565"/>
              <a:gd name="connsiteX13" fmla="*/ 281940 w 899160"/>
              <a:gd name="connsiteY13" fmla="*/ 114300 h 1854565"/>
              <a:gd name="connsiteX14" fmla="*/ 304800 w 899160"/>
              <a:gd name="connsiteY14" fmla="*/ 91440 h 1854565"/>
              <a:gd name="connsiteX15" fmla="*/ 350520 w 899160"/>
              <a:gd name="connsiteY15" fmla="*/ 68580 h 1854565"/>
              <a:gd name="connsiteX16" fmla="*/ 365760 w 899160"/>
              <a:gd name="connsiteY16" fmla="*/ 45720 h 1854565"/>
              <a:gd name="connsiteX17" fmla="*/ 411480 w 899160"/>
              <a:gd name="connsiteY17" fmla="*/ 30480 h 1854565"/>
              <a:gd name="connsiteX18" fmla="*/ 434340 w 899160"/>
              <a:gd name="connsiteY18" fmla="*/ 15240 h 1854565"/>
              <a:gd name="connsiteX19" fmla="*/ 464820 w 899160"/>
              <a:gd name="connsiteY19" fmla="*/ 7620 h 1854565"/>
              <a:gd name="connsiteX20" fmla="*/ 487680 w 899160"/>
              <a:gd name="connsiteY20" fmla="*/ 0 h 1854565"/>
              <a:gd name="connsiteX21" fmla="*/ 548640 w 899160"/>
              <a:gd name="connsiteY21" fmla="*/ 22860 h 1854565"/>
              <a:gd name="connsiteX22" fmla="*/ 563880 w 899160"/>
              <a:gd name="connsiteY22" fmla="*/ 45720 h 1854565"/>
              <a:gd name="connsiteX23" fmla="*/ 586740 w 899160"/>
              <a:gd name="connsiteY23" fmla="*/ 53340 h 1854565"/>
              <a:gd name="connsiteX24" fmla="*/ 609600 w 899160"/>
              <a:gd name="connsiteY24" fmla="*/ 68580 h 1854565"/>
              <a:gd name="connsiteX25" fmla="*/ 624840 w 899160"/>
              <a:gd name="connsiteY25" fmla="*/ 91440 h 1854565"/>
              <a:gd name="connsiteX26" fmla="*/ 647700 w 899160"/>
              <a:gd name="connsiteY26" fmla="*/ 106680 h 1854565"/>
              <a:gd name="connsiteX27" fmla="*/ 678180 w 899160"/>
              <a:gd name="connsiteY27" fmla="*/ 137160 h 1854565"/>
              <a:gd name="connsiteX28" fmla="*/ 739140 w 899160"/>
              <a:gd name="connsiteY28" fmla="*/ 190500 h 1854565"/>
              <a:gd name="connsiteX29" fmla="*/ 800100 w 899160"/>
              <a:gd name="connsiteY29" fmla="*/ 259080 h 1854565"/>
              <a:gd name="connsiteX30" fmla="*/ 762000 w 899160"/>
              <a:gd name="connsiteY30" fmla="*/ 342900 h 1854565"/>
              <a:gd name="connsiteX31" fmla="*/ 769620 w 899160"/>
              <a:gd name="connsiteY31" fmla="*/ 381000 h 1854565"/>
              <a:gd name="connsiteX32" fmla="*/ 777240 w 899160"/>
              <a:gd name="connsiteY32" fmla="*/ 403860 h 1854565"/>
              <a:gd name="connsiteX33" fmla="*/ 822960 w 899160"/>
              <a:gd name="connsiteY33" fmla="*/ 419100 h 1854565"/>
              <a:gd name="connsiteX34" fmla="*/ 861060 w 899160"/>
              <a:gd name="connsiteY34" fmla="*/ 464820 h 1854565"/>
              <a:gd name="connsiteX35" fmla="*/ 899160 w 899160"/>
              <a:gd name="connsiteY35" fmla="*/ 510540 h 1854565"/>
              <a:gd name="connsiteX36" fmla="*/ 632460 w 899160"/>
              <a:gd name="connsiteY36" fmla="*/ 1729740 h 1854565"/>
              <a:gd name="connsiteX37" fmla="*/ 342900 w 899160"/>
              <a:gd name="connsiteY37" fmla="*/ 1752600 h 1854565"/>
              <a:gd name="connsiteX38" fmla="*/ 182880 w 899160"/>
              <a:gd name="connsiteY38" fmla="*/ 1181100 h 1854565"/>
              <a:gd name="connsiteX39" fmla="*/ 175260 w 899160"/>
              <a:gd name="connsiteY39" fmla="*/ 1143000 h 1854565"/>
              <a:gd name="connsiteX40" fmla="*/ 190500 w 899160"/>
              <a:gd name="connsiteY40" fmla="*/ 1043940 h 1854565"/>
              <a:gd name="connsiteX41" fmla="*/ 182880 w 899160"/>
              <a:gd name="connsiteY41" fmla="*/ 929640 h 1854565"/>
              <a:gd name="connsiteX42" fmla="*/ 160020 w 899160"/>
              <a:gd name="connsiteY42" fmla="*/ 914400 h 1854565"/>
              <a:gd name="connsiteX43" fmla="*/ 121920 w 899160"/>
              <a:gd name="connsiteY43" fmla="*/ 906780 h 1854565"/>
              <a:gd name="connsiteX44" fmla="*/ 53340 w 899160"/>
              <a:gd name="connsiteY44" fmla="*/ 876300 h 1854565"/>
              <a:gd name="connsiteX45" fmla="*/ 60960 w 899160"/>
              <a:gd name="connsiteY45" fmla="*/ 784860 h 1854565"/>
              <a:gd name="connsiteX46" fmla="*/ 76200 w 899160"/>
              <a:gd name="connsiteY46" fmla="*/ 731520 h 1854565"/>
              <a:gd name="connsiteX47" fmla="*/ 53340 w 899160"/>
              <a:gd name="connsiteY47" fmla="*/ 662940 h 1854565"/>
              <a:gd name="connsiteX0" fmla="*/ 76200 w 899160"/>
              <a:gd name="connsiteY0" fmla="*/ 731520 h 1854565"/>
              <a:gd name="connsiteX1" fmla="*/ 22860 w 899160"/>
              <a:gd name="connsiteY1" fmla="*/ 640080 h 1854565"/>
              <a:gd name="connsiteX2" fmla="*/ 7620 w 899160"/>
              <a:gd name="connsiteY2" fmla="*/ 510540 h 1854565"/>
              <a:gd name="connsiteX3" fmla="*/ 0 w 899160"/>
              <a:gd name="connsiteY3" fmla="*/ 487680 h 1854565"/>
              <a:gd name="connsiteX4" fmla="*/ 22860 w 899160"/>
              <a:gd name="connsiteY4" fmla="*/ 373380 h 1854565"/>
              <a:gd name="connsiteX5" fmla="*/ 38100 w 899160"/>
              <a:gd name="connsiteY5" fmla="*/ 350520 h 1854565"/>
              <a:gd name="connsiteX6" fmla="*/ 60960 w 899160"/>
              <a:gd name="connsiteY6" fmla="*/ 335280 h 1854565"/>
              <a:gd name="connsiteX7" fmla="*/ 114300 w 899160"/>
              <a:gd name="connsiteY7" fmla="*/ 274320 h 1854565"/>
              <a:gd name="connsiteX8" fmla="*/ 129540 w 899160"/>
              <a:gd name="connsiteY8" fmla="*/ 251460 h 1854565"/>
              <a:gd name="connsiteX9" fmla="*/ 175260 w 899160"/>
              <a:gd name="connsiteY9" fmla="*/ 220980 h 1854565"/>
              <a:gd name="connsiteX10" fmla="*/ 190500 w 899160"/>
              <a:gd name="connsiteY10" fmla="*/ 198120 h 1854565"/>
              <a:gd name="connsiteX11" fmla="*/ 236220 w 899160"/>
              <a:gd name="connsiteY11" fmla="*/ 160020 h 1854565"/>
              <a:gd name="connsiteX12" fmla="*/ 251460 w 899160"/>
              <a:gd name="connsiteY12" fmla="*/ 137160 h 1854565"/>
              <a:gd name="connsiteX13" fmla="*/ 281940 w 899160"/>
              <a:gd name="connsiteY13" fmla="*/ 114300 h 1854565"/>
              <a:gd name="connsiteX14" fmla="*/ 304800 w 899160"/>
              <a:gd name="connsiteY14" fmla="*/ 91440 h 1854565"/>
              <a:gd name="connsiteX15" fmla="*/ 350520 w 899160"/>
              <a:gd name="connsiteY15" fmla="*/ 68580 h 1854565"/>
              <a:gd name="connsiteX16" fmla="*/ 365760 w 899160"/>
              <a:gd name="connsiteY16" fmla="*/ 45720 h 1854565"/>
              <a:gd name="connsiteX17" fmla="*/ 411480 w 899160"/>
              <a:gd name="connsiteY17" fmla="*/ 30480 h 1854565"/>
              <a:gd name="connsiteX18" fmla="*/ 434340 w 899160"/>
              <a:gd name="connsiteY18" fmla="*/ 15240 h 1854565"/>
              <a:gd name="connsiteX19" fmla="*/ 464820 w 899160"/>
              <a:gd name="connsiteY19" fmla="*/ 7620 h 1854565"/>
              <a:gd name="connsiteX20" fmla="*/ 487680 w 899160"/>
              <a:gd name="connsiteY20" fmla="*/ 0 h 1854565"/>
              <a:gd name="connsiteX21" fmla="*/ 548640 w 899160"/>
              <a:gd name="connsiteY21" fmla="*/ 22860 h 1854565"/>
              <a:gd name="connsiteX22" fmla="*/ 563880 w 899160"/>
              <a:gd name="connsiteY22" fmla="*/ 45720 h 1854565"/>
              <a:gd name="connsiteX23" fmla="*/ 586740 w 899160"/>
              <a:gd name="connsiteY23" fmla="*/ 53340 h 1854565"/>
              <a:gd name="connsiteX24" fmla="*/ 609600 w 899160"/>
              <a:gd name="connsiteY24" fmla="*/ 68580 h 1854565"/>
              <a:gd name="connsiteX25" fmla="*/ 624840 w 899160"/>
              <a:gd name="connsiteY25" fmla="*/ 91440 h 1854565"/>
              <a:gd name="connsiteX26" fmla="*/ 647700 w 899160"/>
              <a:gd name="connsiteY26" fmla="*/ 106680 h 1854565"/>
              <a:gd name="connsiteX27" fmla="*/ 678180 w 899160"/>
              <a:gd name="connsiteY27" fmla="*/ 137160 h 1854565"/>
              <a:gd name="connsiteX28" fmla="*/ 739140 w 899160"/>
              <a:gd name="connsiteY28" fmla="*/ 190500 h 1854565"/>
              <a:gd name="connsiteX29" fmla="*/ 800100 w 899160"/>
              <a:gd name="connsiteY29" fmla="*/ 259080 h 1854565"/>
              <a:gd name="connsiteX30" fmla="*/ 762000 w 899160"/>
              <a:gd name="connsiteY30" fmla="*/ 342900 h 1854565"/>
              <a:gd name="connsiteX31" fmla="*/ 769620 w 899160"/>
              <a:gd name="connsiteY31" fmla="*/ 381000 h 1854565"/>
              <a:gd name="connsiteX32" fmla="*/ 777240 w 899160"/>
              <a:gd name="connsiteY32" fmla="*/ 403860 h 1854565"/>
              <a:gd name="connsiteX33" fmla="*/ 822960 w 899160"/>
              <a:gd name="connsiteY33" fmla="*/ 419100 h 1854565"/>
              <a:gd name="connsiteX34" fmla="*/ 861060 w 899160"/>
              <a:gd name="connsiteY34" fmla="*/ 464820 h 1854565"/>
              <a:gd name="connsiteX35" fmla="*/ 899160 w 899160"/>
              <a:gd name="connsiteY35" fmla="*/ 510540 h 1854565"/>
              <a:gd name="connsiteX36" fmla="*/ 632460 w 899160"/>
              <a:gd name="connsiteY36" fmla="*/ 1729740 h 1854565"/>
              <a:gd name="connsiteX37" fmla="*/ 342900 w 899160"/>
              <a:gd name="connsiteY37" fmla="*/ 1752600 h 1854565"/>
              <a:gd name="connsiteX38" fmla="*/ 182880 w 899160"/>
              <a:gd name="connsiteY38" fmla="*/ 1181100 h 1854565"/>
              <a:gd name="connsiteX39" fmla="*/ 175260 w 899160"/>
              <a:gd name="connsiteY39" fmla="*/ 1143000 h 1854565"/>
              <a:gd name="connsiteX40" fmla="*/ 190500 w 899160"/>
              <a:gd name="connsiteY40" fmla="*/ 1043940 h 1854565"/>
              <a:gd name="connsiteX41" fmla="*/ 182880 w 899160"/>
              <a:gd name="connsiteY41" fmla="*/ 929640 h 1854565"/>
              <a:gd name="connsiteX42" fmla="*/ 160020 w 899160"/>
              <a:gd name="connsiteY42" fmla="*/ 914400 h 1854565"/>
              <a:gd name="connsiteX43" fmla="*/ 121920 w 899160"/>
              <a:gd name="connsiteY43" fmla="*/ 906780 h 1854565"/>
              <a:gd name="connsiteX44" fmla="*/ 53340 w 899160"/>
              <a:gd name="connsiteY44" fmla="*/ 876300 h 1854565"/>
              <a:gd name="connsiteX45" fmla="*/ 60960 w 899160"/>
              <a:gd name="connsiteY45" fmla="*/ 784860 h 1854565"/>
              <a:gd name="connsiteX46" fmla="*/ 76200 w 899160"/>
              <a:gd name="connsiteY46" fmla="*/ 731520 h 1854565"/>
              <a:gd name="connsiteX0" fmla="*/ 76200 w 899160"/>
              <a:gd name="connsiteY0" fmla="*/ 731520 h 1854565"/>
              <a:gd name="connsiteX1" fmla="*/ 7620 w 899160"/>
              <a:gd name="connsiteY1" fmla="*/ 510540 h 1854565"/>
              <a:gd name="connsiteX2" fmla="*/ 0 w 899160"/>
              <a:gd name="connsiteY2" fmla="*/ 487680 h 1854565"/>
              <a:gd name="connsiteX3" fmla="*/ 22860 w 899160"/>
              <a:gd name="connsiteY3" fmla="*/ 373380 h 1854565"/>
              <a:gd name="connsiteX4" fmla="*/ 38100 w 899160"/>
              <a:gd name="connsiteY4" fmla="*/ 350520 h 1854565"/>
              <a:gd name="connsiteX5" fmla="*/ 60960 w 899160"/>
              <a:gd name="connsiteY5" fmla="*/ 335280 h 1854565"/>
              <a:gd name="connsiteX6" fmla="*/ 114300 w 899160"/>
              <a:gd name="connsiteY6" fmla="*/ 274320 h 1854565"/>
              <a:gd name="connsiteX7" fmla="*/ 129540 w 899160"/>
              <a:gd name="connsiteY7" fmla="*/ 251460 h 1854565"/>
              <a:gd name="connsiteX8" fmla="*/ 175260 w 899160"/>
              <a:gd name="connsiteY8" fmla="*/ 220980 h 1854565"/>
              <a:gd name="connsiteX9" fmla="*/ 190500 w 899160"/>
              <a:gd name="connsiteY9" fmla="*/ 198120 h 1854565"/>
              <a:gd name="connsiteX10" fmla="*/ 236220 w 899160"/>
              <a:gd name="connsiteY10" fmla="*/ 160020 h 1854565"/>
              <a:gd name="connsiteX11" fmla="*/ 251460 w 899160"/>
              <a:gd name="connsiteY11" fmla="*/ 137160 h 1854565"/>
              <a:gd name="connsiteX12" fmla="*/ 281940 w 899160"/>
              <a:gd name="connsiteY12" fmla="*/ 114300 h 1854565"/>
              <a:gd name="connsiteX13" fmla="*/ 304800 w 899160"/>
              <a:gd name="connsiteY13" fmla="*/ 91440 h 1854565"/>
              <a:gd name="connsiteX14" fmla="*/ 350520 w 899160"/>
              <a:gd name="connsiteY14" fmla="*/ 68580 h 1854565"/>
              <a:gd name="connsiteX15" fmla="*/ 365760 w 899160"/>
              <a:gd name="connsiteY15" fmla="*/ 45720 h 1854565"/>
              <a:gd name="connsiteX16" fmla="*/ 411480 w 899160"/>
              <a:gd name="connsiteY16" fmla="*/ 30480 h 1854565"/>
              <a:gd name="connsiteX17" fmla="*/ 434340 w 899160"/>
              <a:gd name="connsiteY17" fmla="*/ 15240 h 1854565"/>
              <a:gd name="connsiteX18" fmla="*/ 464820 w 899160"/>
              <a:gd name="connsiteY18" fmla="*/ 7620 h 1854565"/>
              <a:gd name="connsiteX19" fmla="*/ 487680 w 899160"/>
              <a:gd name="connsiteY19" fmla="*/ 0 h 1854565"/>
              <a:gd name="connsiteX20" fmla="*/ 548640 w 899160"/>
              <a:gd name="connsiteY20" fmla="*/ 22860 h 1854565"/>
              <a:gd name="connsiteX21" fmla="*/ 563880 w 899160"/>
              <a:gd name="connsiteY21" fmla="*/ 45720 h 1854565"/>
              <a:gd name="connsiteX22" fmla="*/ 586740 w 899160"/>
              <a:gd name="connsiteY22" fmla="*/ 53340 h 1854565"/>
              <a:gd name="connsiteX23" fmla="*/ 609600 w 899160"/>
              <a:gd name="connsiteY23" fmla="*/ 68580 h 1854565"/>
              <a:gd name="connsiteX24" fmla="*/ 624840 w 899160"/>
              <a:gd name="connsiteY24" fmla="*/ 91440 h 1854565"/>
              <a:gd name="connsiteX25" fmla="*/ 647700 w 899160"/>
              <a:gd name="connsiteY25" fmla="*/ 106680 h 1854565"/>
              <a:gd name="connsiteX26" fmla="*/ 678180 w 899160"/>
              <a:gd name="connsiteY26" fmla="*/ 137160 h 1854565"/>
              <a:gd name="connsiteX27" fmla="*/ 739140 w 899160"/>
              <a:gd name="connsiteY27" fmla="*/ 190500 h 1854565"/>
              <a:gd name="connsiteX28" fmla="*/ 800100 w 899160"/>
              <a:gd name="connsiteY28" fmla="*/ 259080 h 1854565"/>
              <a:gd name="connsiteX29" fmla="*/ 762000 w 899160"/>
              <a:gd name="connsiteY29" fmla="*/ 342900 h 1854565"/>
              <a:gd name="connsiteX30" fmla="*/ 769620 w 899160"/>
              <a:gd name="connsiteY30" fmla="*/ 381000 h 1854565"/>
              <a:gd name="connsiteX31" fmla="*/ 777240 w 899160"/>
              <a:gd name="connsiteY31" fmla="*/ 403860 h 1854565"/>
              <a:gd name="connsiteX32" fmla="*/ 822960 w 899160"/>
              <a:gd name="connsiteY32" fmla="*/ 419100 h 1854565"/>
              <a:gd name="connsiteX33" fmla="*/ 861060 w 899160"/>
              <a:gd name="connsiteY33" fmla="*/ 464820 h 1854565"/>
              <a:gd name="connsiteX34" fmla="*/ 899160 w 899160"/>
              <a:gd name="connsiteY34" fmla="*/ 510540 h 1854565"/>
              <a:gd name="connsiteX35" fmla="*/ 632460 w 899160"/>
              <a:gd name="connsiteY35" fmla="*/ 1729740 h 1854565"/>
              <a:gd name="connsiteX36" fmla="*/ 342900 w 899160"/>
              <a:gd name="connsiteY36" fmla="*/ 1752600 h 1854565"/>
              <a:gd name="connsiteX37" fmla="*/ 182880 w 899160"/>
              <a:gd name="connsiteY37" fmla="*/ 1181100 h 1854565"/>
              <a:gd name="connsiteX38" fmla="*/ 175260 w 899160"/>
              <a:gd name="connsiteY38" fmla="*/ 1143000 h 1854565"/>
              <a:gd name="connsiteX39" fmla="*/ 190500 w 899160"/>
              <a:gd name="connsiteY39" fmla="*/ 1043940 h 1854565"/>
              <a:gd name="connsiteX40" fmla="*/ 182880 w 899160"/>
              <a:gd name="connsiteY40" fmla="*/ 929640 h 1854565"/>
              <a:gd name="connsiteX41" fmla="*/ 160020 w 899160"/>
              <a:gd name="connsiteY41" fmla="*/ 914400 h 1854565"/>
              <a:gd name="connsiteX42" fmla="*/ 121920 w 899160"/>
              <a:gd name="connsiteY42" fmla="*/ 906780 h 1854565"/>
              <a:gd name="connsiteX43" fmla="*/ 53340 w 899160"/>
              <a:gd name="connsiteY43" fmla="*/ 876300 h 1854565"/>
              <a:gd name="connsiteX44" fmla="*/ 60960 w 899160"/>
              <a:gd name="connsiteY44" fmla="*/ 784860 h 1854565"/>
              <a:gd name="connsiteX45" fmla="*/ 76200 w 899160"/>
              <a:gd name="connsiteY45" fmla="*/ 731520 h 1854565"/>
              <a:gd name="connsiteX0" fmla="*/ 60960 w 899160"/>
              <a:gd name="connsiteY0" fmla="*/ 784860 h 1854565"/>
              <a:gd name="connsiteX1" fmla="*/ 7620 w 899160"/>
              <a:gd name="connsiteY1" fmla="*/ 510540 h 1854565"/>
              <a:gd name="connsiteX2" fmla="*/ 0 w 899160"/>
              <a:gd name="connsiteY2" fmla="*/ 487680 h 1854565"/>
              <a:gd name="connsiteX3" fmla="*/ 22860 w 899160"/>
              <a:gd name="connsiteY3" fmla="*/ 373380 h 1854565"/>
              <a:gd name="connsiteX4" fmla="*/ 38100 w 899160"/>
              <a:gd name="connsiteY4" fmla="*/ 350520 h 1854565"/>
              <a:gd name="connsiteX5" fmla="*/ 60960 w 899160"/>
              <a:gd name="connsiteY5" fmla="*/ 335280 h 1854565"/>
              <a:gd name="connsiteX6" fmla="*/ 114300 w 899160"/>
              <a:gd name="connsiteY6" fmla="*/ 274320 h 1854565"/>
              <a:gd name="connsiteX7" fmla="*/ 129540 w 899160"/>
              <a:gd name="connsiteY7" fmla="*/ 251460 h 1854565"/>
              <a:gd name="connsiteX8" fmla="*/ 175260 w 899160"/>
              <a:gd name="connsiteY8" fmla="*/ 220980 h 1854565"/>
              <a:gd name="connsiteX9" fmla="*/ 190500 w 899160"/>
              <a:gd name="connsiteY9" fmla="*/ 198120 h 1854565"/>
              <a:gd name="connsiteX10" fmla="*/ 236220 w 899160"/>
              <a:gd name="connsiteY10" fmla="*/ 160020 h 1854565"/>
              <a:gd name="connsiteX11" fmla="*/ 251460 w 899160"/>
              <a:gd name="connsiteY11" fmla="*/ 137160 h 1854565"/>
              <a:gd name="connsiteX12" fmla="*/ 281940 w 899160"/>
              <a:gd name="connsiteY12" fmla="*/ 114300 h 1854565"/>
              <a:gd name="connsiteX13" fmla="*/ 304800 w 899160"/>
              <a:gd name="connsiteY13" fmla="*/ 91440 h 1854565"/>
              <a:gd name="connsiteX14" fmla="*/ 350520 w 899160"/>
              <a:gd name="connsiteY14" fmla="*/ 68580 h 1854565"/>
              <a:gd name="connsiteX15" fmla="*/ 365760 w 899160"/>
              <a:gd name="connsiteY15" fmla="*/ 45720 h 1854565"/>
              <a:gd name="connsiteX16" fmla="*/ 411480 w 899160"/>
              <a:gd name="connsiteY16" fmla="*/ 30480 h 1854565"/>
              <a:gd name="connsiteX17" fmla="*/ 434340 w 899160"/>
              <a:gd name="connsiteY17" fmla="*/ 15240 h 1854565"/>
              <a:gd name="connsiteX18" fmla="*/ 464820 w 899160"/>
              <a:gd name="connsiteY18" fmla="*/ 7620 h 1854565"/>
              <a:gd name="connsiteX19" fmla="*/ 487680 w 899160"/>
              <a:gd name="connsiteY19" fmla="*/ 0 h 1854565"/>
              <a:gd name="connsiteX20" fmla="*/ 548640 w 899160"/>
              <a:gd name="connsiteY20" fmla="*/ 22860 h 1854565"/>
              <a:gd name="connsiteX21" fmla="*/ 563880 w 899160"/>
              <a:gd name="connsiteY21" fmla="*/ 45720 h 1854565"/>
              <a:gd name="connsiteX22" fmla="*/ 586740 w 899160"/>
              <a:gd name="connsiteY22" fmla="*/ 53340 h 1854565"/>
              <a:gd name="connsiteX23" fmla="*/ 609600 w 899160"/>
              <a:gd name="connsiteY23" fmla="*/ 68580 h 1854565"/>
              <a:gd name="connsiteX24" fmla="*/ 624840 w 899160"/>
              <a:gd name="connsiteY24" fmla="*/ 91440 h 1854565"/>
              <a:gd name="connsiteX25" fmla="*/ 647700 w 899160"/>
              <a:gd name="connsiteY25" fmla="*/ 106680 h 1854565"/>
              <a:gd name="connsiteX26" fmla="*/ 678180 w 899160"/>
              <a:gd name="connsiteY26" fmla="*/ 137160 h 1854565"/>
              <a:gd name="connsiteX27" fmla="*/ 739140 w 899160"/>
              <a:gd name="connsiteY27" fmla="*/ 190500 h 1854565"/>
              <a:gd name="connsiteX28" fmla="*/ 800100 w 899160"/>
              <a:gd name="connsiteY28" fmla="*/ 259080 h 1854565"/>
              <a:gd name="connsiteX29" fmla="*/ 762000 w 899160"/>
              <a:gd name="connsiteY29" fmla="*/ 342900 h 1854565"/>
              <a:gd name="connsiteX30" fmla="*/ 769620 w 899160"/>
              <a:gd name="connsiteY30" fmla="*/ 381000 h 1854565"/>
              <a:gd name="connsiteX31" fmla="*/ 777240 w 899160"/>
              <a:gd name="connsiteY31" fmla="*/ 403860 h 1854565"/>
              <a:gd name="connsiteX32" fmla="*/ 822960 w 899160"/>
              <a:gd name="connsiteY32" fmla="*/ 419100 h 1854565"/>
              <a:gd name="connsiteX33" fmla="*/ 861060 w 899160"/>
              <a:gd name="connsiteY33" fmla="*/ 464820 h 1854565"/>
              <a:gd name="connsiteX34" fmla="*/ 899160 w 899160"/>
              <a:gd name="connsiteY34" fmla="*/ 510540 h 1854565"/>
              <a:gd name="connsiteX35" fmla="*/ 632460 w 899160"/>
              <a:gd name="connsiteY35" fmla="*/ 1729740 h 1854565"/>
              <a:gd name="connsiteX36" fmla="*/ 342900 w 899160"/>
              <a:gd name="connsiteY36" fmla="*/ 1752600 h 1854565"/>
              <a:gd name="connsiteX37" fmla="*/ 182880 w 899160"/>
              <a:gd name="connsiteY37" fmla="*/ 1181100 h 1854565"/>
              <a:gd name="connsiteX38" fmla="*/ 175260 w 899160"/>
              <a:gd name="connsiteY38" fmla="*/ 1143000 h 1854565"/>
              <a:gd name="connsiteX39" fmla="*/ 190500 w 899160"/>
              <a:gd name="connsiteY39" fmla="*/ 1043940 h 1854565"/>
              <a:gd name="connsiteX40" fmla="*/ 182880 w 899160"/>
              <a:gd name="connsiteY40" fmla="*/ 929640 h 1854565"/>
              <a:gd name="connsiteX41" fmla="*/ 160020 w 899160"/>
              <a:gd name="connsiteY41" fmla="*/ 914400 h 1854565"/>
              <a:gd name="connsiteX42" fmla="*/ 121920 w 899160"/>
              <a:gd name="connsiteY42" fmla="*/ 906780 h 1854565"/>
              <a:gd name="connsiteX43" fmla="*/ 53340 w 899160"/>
              <a:gd name="connsiteY43" fmla="*/ 876300 h 1854565"/>
              <a:gd name="connsiteX44" fmla="*/ 60960 w 899160"/>
              <a:gd name="connsiteY44" fmla="*/ 784860 h 1854565"/>
              <a:gd name="connsiteX0" fmla="*/ 53340 w 899160"/>
              <a:gd name="connsiteY0" fmla="*/ 876300 h 1854565"/>
              <a:gd name="connsiteX1" fmla="*/ 7620 w 899160"/>
              <a:gd name="connsiteY1" fmla="*/ 510540 h 1854565"/>
              <a:gd name="connsiteX2" fmla="*/ 0 w 899160"/>
              <a:gd name="connsiteY2" fmla="*/ 487680 h 1854565"/>
              <a:gd name="connsiteX3" fmla="*/ 22860 w 899160"/>
              <a:gd name="connsiteY3" fmla="*/ 373380 h 1854565"/>
              <a:gd name="connsiteX4" fmla="*/ 38100 w 899160"/>
              <a:gd name="connsiteY4" fmla="*/ 350520 h 1854565"/>
              <a:gd name="connsiteX5" fmla="*/ 60960 w 899160"/>
              <a:gd name="connsiteY5" fmla="*/ 335280 h 1854565"/>
              <a:gd name="connsiteX6" fmla="*/ 114300 w 899160"/>
              <a:gd name="connsiteY6" fmla="*/ 274320 h 1854565"/>
              <a:gd name="connsiteX7" fmla="*/ 129540 w 899160"/>
              <a:gd name="connsiteY7" fmla="*/ 251460 h 1854565"/>
              <a:gd name="connsiteX8" fmla="*/ 175260 w 899160"/>
              <a:gd name="connsiteY8" fmla="*/ 220980 h 1854565"/>
              <a:gd name="connsiteX9" fmla="*/ 190500 w 899160"/>
              <a:gd name="connsiteY9" fmla="*/ 198120 h 1854565"/>
              <a:gd name="connsiteX10" fmla="*/ 236220 w 899160"/>
              <a:gd name="connsiteY10" fmla="*/ 160020 h 1854565"/>
              <a:gd name="connsiteX11" fmla="*/ 251460 w 899160"/>
              <a:gd name="connsiteY11" fmla="*/ 137160 h 1854565"/>
              <a:gd name="connsiteX12" fmla="*/ 281940 w 899160"/>
              <a:gd name="connsiteY12" fmla="*/ 114300 h 1854565"/>
              <a:gd name="connsiteX13" fmla="*/ 304800 w 899160"/>
              <a:gd name="connsiteY13" fmla="*/ 91440 h 1854565"/>
              <a:gd name="connsiteX14" fmla="*/ 350520 w 899160"/>
              <a:gd name="connsiteY14" fmla="*/ 68580 h 1854565"/>
              <a:gd name="connsiteX15" fmla="*/ 365760 w 899160"/>
              <a:gd name="connsiteY15" fmla="*/ 45720 h 1854565"/>
              <a:gd name="connsiteX16" fmla="*/ 411480 w 899160"/>
              <a:gd name="connsiteY16" fmla="*/ 30480 h 1854565"/>
              <a:gd name="connsiteX17" fmla="*/ 434340 w 899160"/>
              <a:gd name="connsiteY17" fmla="*/ 15240 h 1854565"/>
              <a:gd name="connsiteX18" fmla="*/ 464820 w 899160"/>
              <a:gd name="connsiteY18" fmla="*/ 7620 h 1854565"/>
              <a:gd name="connsiteX19" fmla="*/ 487680 w 899160"/>
              <a:gd name="connsiteY19" fmla="*/ 0 h 1854565"/>
              <a:gd name="connsiteX20" fmla="*/ 548640 w 899160"/>
              <a:gd name="connsiteY20" fmla="*/ 22860 h 1854565"/>
              <a:gd name="connsiteX21" fmla="*/ 563880 w 899160"/>
              <a:gd name="connsiteY21" fmla="*/ 45720 h 1854565"/>
              <a:gd name="connsiteX22" fmla="*/ 586740 w 899160"/>
              <a:gd name="connsiteY22" fmla="*/ 53340 h 1854565"/>
              <a:gd name="connsiteX23" fmla="*/ 609600 w 899160"/>
              <a:gd name="connsiteY23" fmla="*/ 68580 h 1854565"/>
              <a:gd name="connsiteX24" fmla="*/ 624840 w 899160"/>
              <a:gd name="connsiteY24" fmla="*/ 91440 h 1854565"/>
              <a:gd name="connsiteX25" fmla="*/ 647700 w 899160"/>
              <a:gd name="connsiteY25" fmla="*/ 106680 h 1854565"/>
              <a:gd name="connsiteX26" fmla="*/ 678180 w 899160"/>
              <a:gd name="connsiteY26" fmla="*/ 137160 h 1854565"/>
              <a:gd name="connsiteX27" fmla="*/ 739140 w 899160"/>
              <a:gd name="connsiteY27" fmla="*/ 190500 h 1854565"/>
              <a:gd name="connsiteX28" fmla="*/ 800100 w 899160"/>
              <a:gd name="connsiteY28" fmla="*/ 259080 h 1854565"/>
              <a:gd name="connsiteX29" fmla="*/ 762000 w 899160"/>
              <a:gd name="connsiteY29" fmla="*/ 342900 h 1854565"/>
              <a:gd name="connsiteX30" fmla="*/ 769620 w 899160"/>
              <a:gd name="connsiteY30" fmla="*/ 381000 h 1854565"/>
              <a:gd name="connsiteX31" fmla="*/ 777240 w 899160"/>
              <a:gd name="connsiteY31" fmla="*/ 403860 h 1854565"/>
              <a:gd name="connsiteX32" fmla="*/ 822960 w 899160"/>
              <a:gd name="connsiteY32" fmla="*/ 419100 h 1854565"/>
              <a:gd name="connsiteX33" fmla="*/ 861060 w 899160"/>
              <a:gd name="connsiteY33" fmla="*/ 464820 h 1854565"/>
              <a:gd name="connsiteX34" fmla="*/ 899160 w 899160"/>
              <a:gd name="connsiteY34" fmla="*/ 510540 h 1854565"/>
              <a:gd name="connsiteX35" fmla="*/ 632460 w 899160"/>
              <a:gd name="connsiteY35" fmla="*/ 1729740 h 1854565"/>
              <a:gd name="connsiteX36" fmla="*/ 342900 w 899160"/>
              <a:gd name="connsiteY36" fmla="*/ 1752600 h 1854565"/>
              <a:gd name="connsiteX37" fmla="*/ 182880 w 899160"/>
              <a:gd name="connsiteY37" fmla="*/ 1181100 h 1854565"/>
              <a:gd name="connsiteX38" fmla="*/ 175260 w 899160"/>
              <a:gd name="connsiteY38" fmla="*/ 1143000 h 1854565"/>
              <a:gd name="connsiteX39" fmla="*/ 190500 w 899160"/>
              <a:gd name="connsiteY39" fmla="*/ 1043940 h 1854565"/>
              <a:gd name="connsiteX40" fmla="*/ 182880 w 899160"/>
              <a:gd name="connsiteY40" fmla="*/ 929640 h 1854565"/>
              <a:gd name="connsiteX41" fmla="*/ 160020 w 899160"/>
              <a:gd name="connsiteY41" fmla="*/ 914400 h 1854565"/>
              <a:gd name="connsiteX42" fmla="*/ 121920 w 899160"/>
              <a:gd name="connsiteY42" fmla="*/ 906780 h 1854565"/>
              <a:gd name="connsiteX43" fmla="*/ 53340 w 899160"/>
              <a:gd name="connsiteY43" fmla="*/ 876300 h 1854565"/>
              <a:gd name="connsiteX0" fmla="*/ 125037 w 902277"/>
              <a:gd name="connsiteY0" fmla="*/ 906780 h 1854565"/>
              <a:gd name="connsiteX1" fmla="*/ 10737 w 902277"/>
              <a:gd name="connsiteY1" fmla="*/ 510540 h 1854565"/>
              <a:gd name="connsiteX2" fmla="*/ 3117 w 902277"/>
              <a:gd name="connsiteY2" fmla="*/ 487680 h 1854565"/>
              <a:gd name="connsiteX3" fmla="*/ 25977 w 902277"/>
              <a:gd name="connsiteY3" fmla="*/ 373380 h 1854565"/>
              <a:gd name="connsiteX4" fmla="*/ 41217 w 902277"/>
              <a:gd name="connsiteY4" fmla="*/ 350520 h 1854565"/>
              <a:gd name="connsiteX5" fmla="*/ 64077 w 902277"/>
              <a:gd name="connsiteY5" fmla="*/ 335280 h 1854565"/>
              <a:gd name="connsiteX6" fmla="*/ 117417 w 902277"/>
              <a:gd name="connsiteY6" fmla="*/ 274320 h 1854565"/>
              <a:gd name="connsiteX7" fmla="*/ 132657 w 902277"/>
              <a:gd name="connsiteY7" fmla="*/ 251460 h 1854565"/>
              <a:gd name="connsiteX8" fmla="*/ 178377 w 902277"/>
              <a:gd name="connsiteY8" fmla="*/ 220980 h 1854565"/>
              <a:gd name="connsiteX9" fmla="*/ 193617 w 902277"/>
              <a:gd name="connsiteY9" fmla="*/ 198120 h 1854565"/>
              <a:gd name="connsiteX10" fmla="*/ 239337 w 902277"/>
              <a:gd name="connsiteY10" fmla="*/ 160020 h 1854565"/>
              <a:gd name="connsiteX11" fmla="*/ 254577 w 902277"/>
              <a:gd name="connsiteY11" fmla="*/ 137160 h 1854565"/>
              <a:gd name="connsiteX12" fmla="*/ 285057 w 902277"/>
              <a:gd name="connsiteY12" fmla="*/ 114300 h 1854565"/>
              <a:gd name="connsiteX13" fmla="*/ 307917 w 902277"/>
              <a:gd name="connsiteY13" fmla="*/ 91440 h 1854565"/>
              <a:gd name="connsiteX14" fmla="*/ 353637 w 902277"/>
              <a:gd name="connsiteY14" fmla="*/ 68580 h 1854565"/>
              <a:gd name="connsiteX15" fmla="*/ 368877 w 902277"/>
              <a:gd name="connsiteY15" fmla="*/ 45720 h 1854565"/>
              <a:gd name="connsiteX16" fmla="*/ 414597 w 902277"/>
              <a:gd name="connsiteY16" fmla="*/ 30480 h 1854565"/>
              <a:gd name="connsiteX17" fmla="*/ 437457 w 902277"/>
              <a:gd name="connsiteY17" fmla="*/ 15240 h 1854565"/>
              <a:gd name="connsiteX18" fmla="*/ 467937 w 902277"/>
              <a:gd name="connsiteY18" fmla="*/ 7620 h 1854565"/>
              <a:gd name="connsiteX19" fmla="*/ 490797 w 902277"/>
              <a:gd name="connsiteY19" fmla="*/ 0 h 1854565"/>
              <a:gd name="connsiteX20" fmla="*/ 551757 w 902277"/>
              <a:gd name="connsiteY20" fmla="*/ 22860 h 1854565"/>
              <a:gd name="connsiteX21" fmla="*/ 566997 w 902277"/>
              <a:gd name="connsiteY21" fmla="*/ 45720 h 1854565"/>
              <a:gd name="connsiteX22" fmla="*/ 589857 w 902277"/>
              <a:gd name="connsiteY22" fmla="*/ 53340 h 1854565"/>
              <a:gd name="connsiteX23" fmla="*/ 612717 w 902277"/>
              <a:gd name="connsiteY23" fmla="*/ 68580 h 1854565"/>
              <a:gd name="connsiteX24" fmla="*/ 627957 w 902277"/>
              <a:gd name="connsiteY24" fmla="*/ 91440 h 1854565"/>
              <a:gd name="connsiteX25" fmla="*/ 650817 w 902277"/>
              <a:gd name="connsiteY25" fmla="*/ 106680 h 1854565"/>
              <a:gd name="connsiteX26" fmla="*/ 681297 w 902277"/>
              <a:gd name="connsiteY26" fmla="*/ 137160 h 1854565"/>
              <a:gd name="connsiteX27" fmla="*/ 742257 w 902277"/>
              <a:gd name="connsiteY27" fmla="*/ 190500 h 1854565"/>
              <a:gd name="connsiteX28" fmla="*/ 803217 w 902277"/>
              <a:gd name="connsiteY28" fmla="*/ 259080 h 1854565"/>
              <a:gd name="connsiteX29" fmla="*/ 765117 w 902277"/>
              <a:gd name="connsiteY29" fmla="*/ 342900 h 1854565"/>
              <a:gd name="connsiteX30" fmla="*/ 772737 w 902277"/>
              <a:gd name="connsiteY30" fmla="*/ 381000 h 1854565"/>
              <a:gd name="connsiteX31" fmla="*/ 780357 w 902277"/>
              <a:gd name="connsiteY31" fmla="*/ 403860 h 1854565"/>
              <a:gd name="connsiteX32" fmla="*/ 826077 w 902277"/>
              <a:gd name="connsiteY32" fmla="*/ 419100 h 1854565"/>
              <a:gd name="connsiteX33" fmla="*/ 864177 w 902277"/>
              <a:gd name="connsiteY33" fmla="*/ 464820 h 1854565"/>
              <a:gd name="connsiteX34" fmla="*/ 902277 w 902277"/>
              <a:gd name="connsiteY34" fmla="*/ 510540 h 1854565"/>
              <a:gd name="connsiteX35" fmla="*/ 635577 w 902277"/>
              <a:gd name="connsiteY35" fmla="*/ 1729740 h 1854565"/>
              <a:gd name="connsiteX36" fmla="*/ 346017 w 902277"/>
              <a:gd name="connsiteY36" fmla="*/ 1752600 h 1854565"/>
              <a:gd name="connsiteX37" fmla="*/ 185997 w 902277"/>
              <a:gd name="connsiteY37" fmla="*/ 1181100 h 1854565"/>
              <a:gd name="connsiteX38" fmla="*/ 178377 w 902277"/>
              <a:gd name="connsiteY38" fmla="*/ 1143000 h 1854565"/>
              <a:gd name="connsiteX39" fmla="*/ 193617 w 902277"/>
              <a:gd name="connsiteY39" fmla="*/ 1043940 h 1854565"/>
              <a:gd name="connsiteX40" fmla="*/ 185997 w 902277"/>
              <a:gd name="connsiteY40" fmla="*/ 929640 h 1854565"/>
              <a:gd name="connsiteX41" fmla="*/ 163137 w 902277"/>
              <a:gd name="connsiteY41" fmla="*/ 914400 h 1854565"/>
              <a:gd name="connsiteX42" fmla="*/ 125037 w 902277"/>
              <a:gd name="connsiteY42" fmla="*/ 906780 h 1854565"/>
              <a:gd name="connsiteX0" fmla="*/ 125037 w 902277"/>
              <a:gd name="connsiteY0" fmla="*/ 906780 h 1854565"/>
              <a:gd name="connsiteX1" fmla="*/ 10737 w 902277"/>
              <a:gd name="connsiteY1" fmla="*/ 510540 h 1854565"/>
              <a:gd name="connsiteX2" fmla="*/ 3117 w 902277"/>
              <a:gd name="connsiteY2" fmla="*/ 487680 h 1854565"/>
              <a:gd name="connsiteX3" fmla="*/ 25977 w 902277"/>
              <a:gd name="connsiteY3" fmla="*/ 373380 h 1854565"/>
              <a:gd name="connsiteX4" fmla="*/ 41217 w 902277"/>
              <a:gd name="connsiteY4" fmla="*/ 350520 h 1854565"/>
              <a:gd name="connsiteX5" fmla="*/ 64077 w 902277"/>
              <a:gd name="connsiteY5" fmla="*/ 335280 h 1854565"/>
              <a:gd name="connsiteX6" fmla="*/ 117417 w 902277"/>
              <a:gd name="connsiteY6" fmla="*/ 274320 h 1854565"/>
              <a:gd name="connsiteX7" fmla="*/ 132657 w 902277"/>
              <a:gd name="connsiteY7" fmla="*/ 251460 h 1854565"/>
              <a:gd name="connsiteX8" fmla="*/ 178377 w 902277"/>
              <a:gd name="connsiteY8" fmla="*/ 220980 h 1854565"/>
              <a:gd name="connsiteX9" fmla="*/ 193617 w 902277"/>
              <a:gd name="connsiteY9" fmla="*/ 198120 h 1854565"/>
              <a:gd name="connsiteX10" fmla="*/ 239337 w 902277"/>
              <a:gd name="connsiteY10" fmla="*/ 160020 h 1854565"/>
              <a:gd name="connsiteX11" fmla="*/ 254577 w 902277"/>
              <a:gd name="connsiteY11" fmla="*/ 137160 h 1854565"/>
              <a:gd name="connsiteX12" fmla="*/ 285057 w 902277"/>
              <a:gd name="connsiteY12" fmla="*/ 114300 h 1854565"/>
              <a:gd name="connsiteX13" fmla="*/ 307917 w 902277"/>
              <a:gd name="connsiteY13" fmla="*/ 91440 h 1854565"/>
              <a:gd name="connsiteX14" fmla="*/ 353637 w 902277"/>
              <a:gd name="connsiteY14" fmla="*/ 68580 h 1854565"/>
              <a:gd name="connsiteX15" fmla="*/ 368877 w 902277"/>
              <a:gd name="connsiteY15" fmla="*/ 45720 h 1854565"/>
              <a:gd name="connsiteX16" fmla="*/ 414597 w 902277"/>
              <a:gd name="connsiteY16" fmla="*/ 30480 h 1854565"/>
              <a:gd name="connsiteX17" fmla="*/ 437457 w 902277"/>
              <a:gd name="connsiteY17" fmla="*/ 15240 h 1854565"/>
              <a:gd name="connsiteX18" fmla="*/ 467937 w 902277"/>
              <a:gd name="connsiteY18" fmla="*/ 7620 h 1854565"/>
              <a:gd name="connsiteX19" fmla="*/ 490797 w 902277"/>
              <a:gd name="connsiteY19" fmla="*/ 0 h 1854565"/>
              <a:gd name="connsiteX20" fmla="*/ 551757 w 902277"/>
              <a:gd name="connsiteY20" fmla="*/ 22860 h 1854565"/>
              <a:gd name="connsiteX21" fmla="*/ 566997 w 902277"/>
              <a:gd name="connsiteY21" fmla="*/ 45720 h 1854565"/>
              <a:gd name="connsiteX22" fmla="*/ 589857 w 902277"/>
              <a:gd name="connsiteY22" fmla="*/ 53340 h 1854565"/>
              <a:gd name="connsiteX23" fmla="*/ 612717 w 902277"/>
              <a:gd name="connsiteY23" fmla="*/ 68580 h 1854565"/>
              <a:gd name="connsiteX24" fmla="*/ 627957 w 902277"/>
              <a:gd name="connsiteY24" fmla="*/ 91440 h 1854565"/>
              <a:gd name="connsiteX25" fmla="*/ 650817 w 902277"/>
              <a:gd name="connsiteY25" fmla="*/ 106680 h 1854565"/>
              <a:gd name="connsiteX26" fmla="*/ 681297 w 902277"/>
              <a:gd name="connsiteY26" fmla="*/ 137160 h 1854565"/>
              <a:gd name="connsiteX27" fmla="*/ 742257 w 902277"/>
              <a:gd name="connsiteY27" fmla="*/ 190500 h 1854565"/>
              <a:gd name="connsiteX28" fmla="*/ 803217 w 902277"/>
              <a:gd name="connsiteY28" fmla="*/ 259080 h 1854565"/>
              <a:gd name="connsiteX29" fmla="*/ 765117 w 902277"/>
              <a:gd name="connsiteY29" fmla="*/ 342900 h 1854565"/>
              <a:gd name="connsiteX30" fmla="*/ 772737 w 902277"/>
              <a:gd name="connsiteY30" fmla="*/ 381000 h 1854565"/>
              <a:gd name="connsiteX31" fmla="*/ 780357 w 902277"/>
              <a:gd name="connsiteY31" fmla="*/ 403860 h 1854565"/>
              <a:gd name="connsiteX32" fmla="*/ 826077 w 902277"/>
              <a:gd name="connsiteY32" fmla="*/ 419100 h 1854565"/>
              <a:gd name="connsiteX33" fmla="*/ 864177 w 902277"/>
              <a:gd name="connsiteY33" fmla="*/ 464820 h 1854565"/>
              <a:gd name="connsiteX34" fmla="*/ 902277 w 902277"/>
              <a:gd name="connsiteY34" fmla="*/ 510540 h 1854565"/>
              <a:gd name="connsiteX35" fmla="*/ 635577 w 902277"/>
              <a:gd name="connsiteY35" fmla="*/ 1729740 h 1854565"/>
              <a:gd name="connsiteX36" fmla="*/ 346017 w 902277"/>
              <a:gd name="connsiteY36" fmla="*/ 1752600 h 1854565"/>
              <a:gd name="connsiteX37" fmla="*/ 185997 w 902277"/>
              <a:gd name="connsiteY37" fmla="*/ 1181100 h 1854565"/>
              <a:gd name="connsiteX38" fmla="*/ 193617 w 902277"/>
              <a:gd name="connsiteY38" fmla="*/ 1043940 h 1854565"/>
              <a:gd name="connsiteX39" fmla="*/ 185997 w 902277"/>
              <a:gd name="connsiteY39" fmla="*/ 929640 h 1854565"/>
              <a:gd name="connsiteX40" fmla="*/ 163137 w 902277"/>
              <a:gd name="connsiteY40" fmla="*/ 914400 h 1854565"/>
              <a:gd name="connsiteX41" fmla="*/ 125037 w 902277"/>
              <a:gd name="connsiteY41" fmla="*/ 906780 h 1854565"/>
              <a:gd name="connsiteX0" fmla="*/ 125037 w 902277"/>
              <a:gd name="connsiteY0" fmla="*/ 906780 h 1862294"/>
              <a:gd name="connsiteX1" fmla="*/ 10737 w 902277"/>
              <a:gd name="connsiteY1" fmla="*/ 510540 h 1862294"/>
              <a:gd name="connsiteX2" fmla="*/ 3117 w 902277"/>
              <a:gd name="connsiteY2" fmla="*/ 487680 h 1862294"/>
              <a:gd name="connsiteX3" fmla="*/ 25977 w 902277"/>
              <a:gd name="connsiteY3" fmla="*/ 373380 h 1862294"/>
              <a:gd name="connsiteX4" fmla="*/ 41217 w 902277"/>
              <a:gd name="connsiteY4" fmla="*/ 350520 h 1862294"/>
              <a:gd name="connsiteX5" fmla="*/ 64077 w 902277"/>
              <a:gd name="connsiteY5" fmla="*/ 335280 h 1862294"/>
              <a:gd name="connsiteX6" fmla="*/ 117417 w 902277"/>
              <a:gd name="connsiteY6" fmla="*/ 274320 h 1862294"/>
              <a:gd name="connsiteX7" fmla="*/ 132657 w 902277"/>
              <a:gd name="connsiteY7" fmla="*/ 251460 h 1862294"/>
              <a:gd name="connsiteX8" fmla="*/ 178377 w 902277"/>
              <a:gd name="connsiteY8" fmla="*/ 220980 h 1862294"/>
              <a:gd name="connsiteX9" fmla="*/ 193617 w 902277"/>
              <a:gd name="connsiteY9" fmla="*/ 198120 h 1862294"/>
              <a:gd name="connsiteX10" fmla="*/ 239337 w 902277"/>
              <a:gd name="connsiteY10" fmla="*/ 160020 h 1862294"/>
              <a:gd name="connsiteX11" fmla="*/ 254577 w 902277"/>
              <a:gd name="connsiteY11" fmla="*/ 137160 h 1862294"/>
              <a:gd name="connsiteX12" fmla="*/ 285057 w 902277"/>
              <a:gd name="connsiteY12" fmla="*/ 114300 h 1862294"/>
              <a:gd name="connsiteX13" fmla="*/ 307917 w 902277"/>
              <a:gd name="connsiteY13" fmla="*/ 91440 h 1862294"/>
              <a:gd name="connsiteX14" fmla="*/ 353637 w 902277"/>
              <a:gd name="connsiteY14" fmla="*/ 68580 h 1862294"/>
              <a:gd name="connsiteX15" fmla="*/ 368877 w 902277"/>
              <a:gd name="connsiteY15" fmla="*/ 45720 h 1862294"/>
              <a:gd name="connsiteX16" fmla="*/ 414597 w 902277"/>
              <a:gd name="connsiteY16" fmla="*/ 30480 h 1862294"/>
              <a:gd name="connsiteX17" fmla="*/ 437457 w 902277"/>
              <a:gd name="connsiteY17" fmla="*/ 15240 h 1862294"/>
              <a:gd name="connsiteX18" fmla="*/ 467937 w 902277"/>
              <a:gd name="connsiteY18" fmla="*/ 7620 h 1862294"/>
              <a:gd name="connsiteX19" fmla="*/ 490797 w 902277"/>
              <a:gd name="connsiteY19" fmla="*/ 0 h 1862294"/>
              <a:gd name="connsiteX20" fmla="*/ 551757 w 902277"/>
              <a:gd name="connsiteY20" fmla="*/ 22860 h 1862294"/>
              <a:gd name="connsiteX21" fmla="*/ 566997 w 902277"/>
              <a:gd name="connsiteY21" fmla="*/ 45720 h 1862294"/>
              <a:gd name="connsiteX22" fmla="*/ 589857 w 902277"/>
              <a:gd name="connsiteY22" fmla="*/ 53340 h 1862294"/>
              <a:gd name="connsiteX23" fmla="*/ 612717 w 902277"/>
              <a:gd name="connsiteY23" fmla="*/ 68580 h 1862294"/>
              <a:gd name="connsiteX24" fmla="*/ 627957 w 902277"/>
              <a:gd name="connsiteY24" fmla="*/ 91440 h 1862294"/>
              <a:gd name="connsiteX25" fmla="*/ 650817 w 902277"/>
              <a:gd name="connsiteY25" fmla="*/ 106680 h 1862294"/>
              <a:gd name="connsiteX26" fmla="*/ 681297 w 902277"/>
              <a:gd name="connsiteY26" fmla="*/ 137160 h 1862294"/>
              <a:gd name="connsiteX27" fmla="*/ 742257 w 902277"/>
              <a:gd name="connsiteY27" fmla="*/ 190500 h 1862294"/>
              <a:gd name="connsiteX28" fmla="*/ 803217 w 902277"/>
              <a:gd name="connsiteY28" fmla="*/ 259080 h 1862294"/>
              <a:gd name="connsiteX29" fmla="*/ 765117 w 902277"/>
              <a:gd name="connsiteY29" fmla="*/ 342900 h 1862294"/>
              <a:gd name="connsiteX30" fmla="*/ 772737 w 902277"/>
              <a:gd name="connsiteY30" fmla="*/ 381000 h 1862294"/>
              <a:gd name="connsiteX31" fmla="*/ 780357 w 902277"/>
              <a:gd name="connsiteY31" fmla="*/ 403860 h 1862294"/>
              <a:gd name="connsiteX32" fmla="*/ 826077 w 902277"/>
              <a:gd name="connsiteY32" fmla="*/ 419100 h 1862294"/>
              <a:gd name="connsiteX33" fmla="*/ 864177 w 902277"/>
              <a:gd name="connsiteY33" fmla="*/ 464820 h 1862294"/>
              <a:gd name="connsiteX34" fmla="*/ 902277 w 902277"/>
              <a:gd name="connsiteY34" fmla="*/ 510540 h 1862294"/>
              <a:gd name="connsiteX35" fmla="*/ 635577 w 902277"/>
              <a:gd name="connsiteY35" fmla="*/ 1729740 h 1862294"/>
              <a:gd name="connsiteX36" fmla="*/ 346017 w 902277"/>
              <a:gd name="connsiteY36" fmla="*/ 1752600 h 1862294"/>
              <a:gd name="connsiteX37" fmla="*/ 193617 w 902277"/>
              <a:gd name="connsiteY37" fmla="*/ 1043940 h 1862294"/>
              <a:gd name="connsiteX38" fmla="*/ 185997 w 902277"/>
              <a:gd name="connsiteY38" fmla="*/ 929640 h 1862294"/>
              <a:gd name="connsiteX39" fmla="*/ 163137 w 902277"/>
              <a:gd name="connsiteY39" fmla="*/ 914400 h 1862294"/>
              <a:gd name="connsiteX40" fmla="*/ 125037 w 902277"/>
              <a:gd name="connsiteY40" fmla="*/ 906780 h 1862294"/>
              <a:gd name="connsiteX0" fmla="*/ 125037 w 902277"/>
              <a:gd name="connsiteY0" fmla="*/ 906780 h 1869018"/>
              <a:gd name="connsiteX1" fmla="*/ 10737 w 902277"/>
              <a:gd name="connsiteY1" fmla="*/ 510540 h 1869018"/>
              <a:gd name="connsiteX2" fmla="*/ 3117 w 902277"/>
              <a:gd name="connsiteY2" fmla="*/ 487680 h 1869018"/>
              <a:gd name="connsiteX3" fmla="*/ 25977 w 902277"/>
              <a:gd name="connsiteY3" fmla="*/ 373380 h 1869018"/>
              <a:gd name="connsiteX4" fmla="*/ 41217 w 902277"/>
              <a:gd name="connsiteY4" fmla="*/ 350520 h 1869018"/>
              <a:gd name="connsiteX5" fmla="*/ 64077 w 902277"/>
              <a:gd name="connsiteY5" fmla="*/ 335280 h 1869018"/>
              <a:gd name="connsiteX6" fmla="*/ 117417 w 902277"/>
              <a:gd name="connsiteY6" fmla="*/ 274320 h 1869018"/>
              <a:gd name="connsiteX7" fmla="*/ 132657 w 902277"/>
              <a:gd name="connsiteY7" fmla="*/ 251460 h 1869018"/>
              <a:gd name="connsiteX8" fmla="*/ 178377 w 902277"/>
              <a:gd name="connsiteY8" fmla="*/ 220980 h 1869018"/>
              <a:gd name="connsiteX9" fmla="*/ 193617 w 902277"/>
              <a:gd name="connsiteY9" fmla="*/ 198120 h 1869018"/>
              <a:gd name="connsiteX10" fmla="*/ 239337 w 902277"/>
              <a:gd name="connsiteY10" fmla="*/ 160020 h 1869018"/>
              <a:gd name="connsiteX11" fmla="*/ 254577 w 902277"/>
              <a:gd name="connsiteY11" fmla="*/ 137160 h 1869018"/>
              <a:gd name="connsiteX12" fmla="*/ 285057 w 902277"/>
              <a:gd name="connsiteY12" fmla="*/ 114300 h 1869018"/>
              <a:gd name="connsiteX13" fmla="*/ 307917 w 902277"/>
              <a:gd name="connsiteY13" fmla="*/ 91440 h 1869018"/>
              <a:gd name="connsiteX14" fmla="*/ 353637 w 902277"/>
              <a:gd name="connsiteY14" fmla="*/ 68580 h 1869018"/>
              <a:gd name="connsiteX15" fmla="*/ 368877 w 902277"/>
              <a:gd name="connsiteY15" fmla="*/ 45720 h 1869018"/>
              <a:gd name="connsiteX16" fmla="*/ 414597 w 902277"/>
              <a:gd name="connsiteY16" fmla="*/ 30480 h 1869018"/>
              <a:gd name="connsiteX17" fmla="*/ 437457 w 902277"/>
              <a:gd name="connsiteY17" fmla="*/ 15240 h 1869018"/>
              <a:gd name="connsiteX18" fmla="*/ 467937 w 902277"/>
              <a:gd name="connsiteY18" fmla="*/ 7620 h 1869018"/>
              <a:gd name="connsiteX19" fmla="*/ 490797 w 902277"/>
              <a:gd name="connsiteY19" fmla="*/ 0 h 1869018"/>
              <a:gd name="connsiteX20" fmla="*/ 551757 w 902277"/>
              <a:gd name="connsiteY20" fmla="*/ 22860 h 1869018"/>
              <a:gd name="connsiteX21" fmla="*/ 566997 w 902277"/>
              <a:gd name="connsiteY21" fmla="*/ 45720 h 1869018"/>
              <a:gd name="connsiteX22" fmla="*/ 589857 w 902277"/>
              <a:gd name="connsiteY22" fmla="*/ 53340 h 1869018"/>
              <a:gd name="connsiteX23" fmla="*/ 612717 w 902277"/>
              <a:gd name="connsiteY23" fmla="*/ 68580 h 1869018"/>
              <a:gd name="connsiteX24" fmla="*/ 627957 w 902277"/>
              <a:gd name="connsiteY24" fmla="*/ 91440 h 1869018"/>
              <a:gd name="connsiteX25" fmla="*/ 650817 w 902277"/>
              <a:gd name="connsiteY25" fmla="*/ 106680 h 1869018"/>
              <a:gd name="connsiteX26" fmla="*/ 681297 w 902277"/>
              <a:gd name="connsiteY26" fmla="*/ 137160 h 1869018"/>
              <a:gd name="connsiteX27" fmla="*/ 742257 w 902277"/>
              <a:gd name="connsiteY27" fmla="*/ 190500 h 1869018"/>
              <a:gd name="connsiteX28" fmla="*/ 803217 w 902277"/>
              <a:gd name="connsiteY28" fmla="*/ 259080 h 1869018"/>
              <a:gd name="connsiteX29" fmla="*/ 765117 w 902277"/>
              <a:gd name="connsiteY29" fmla="*/ 342900 h 1869018"/>
              <a:gd name="connsiteX30" fmla="*/ 772737 w 902277"/>
              <a:gd name="connsiteY30" fmla="*/ 381000 h 1869018"/>
              <a:gd name="connsiteX31" fmla="*/ 780357 w 902277"/>
              <a:gd name="connsiteY31" fmla="*/ 403860 h 1869018"/>
              <a:gd name="connsiteX32" fmla="*/ 826077 w 902277"/>
              <a:gd name="connsiteY32" fmla="*/ 419100 h 1869018"/>
              <a:gd name="connsiteX33" fmla="*/ 864177 w 902277"/>
              <a:gd name="connsiteY33" fmla="*/ 464820 h 1869018"/>
              <a:gd name="connsiteX34" fmla="*/ 902277 w 902277"/>
              <a:gd name="connsiteY34" fmla="*/ 510540 h 1869018"/>
              <a:gd name="connsiteX35" fmla="*/ 635577 w 902277"/>
              <a:gd name="connsiteY35" fmla="*/ 1729740 h 1869018"/>
              <a:gd name="connsiteX36" fmla="*/ 346017 w 902277"/>
              <a:gd name="connsiteY36" fmla="*/ 1752600 h 1869018"/>
              <a:gd name="connsiteX37" fmla="*/ 185997 w 902277"/>
              <a:gd name="connsiteY37" fmla="*/ 929640 h 1869018"/>
              <a:gd name="connsiteX38" fmla="*/ 163137 w 902277"/>
              <a:gd name="connsiteY38" fmla="*/ 914400 h 1869018"/>
              <a:gd name="connsiteX39" fmla="*/ 125037 w 902277"/>
              <a:gd name="connsiteY39" fmla="*/ 906780 h 1869018"/>
              <a:gd name="connsiteX0" fmla="*/ 165877 w 905017"/>
              <a:gd name="connsiteY0" fmla="*/ 914400 h 1869018"/>
              <a:gd name="connsiteX1" fmla="*/ 13477 w 905017"/>
              <a:gd name="connsiteY1" fmla="*/ 510540 h 1869018"/>
              <a:gd name="connsiteX2" fmla="*/ 5857 w 905017"/>
              <a:gd name="connsiteY2" fmla="*/ 487680 h 1869018"/>
              <a:gd name="connsiteX3" fmla="*/ 28717 w 905017"/>
              <a:gd name="connsiteY3" fmla="*/ 373380 h 1869018"/>
              <a:gd name="connsiteX4" fmla="*/ 43957 w 905017"/>
              <a:gd name="connsiteY4" fmla="*/ 350520 h 1869018"/>
              <a:gd name="connsiteX5" fmla="*/ 66817 w 905017"/>
              <a:gd name="connsiteY5" fmla="*/ 335280 h 1869018"/>
              <a:gd name="connsiteX6" fmla="*/ 120157 w 905017"/>
              <a:gd name="connsiteY6" fmla="*/ 274320 h 1869018"/>
              <a:gd name="connsiteX7" fmla="*/ 135397 w 905017"/>
              <a:gd name="connsiteY7" fmla="*/ 251460 h 1869018"/>
              <a:gd name="connsiteX8" fmla="*/ 181117 w 905017"/>
              <a:gd name="connsiteY8" fmla="*/ 220980 h 1869018"/>
              <a:gd name="connsiteX9" fmla="*/ 196357 w 905017"/>
              <a:gd name="connsiteY9" fmla="*/ 198120 h 1869018"/>
              <a:gd name="connsiteX10" fmla="*/ 242077 w 905017"/>
              <a:gd name="connsiteY10" fmla="*/ 160020 h 1869018"/>
              <a:gd name="connsiteX11" fmla="*/ 257317 w 905017"/>
              <a:gd name="connsiteY11" fmla="*/ 137160 h 1869018"/>
              <a:gd name="connsiteX12" fmla="*/ 287797 w 905017"/>
              <a:gd name="connsiteY12" fmla="*/ 114300 h 1869018"/>
              <a:gd name="connsiteX13" fmla="*/ 310657 w 905017"/>
              <a:gd name="connsiteY13" fmla="*/ 91440 h 1869018"/>
              <a:gd name="connsiteX14" fmla="*/ 356377 w 905017"/>
              <a:gd name="connsiteY14" fmla="*/ 68580 h 1869018"/>
              <a:gd name="connsiteX15" fmla="*/ 371617 w 905017"/>
              <a:gd name="connsiteY15" fmla="*/ 45720 h 1869018"/>
              <a:gd name="connsiteX16" fmla="*/ 417337 w 905017"/>
              <a:gd name="connsiteY16" fmla="*/ 30480 h 1869018"/>
              <a:gd name="connsiteX17" fmla="*/ 440197 w 905017"/>
              <a:gd name="connsiteY17" fmla="*/ 15240 h 1869018"/>
              <a:gd name="connsiteX18" fmla="*/ 470677 w 905017"/>
              <a:gd name="connsiteY18" fmla="*/ 7620 h 1869018"/>
              <a:gd name="connsiteX19" fmla="*/ 493537 w 905017"/>
              <a:gd name="connsiteY19" fmla="*/ 0 h 1869018"/>
              <a:gd name="connsiteX20" fmla="*/ 554497 w 905017"/>
              <a:gd name="connsiteY20" fmla="*/ 22860 h 1869018"/>
              <a:gd name="connsiteX21" fmla="*/ 569737 w 905017"/>
              <a:gd name="connsiteY21" fmla="*/ 45720 h 1869018"/>
              <a:gd name="connsiteX22" fmla="*/ 592597 w 905017"/>
              <a:gd name="connsiteY22" fmla="*/ 53340 h 1869018"/>
              <a:gd name="connsiteX23" fmla="*/ 615457 w 905017"/>
              <a:gd name="connsiteY23" fmla="*/ 68580 h 1869018"/>
              <a:gd name="connsiteX24" fmla="*/ 630697 w 905017"/>
              <a:gd name="connsiteY24" fmla="*/ 91440 h 1869018"/>
              <a:gd name="connsiteX25" fmla="*/ 653557 w 905017"/>
              <a:gd name="connsiteY25" fmla="*/ 106680 h 1869018"/>
              <a:gd name="connsiteX26" fmla="*/ 684037 w 905017"/>
              <a:gd name="connsiteY26" fmla="*/ 137160 h 1869018"/>
              <a:gd name="connsiteX27" fmla="*/ 744997 w 905017"/>
              <a:gd name="connsiteY27" fmla="*/ 190500 h 1869018"/>
              <a:gd name="connsiteX28" fmla="*/ 805957 w 905017"/>
              <a:gd name="connsiteY28" fmla="*/ 259080 h 1869018"/>
              <a:gd name="connsiteX29" fmla="*/ 767857 w 905017"/>
              <a:gd name="connsiteY29" fmla="*/ 342900 h 1869018"/>
              <a:gd name="connsiteX30" fmla="*/ 775477 w 905017"/>
              <a:gd name="connsiteY30" fmla="*/ 381000 h 1869018"/>
              <a:gd name="connsiteX31" fmla="*/ 783097 w 905017"/>
              <a:gd name="connsiteY31" fmla="*/ 403860 h 1869018"/>
              <a:gd name="connsiteX32" fmla="*/ 828817 w 905017"/>
              <a:gd name="connsiteY32" fmla="*/ 419100 h 1869018"/>
              <a:gd name="connsiteX33" fmla="*/ 866917 w 905017"/>
              <a:gd name="connsiteY33" fmla="*/ 464820 h 1869018"/>
              <a:gd name="connsiteX34" fmla="*/ 905017 w 905017"/>
              <a:gd name="connsiteY34" fmla="*/ 510540 h 1869018"/>
              <a:gd name="connsiteX35" fmla="*/ 638317 w 905017"/>
              <a:gd name="connsiteY35" fmla="*/ 1729740 h 1869018"/>
              <a:gd name="connsiteX36" fmla="*/ 348757 w 905017"/>
              <a:gd name="connsiteY36" fmla="*/ 1752600 h 1869018"/>
              <a:gd name="connsiteX37" fmla="*/ 188737 w 905017"/>
              <a:gd name="connsiteY37" fmla="*/ 929640 h 1869018"/>
              <a:gd name="connsiteX38" fmla="*/ 165877 w 905017"/>
              <a:gd name="connsiteY38" fmla="*/ 914400 h 1869018"/>
              <a:gd name="connsiteX0" fmla="*/ 190399 w 906679"/>
              <a:gd name="connsiteY0" fmla="*/ 929640 h 1869018"/>
              <a:gd name="connsiteX1" fmla="*/ 15139 w 906679"/>
              <a:gd name="connsiteY1" fmla="*/ 510540 h 1869018"/>
              <a:gd name="connsiteX2" fmla="*/ 7519 w 906679"/>
              <a:gd name="connsiteY2" fmla="*/ 487680 h 1869018"/>
              <a:gd name="connsiteX3" fmla="*/ 30379 w 906679"/>
              <a:gd name="connsiteY3" fmla="*/ 373380 h 1869018"/>
              <a:gd name="connsiteX4" fmla="*/ 45619 w 906679"/>
              <a:gd name="connsiteY4" fmla="*/ 350520 h 1869018"/>
              <a:gd name="connsiteX5" fmla="*/ 68479 w 906679"/>
              <a:gd name="connsiteY5" fmla="*/ 335280 h 1869018"/>
              <a:gd name="connsiteX6" fmla="*/ 121819 w 906679"/>
              <a:gd name="connsiteY6" fmla="*/ 274320 h 1869018"/>
              <a:gd name="connsiteX7" fmla="*/ 137059 w 906679"/>
              <a:gd name="connsiteY7" fmla="*/ 251460 h 1869018"/>
              <a:gd name="connsiteX8" fmla="*/ 182779 w 906679"/>
              <a:gd name="connsiteY8" fmla="*/ 220980 h 1869018"/>
              <a:gd name="connsiteX9" fmla="*/ 198019 w 906679"/>
              <a:gd name="connsiteY9" fmla="*/ 198120 h 1869018"/>
              <a:gd name="connsiteX10" fmla="*/ 243739 w 906679"/>
              <a:gd name="connsiteY10" fmla="*/ 160020 h 1869018"/>
              <a:gd name="connsiteX11" fmla="*/ 258979 w 906679"/>
              <a:gd name="connsiteY11" fmla="*/ 137160 h 1869018"/>
              <a:gd name="connsiteX12" fmla="*/ 289459 w 906679"/>
              <a:gd name="connsiteY12" fmla="*/ 114300 h 1869018"/>
              <a:gd name="connsiteX13" fmla="*/ 312319 w 906679"/>
              <a:gd name="connsiteY13" fmla="*/ 91440 h 1869018"/>
              <a:gd name="connsiteX14" fmla="*/ 358039 w 906679"/>
              <a:gd name="connsiteY14" fmla="*/ 68580 h 1869018"/>
              <a:gd name="connsiteX15" fmla="*/ 373279 w 906679"/>
              <a:gd name="connsiteY15" fmla="*/ 45720 h 1869018"/>
              <a:gd name="connsiteX16" fmla="*/ 418999 w 906679"/>
              <a:gd name="connsiteY16" fmla="*/ 30480 h 1869018"/>
              <a:gd name="connsiteX17" fmla="*/ 441859 w 906679"/>
              <a:gd name="connsiteY17" fmla="*/ 15240 h 1869018"/>
              <a:gd name="connsiteX18" fmla="*/ 472339 w 906679"/>
              <a:gd name="connsiteY18" fmla="*/ 7620 h 1869018"/>
              <a:gd name="connsiteX19" fmla="*/ 495199 w 906679"/>
              <a:gd name="connsiteY19" fmla="*/ 0 h 1869018"/>
              <a:gd name="connsiteX20" fmla="*/ 556159 w 906679"/>
              <a:gd name="connsiteY20" fmla="*/ 22860 h 1869018"/>
              <a:gd name="connsiteX21" fmla="*/ 571399 w 906679"/>
              <a:gd name="connsiteY21" fmla="*/ 45720 h 1869018"/>
              <a:gd name="connsiteX22" fmla="*/ 594259 w 906679"/>
              <a:gd name="connsiteY22" fmla="*/ 53340 h 1869018"/>
              <a:gd name="connsiteX23" fmla="*/ 617119 w 906679"/>
              <a:gd name="connsiteY23" fmla="*/ 68580 h 1869018"/>
              <a:gd name="connsiteX24" fmla="*/ 632359 w 906679"/>
              <a:gd name="connsiteY24" fmla="*/ 91440 h 1869018"/>
              <a:gd name="connsiteX25" fmla="*/ 655219 w 906679"/>
              <a:gd name="connsiteY25" fmla="*/ 106680 h 1869018"/>
              <a:gd name="connsiteX26" fmla="*/ 685699 w 906679"/>
              <a:gd name="connsiteY26" fmla="*/ 137160 h 1869018"/>
              <a:gd name="connsiteX27" fmla="*/ 746659 w 906679"/>
              <a:gd name="connsiteY27" fmla="*/ 190500 h 1869018"/>
              <a:gd name="connsiteX28" fmla="*/ 807619 w 906679"/>
              <a:gd name="connsiteY28" fmla="*/ 259080 h 1869018"/>
              <a:gd name="connsiteX29" fmla="*/ 769519 w 906679"/>
              <a:gd name="connsiteY29" fmla="*/ 342900 h 1869018"/>
              <a:gd name="connsiteX30" fmla="*/ 777139 w 906679"/>
              <a:gd name="connsiteY30" fmla="*/ 381000 h 1869018"/>
              <a:gd name="connsiteX31" fmla="*/ 784759 w 906679"/>
              <a:gd name="connsiteY31" fmla="*/ 403860 h 1869018"/>
              <a:gd name="connsiteX32" fmla="*/ 830479 w 906679"/>
              <a:gd name="connsiteY32" fmla="*/ 419100 h 1869018"/>
              <a:gd name="connsiteX33" fmla="*/ 868579 w 906679"/>
              <a:gd name="connsiteY33" fmla="*/ 464820 h 1869018"/>
              <a:gd name="connsiteX34" fmla="*/ 906679 w 906679"/>
              <a:gd name="connsiteY34" fmla="*/ 510540 h 1869018"/>
              <a:gd name="connsiteX35" fmla="*/ 639979 w 906679"/>
              <a:gd name="connsiteY35" fmla="*/ 1729740 h 1869018"/>
              <a:gd name="connsiteX36" fmla="*/ 350419 w 906679"/>
              <a:gd name="connsiteY36" fmla="*/ 1752600 h 1869018"/>
              <a:gd name="connsiteX37" fmla="*/ 190399 w 906679"/>
              <a:gd name="connsiteY37" fmla="*/ 929640 h 1869018"/>
              <a:gd name="connsiteX0" fmla="*/ 362181 w 918441"/>
              <a:gd name="connsiteY0" fmla="*/ 1752600 h 1895399"/>
              <a:gd name="connsiteX1" fmla="*/ 26901 w 918441"/>
              <a:gd name="connsiteY1" fmla="*/ 510540 h 1895399"/>
              <a:gd name="connsiteX2" fmla="*/ 19281 w 918441"/>
              <a:gd name="connsiteY2" fmla="*/ 487680 h 1895399"/>
              <a:gd name="connsiteX3" fmla="*/ 42141 w 918441"/>
              <a:gd name="connsiteY3" fmla="*/ 373380 h 1895399"/>
              <a:gd name="connsiteX4" fmla="*/ 57381 w 918441"/>
              <a:gd name="connsiteY4" fmla="*/ 350520 h 1895399"/>
              <a:gd name="connsiteX5" fmla="*/ 80241 w 918441"/>
              <a:gd name="connsiteY5" fmla="*/ 335280 h 1895399"/>
              <a:gd name="connsiteX6" fmla="*/ 133581 w 918441"/>
              <a:gd name="connsiteY6" fmla="*/ 274320 h 1895399"/>
              <a:gd name="connsiteX7" fmla="*/ 148821 w 918441"/>
              <a:gd name="connsiteY7" fmla="*/ 251460 h 1895399"/>
              <a:gd name="connsiteX8" fmla="*/ 194541 w 918441"/>
              <a:gd name="connsiteY8" fmla="*/ 220980 h 1895399"/>
              <a:gd name="connsiteX9" fmla="*/ 209781 w 918441"/>
              <a:gd name="connsiteY9" fmla="*/ 198120 h 1895399"/>
              <a:gd name="connsiteX10" fmla="*/ 255501 w 918441"/>
              <a:gd name="connsiteY10" fmla="*/ 160020 h 1895399"/>
              <a:gd name="connsiteX11" fmla="*/ 270741 w 918441"/>
              <a:gd name="connsiteY11" fmla="*/ 137160 h 1895399"/>
              <a:gd name="connsiteX12" fmla="*/ 301221 w 918441"/>
              <a:gd name="connsiteY12" fmla="*/ 114300 h 1895399"/>
              <a:gd name="connsiteX13" fmla="*/ 324081 w 918441"/>
              <a:gd name="connsiteY13" fmla="*/ 91440 h 1895399"/>
              <a:gd name="connsiteX14" fmla="*/ 369801 w 918441"/>
              <a:gd name="connsiteY14" fmla="*/ 68580 h 1895399"/>
              <a:gd name="connsiteX15" fmla="*/ 385041 w 918441"/>
              <a:gd name="connsiteY15" fmla="*/ 45720 h 1895399"/>
              <a:gd name="connsiteX16" fmla="*/ 430761 w 918441"/>
              <a:gd name="connsiteY16" fmla="*/ 30480 h 1895399"/>
              <a:gd name="connsiteX17" fmla="*/ 453621 w 918441"/>
              <a:gd name="connsiteY17" fmla="*/ 15240 h 1895399"/>
              <a:gd name="connsiteX18" fmla="*/ 484101 w 918441"/>
              <a:gd name="connsiteY18" fmla="*/ 7620 h 1895399"/>
              <a:gd name="connsiteX19" fmla="*/ 506961 w 918441"/>
              <a:gd name="connsiteY19" fmla="*/ 0 h 1895399"/>
              <a:gd name="connsiteX20" fmla="*/ 567921 w 918441"/>
              <a:gd name="connsiteY20" fmla="*/ 22860 h 1895399"/>
              <a:gd name="connsiteX21" fmla="*/ 583161 w 918441"/>
              <a:gd name="connsiteY21" fmla="*/ 45720 h 1895399"/>
              <a:gd name="connsiteX22" fmla="*/ 606021 w 918441"/>
              <a:gd name="connsiteY22" fmla="*/ 53340 h 1895399"/>
              <a:gd name="connsiteX23" fmla="*/ 628881 w 918441"/>
              <a:gd name="connsiteY23" fmla="*/ 68580 h 1895399"/>
              <a:gd name="connsiteX24" fmla="*/ 644121 w 918441"/>
              <a:gd name="connsiteY24" fmla="*/ 91440 h 1895399"/>
              <a:gd name="connsiteX25" fmla="*/ 666981 w 918441"/>
              <a:gd name="connsiteY25" fmla="*/ 106680 h 1895399"/>
              <a:gd name="connsiteX26" fmla="*/ 697461 w 918441"/>
              <a:gd name="connsiteY26" fmla="*/ 137160 h 1895399"/>
              <a:gd name="connsiteX27" fmla="*/ 758421 w 918441"/>
              <a:gd name="connsiteY27" fmla="*/ 190500 h 1895399"/>
              <a:gd name="connsiteX28" fmla="*/ 819381 w 918441"/>
              <a:gd name="connsiteY28" fmla="*/ 259080 h 1895399"/>
              <a:gd name="connsiteX29" fmla="*/ 781281 w 918441"/>
              <a:gd name="connsiteY29" fmla="*/ 342900 h 1895399"/>
              <a:gd name="connsiteX30" fmla="*/ 788901 w 918441"/>
              <a:gd name="connsiteY30" fmla="*/ 381000 h 1895399"/>
              <a:gd name="connsiteX31" fmla="*/ 796521 w 918441"/>
              <a:gd name="connsiteY31" fmla="*/ 403860 h 1895399"/>
              <a:gd name="connsiteX32" fmla="*/ 842241 w 918441"/>
              <a:gd name="connsiteY32" fmla="*/ 419100 h 1895399"/>
              <a:gd name="connsiteX33" fmla="*/ 880341 w 918441"/>
              <a:gd name="connsiteY33" fmla="*/ 464820 h 1895399"/>
              <a:gd name="connsiteX34" fmla="*/ 918441 w 918441"/>
              <a:gd name="connsiteY34" fmla="*/ 510540 h 1895399"/>
              <a:gd name="connsiteX35" fmla="*/ 651741 w 918441"/>
              <a:gd name="connsiteY35" fmla="*/ 1729740 h 1895399"/>
              <a:gd name="connsiteX36" fmla="*/ 362181 w 918441"/>
              <a:gd name="connsiteY36" fmla="*/ 1752600 h 1895399"/>
              <a:gd name="connsiteX0" fmla="*/ 673147 w 939847"/>
              <a:gd name="connsiteY0" fmla="*/ 1729740 h 1729740"/>
              <a:gd name="connsiteX1" fmla="*/ 48307 w 939847"/>
              <a:gd name="connsiteY1" fmla="*/ 510540 h 1729740"/>
              <a:gd name="connsiteX2" fmla="*/ 40687 w 939847"/>
              <a:gd name="connsiteY2" fmla="*/ 487680 h 1729740"/>
              <a:gd name="connsiteX3" fmla="*/ 63547 w 939847"/>
              <a:gd name="connsiteY3" fmla="*/ 373380 h 1729740"/>
              <a:gd name="connsiteX4" fmla="*/ 78787 w 939847"/>
              <a:gd name="connsiteY4" fmla="*/ 350520 h 1729740"/>
              <a:gd name="connsiteX5" fmla="*/ 101647 w 939847"/>
              <a:gd name="connsiteY5" fmla="*/ 335280 h 1729740"/>
              <a:gd name="connsiteX6" fmla="*/ 154987 w 939847"/>
              <a:gd name="connsiteY6" fmla="*/ 274320 h 1729740"/>
              <a:gd name="connsiteX7" fmla="*/ 170227 w 939847"/>
              <a:gd name="connsiteY7" fmla="*/ 251460 h 1729740"/>
              <a:gd name="connsiteX8" fmla="*/ 215947 w 939847"/>
              <a:gd name="connsiteY8" fmla="*/ 220980 h 1729740"/>
              <a:gd name="connsiteX9" fmla="*/ 231187 w 939847"/>
              <a:gd name="connsiteY9" fmla="*/ 198120 h 1729740"/>
              <a:gd name="connsiteX10" fmla="*/ 276907 w 939847"/>
              <a:gd name="connsiteY10" fmla="*/ 160020 h 1729740"/>
              <a:gd name="connsiteX11" fmla="*/ 292147 w 939847"/>
              <a:gd name="connsiteY11" fmla="*/ 137160 h 1729740"/>
              <a:gd name="connsiteX12" fmla="*/ 322627 w 939847"/>
              <a:gd name="connsiteY12" fmla="*/ 114300 h 1729740"/>
              <a:gd name="connsiteX13" fmla="*/ 345487 w 939847"/>
              <a:gd name="connsiteY13" fmla="*/ 91440 h 1729740"/>
              <a:gd name="connsiteX14" fmla="*/ 391207 w 939847"/>
              <a:gd name="connsiteY14" fmla="*/ 68580 h 1729740"/>
              <a:gd name="connsiteX15" fmla="*/ 406447 w 939847"/>
              <a:gd name="connsiteY15" fmla="*/ 45720 h 1729740"/>
              <a:gd name="connsiteX16" fmla="*/ 452167 w 939847"/>
              <a:gd name="connsiteY16" fmla="*/ 30480 h 1729740"/>
              <a:gd name="connsiteX17" fmla="*/ 475027 w 939847"/>
              <a:gd name="connsiteY17" fmla="*/ 15240 h 1729740"/>
              <a:gd name="connsiteX18" fmla="*/ 505507 w 939847"/>
              <a:gd name="connsiteY18" fmla="*/ 7620 h 1729740"/>
              <a:gd name="connsiteX19" fmla="*/ 528367 w 939847"/>
              <a:gd name="connsiteY19" fmla="*/ 0 h 1729740"/>
              <a:gd name="connsiteX20" fmla="*/ 589327 w 939847"/>
              <a:gd name="connsiteY20" fmla="*/ 22860 h 1729740"/>
              <a:gd name="connsiteX21" fmla="*/ 604567 w 939847"/>
              <a:gd name="connsiteY21" fmla="*/ 45720 h 1729740"/>
              <a:gd name="connsiteX22" fmla="*/ 627427 w 939847"/>
              <a:gd name="connsiteY22" fmla="*/ 53340 h 1729740"/>
              <a:gd name="connsiteX23" fmla="*/ 650287 w 939847"/>
              <a:gd name="connsiteY23" fmla="*/ 68580 h 1729740"/>
              <a:gd name="connsiteX24" fmla="*/ 665527 w 939847"/>
              <a:gd name="connsiteY24" fmla="*/ 91440 h 1729740"/>
              <a:gd name="connsiteX25" fmla="*/ 688387 w 939847"/>
              <a:gd name="connsiteY25" fmla="*/ 106680 h 1729740"/>
              <a:gd name="connsiteX26" fmla="*/ 718867 w 939847"/>
              <a:gd name="connsiteY26" fmla="*/ 137160 h 1729740"/>
              <a:gd name="connsiteX27" fmla="*/ 779827 w 939847"/>
              <a:gd name="connsiteY27" fmla="*/ 190500 h 1729740"/>
              <a:gd name="connsiteX28" fmla="*/ 840787 w 939847"/>
              <a:gd name="connsiteY28" fmla="*/ 259080 h 1729740"/>
              <a:gd name="connsiteX29" fmla="*/ 802687 w 939847"/>
              <a:gd name="connsiteY29" fmla="*/ 342900 h 1729740"/>
              <a:gd name="connsiteX30" fmla="*/ 810307 w 939847"/>
              <a:gd name="connsiteY30" fmla="*/ 381000 h 1729740"/>
              <a:gd name="connsiteX31" fmla="*/ 817927 w 939847"/>
              <a:gd name="connsiteY31" fmla="*/ 403860 h 1729740"/>
              <a:gd name="connsiteX32" fmla="*/ 863647 w 939847"/>
              <a:gd name="connsiteY32" fmla="*/ 419100 h 1729740"/>
              <a:gd name="connsiteX33" fmla="*/ 901747 w 939847"/>
              <a:gd name="connsiteY33" fmla="*/ 464820 h 1729740"/>
              <a:gd name="connsiteX34" fmla="*/ 939847 w 939847"/>
              <a:gd name="connsiteY34" fmla="*/ 510540 h 1729740"/>
              <a:gd name="connsiteX35" fmla="*/ 673147 w 939847"/>
              <a:gd name="connsiteY35" fmla="*/ 1729740 h 1729740"/>
              <a:gd name="connsiteX0" fmla="*/ 959588 w 959588"/>
              <a:gd name="connsiteY0" fmla="*/ 510540 h 514939"/>
              <a:gd name="connsiteX1" fmla="*/ 68048 w 959588"/>
              <a:gd name="connsiteY1" fmla="*/ 510540 h 514939"/>
              <a:gd name="connsiteX2" fmla="*/ 60428 w 959588"/>
              <a:gd name="connsiteY2" fmla="*/ 487680 h 514939"/>
              <a:gd name="connsiteX3" fmla="*/ 83288 w 959588"/>
              <a:gd name="connsiteY3" fmla="*/ 373380 h 514939"/>
              <a:gd name="connsiteX4" fmla="*/ 98528 w 959588"/>
              <a:gd name="connsiteY4" fmla="*/ 350520 h 514939"/>
              <a:gd name="connsiteX5" fmla="*/ 121388 w 959588"/>
              <a:gd name="connsiteY5" fmla="*/ 335280 h 514939"/>
              <a:gd name="connsiteX6" fmla="*/ 174728 w 959588"/>
              <a:gd name="connsiteY6" fmla="*/ 274320 h 514939"/>
              <a:gd name="connsiteX7" fmla="*/ 189968 w 959588"/>
              <a:gd name="connsiteY7" fmla="*/ 251460 h 514939"/>
              <a:gd name="connsiteX8" fmla="*/ 235688 w 959588"/>
              <a:gd name="connsiteY8" fmla="*/ 220980 h 514939"/>
              <a:gd name="connsiteX9" fmla="*/ 250928 w 959588"/>
              <a:gd name="connsiteY9" fmla="*/ 198120 h 514939"/>
              <a:gd name="connsiteX10" fmla="*/ 296648 w 959588"/>
              <a:gd name="connsiteY10" fmla="*/ 160020 h 514939"/>
              <a:gd name="connsiteX11" fmla="*/ 311888 w 959588"/>
              <a:gd name="connsiteY11" fmla="*/ 137160 h 514939"/>
              <a:gd name="connsiteX12" fmla="*/ 342368 w 959588"/>
              <a:gd name="connsiteY12" fmla="*/ 114300 h 514939"/>
              <a:gd name="connsiteX13" fmla="*/ 365228 w 959588"/>
              <a:gd name="connsiteY13" fmla="*/ 91440 h 514939"/>
              <a:gd name="connsiteX14" fmla="*/ 410948 w 959588"/>
              <a:gd name="connsiteY14" fmla="*/ 68580 h 514939"/>
              <a:gd name="connsiteX15" fmla="*/ 426188 w 959588"/>
              <a:gd name="connsiteY15" fmla="*/ 45720 h 514939"/>
              <a:gd name="connsiteX16" fmla="*/ 471908 w 959588"/>
              <a:gd name="connsiteY16" fmla="*/ 30480 h 514939"/>
              <a:gd name="connsiteX17" fmla="*/ 494768 w 959588"/>
              <a:gd name="connsiteY17" fmla="*/ 15240 h 514939"/>
              <a:gd name="connsiteX18" fmla="*/ 525248 w 959588"/>
              <a:gd name="connsiteY18" fmla="*/ 7620 h 514939"/>
              <a:gd name="connsiteX19" fmla="*/ 548108 w 959588"/>
              <a:gd name="connsiteY19" fmla="*/ 0 h 514939"/>
              <a:gd name="connsiteX20" fmla="*/ 609068 w 959588"/>
              <a:gd name="connsiteY20" fmla="*/ 22860 h 514939"/>
              <a:gd name="connsiteX21" fmla="*/ 624308 w 959588"/>
              <a:gd name="connsiteY21" fmla="*/ 45720 h 514939"/>
              <a:gd name="connsiteX22" fmla="*/ 647168 w 959588"/>
              <a:gd name="connsiteY22" fmla="*/ 53340 h 514939"/>
              <a:gd name="connsiteX23" fmla="*/ 670028 w 959588"/>
              <a:gd name="connsiteY23" fmla="*/ 68580 h 514939"/>
              <a:gd name="connsiteX24" fmla="*/ 685268 w 959588"/>
              <a:gd name="connsiteY24" fmla="*/ 91440 h 514939"/>
              <a:gd name="connsiteX25" fmla="*/ 708128 w 959588"/>
              <a:gd name="connsiteY25" fmla="*/ 106680 h 514939"/>
              <a:gd name="connsiteX26" fmla="*/ 738608 w 959588"/>
              <a:gd name="connsiteY26" fmla="*/ 137160 h 514939"/>
              <a:gd name="connsiteX27" fmla="*/ 799568 w 959588"/>
              <a:gd name="connsiteY27" fmla="*/ 190500 h 514939"/>
              <a:gd name="connsiteX28" fmla="*/ 860528 w 959588"/>
              <a:gd name="connsiteY28" fmla="*/ 259080 h 514939"/>
              <a:gd name="connsiteX29" fmla="*/ 822428 w 959588"/>
              <a:gd name="connsiteY29" fmla="*/ 342900 h 514939"/>
              <a:gd name="connsiteX30" fmla="*/ 830048 w 959588"/>
              <a:gd name="connsiteY30" fmla="*/ 381000 h 514939"/>
              <a:gd name="connsiteX31" fmla="*/ 837668 w 959588"/>
              <a:gd name="connsiteY31" fmla="*/ 403860 h 514939"/>
              <a:gd name="connsiteX32" fmla="*/ 883388 w 959588"/>
              <a:gd name="connsiteY32" fmla="*/ 419100 h 514939"/>
              <a:gd name="connsiteX33" fmla="*/ 921488 w 959588"/>
              <a:gd name="connsiteY33" fmla="*/ 464820 h 514939"/>
              <a:gd name="connsiteX34" fmla="*/ 959588 w 959588"/>
              <a:gd name="connsiteY34" fmla="*/ 510540 h 514939"/>
              <a:gd name="connsiteX0" fmla="*/ 899160 w 899160"/>
              <a:gd name="connsiteY0" fmla="*/ 510540 h 511827"/>
              <a:gd name="connsiteX1" fmla="*/ 0 w 899160"/>
              <a:gd name="connsiteY1" fmla="*/ 487680 h 511827"/>
              <a:gd name="connsiteX2" fmla="*/ 22860 w 899160"/>
              <a:gd name="connsiteY2" fmla="*/ 373380 h 511827"/>
              <a:gd name="connsiteX3" fmla="*/ 38100 w 899160"/>
              <a:gd name="connsiteY3" fmla="*/ 350520 h 511827"/>
              <a:gd name="connsiteX4" fmla="*/ 60960 w 899160"/>
              <a:gd name="connsiteY4" fmla="*/ 335280 h 511827"/>
              <a:gd name="connsiteX5" fmla="*/ 114300 w 899160"/>
              <a:gd name="connsiteY5" fmla="*/ 274320 h 511827"/>
              <a:gd name="connsiteX6" fmla="*/ 129540 w 899160"/>
              <a:gd name="connsiteY6" fmla="*/ 251460 h 511827"/>
              <a:gd name="connsiteX7" fmla="*/ 175260 w 899160"/>
              <a:gd name="connsiteY7" fmla="*/ 220980 h 511827"/>
              <a:gd name="connsiteX8" fmla="*/ 190500 w 899160"/>
              <a:gd name="connsiteY8" fmla="*/ 198120 h 511827"/>
              <a:gd name="connsiteX9" fmla="*/ 236220 w 899160"/>
              <a:gd name="connsiteY9" fmla="*/ 160020 h 511827"/>
              <a:gd name="connsiteX10" fmla="*/ 251460 w 899160"/>
              <a:gd name="connsiteY10" fmla="*/ 137160 h 511827"/>
              <a:gd name="connsiteX11" fmla="*/ 281940 w 899160"/>
              <a:gd name="connsiteY11" fmla="*/ 114300 h 511827"/>
              <a:gd name="connsiteX12" fmla="*/ 304800 w 899160"/>
              <a:gd name="connsiteY12" fmla="*/ 91440 h 511827"/>
              <a:gd name="connsiteX13" fmla="*/ 350520 w 899160"/>
              <a:gd name="connsiteY13" fmla="*/ 68580 h 511827"/>
              <a:gd name="connsiteX14" fmla="*/ 365760 w 899160"/>
              <a:gd name="connsiteY14" fmla="*/ 45720 h 511827"/>
              <a:gd name="connsiteX15" fmla="*/ 411480 w 899160"/>
              <a:gd name="connsiteY15" fmla="*/ 30480 h 511827"/>
              <a:gd name="connsiteX16" fmla="*/ 434340 w 899160"/>
              <a:gd name="connsiteY16" fmla="*/ 15240 h 511827"/>
              <a:gd name="connsiteX17" fmla="*/ 464820 w 899160"/>
              <a:gd name="connsiteY17" fmla="*/ 7620 h 511827"/>
              <a:gd name="connsiteX18" fmla="*/ 487680 w 899160"/>
              <a:gd name="connsiteY18" fmla="*/ 0 h 511827"/>
              <a:gd name="connsiteX19" fmla="*/ 548640 w 899160"/>
              <a:gd name="connsiteY19" fmla="*/ 22860 h 511827"/>
              <a:gd name="connsiteX20" fmla="*/ 563880 w 899160"/>
              <a:gd name="connsiteY20" fmla="*/ 45720 h 511827"/>
              <a:gd name="connsiteX21" fmla="*/ 586740 w 899160"/>
              <a:gd name="connsiteY21" fmla="*/ 53340 h 511827"/>
              <a:gd name="connsiteX22" fmla="*/ 609600 w 899160"/>
              <a:gd name="connsiteY22" fmla="*/ 68580 h 511827"/>
              <a:gd name="connsiteX23" fmla="*/ 624840 w 899160"/>
              <a:gd name="connsiteY23" fmla="*/ 91440 h 511827"/>
              <a:gd name="connsiteX24" fmla="*/ 647700 w 899160"/>
              <a:gd name="connsiteY24" fmla="*/ 106680 h 511827"/>
              <a:gd name="connsiteX25" fmla="*/ 678180 w 899160"/>
              <a:gd name="connsiteY25" fmla="*/ 137160 h 511827"/>
              <a:gd name="connsiteX26" fmla="*/ 739140 w 899160"/>
              <a:gd name="connsiteY26" fmla="*/ 190500 h 511827"/>
              <a:gd name="connsiteX27" fmla="*/ 800100 w 899160"/>
              <a:gd name="connsiteY27" fmla="*/ 259080 h 511827"/>
              <a:gd name="connsiteX28" fmla="*/ 762000 w 899160"/>
              <a:gd name="connsiteY28" fmla="*/ 342900 h 511827"/>
              <a:gd name="connsiteX29" fmla="*/ 769620 w 899160"/>
              <a:gd name="connsiteY29" fmla="*/ 381000 h 511827"/>
              <a:gd name="connsiteX30" fmla="*/ 777240 w 899160"/>
              <a:gd name="connsiteY30" fmla="*/ 403860 h 511827"/>
              <a:gd name="connsiteX31" fmla="*/ 822960 w 899160"/>
              <a:gd name="connsiteY31" fmla="*/ 419100 h 511827"/>
              <a:gd name="connsiteX32" fmla="*/ 861060 w 899160"/>
              <a:gd name="connsiteY32" fmla="*/ 464820 h 511827"/>
              <a:gd name="connsiteX33" fmla="*/ 899160 w 899160"/>
              <a:gd name="connsiteY33" fmla="*/ 510540 h 511827"/>
              <a:gd name="connsiteX0" fmla="*/ 861060 w 927127"/>
              <a:gd name="connsiteY0" fmla="*/ 464820 h 492266"/>
              <a:gd name="connsiteX1" fmla="*/ 0 w 927127"/>
              <a:gd name="connsiteY1" fmla="*/ 487680 h 492266"/>
              <a:gd name="connsiteX2" fmla="*/ 22860 w 927127"/>
              <a:gd name="connsiteY2" fmla="*/ 373380 h 492266"/>
              <a:gd name="connsiteX3" fmla="*/ 38100 w 927127"/>
              <a:gd name="connsiteY3" fmla="*/ 350520 h 492266"/>
              <a:gd name="connsiteX4" fmla="*/ 60960 w 927127"/>
              <a:gd name="connsiteY4" fmla="*/ 335280 h 492266"/>
              <a:gd name="connsiteX5" fmla="*/ 114300 w 927127"/>
              <a:gd name="connsiteY5" fmla="*/ 274320 h 492266"/>
              <a:gd name="connsiteX6" fmla="*/ 129540 w 927127"/>
              <a:gd name="connsiteY6" fmla="*/ 251460 h 492266"/>
              <a:gd name="connsiteX7" fmla="*/ 175260 w 927127"/>
              <a:gd name="connsiteY7" fmla="*/ 220980 h 492266"/>
              <a:gd name="connsiteX8" fmla="*/ 190500 w 927127"/>
              <a:gd name="connsiteY8" fmla="*/ 198120 h 492266"/>
              <a:gd name="connsiteX9" fmla="*/ 236220 w 927127"/>
              <a:gd name="connsiteY9" fmla="*/ 160020 h 492266"/>
              <a:gd name="connsiteX10" fmla="*/ 251460 w 927127"/>
              <a:gd name="connsiteY10" fmla="*/ 137160 h 492266"/>
              <a:gd name="connsiteX11" fmla="*/ 281940 w 927127"/>
              <a:gd name="connsiteY11" fmla="*/ 114300 h 492266"/>
              <a:gd name="connsiteX12" fmla="*/ 304800 w 927127"/>
              <a:gd name="connsiteY12" fmla="*/ 91440 h 492266"/>
              <a:gd name="connsiteX13" fmla="*/ 350520 w 927127"/>
              <a:gd name="connsiteY13" fmla="*/ 68580 h 492266"/>
              <a:gd name="connsiteX14" fmla="*/ 365760 w 927127"/>
              <a:gd name="connsiteY14" fmla="*/ 45720 h 492266"/>
              <a:gd name="connsiteX15" fmla="*/ 411480 w 927127"/>
              <a:gd name="connsiteY15" fmla="*/ 30480 h 492266"/>
              <a:gd name="connsiteX16" fmla="*/ 434340 w 927127"/>
              <a:gd name="connsiteY16" fmla="*/ 15240 h 492266"/>
              <a:gd name="connsiteX17" fmla="*/ 464820 w 927127"/>
              <a:gd name="connsiteY17" fmla="*/ 7620 h 492266"/>
              <a:gd name="connsiteX18" fmla="*/ 487680 w 927127"/>
              <a:gd name="connsiteY18" fmla="*/ 0 h 492266"/>
              <a:gd name="connsiteX19" fmla="*/ 548640 w 927127"/>
              <a:gd name="connsiteY19" fmla="*/ 22860 h 492266"/>
              <a:gd name="connsiteX20" fmla="*/ 563880 w 927127"/>
              <a:gd name="connsiteY20" fmla="*/ 45720 h 492266"/>
              <a:gd name="connsiteX21" fmla="*/ 586740 w 927127"/>
              <a:gd name="connsiteY21" fmla="*/ 53340 h 492266"/>
              <a:gd name="connsiteX22" fmla="*/ 609600 w 927127"/>
              <a:gd name="connsiteY22" fmla="*/ 68580 h 492266"/>
              <a:gd name="connsiteX23" fmla="*/ 624840 w 927127"/>
              <a:gd name="connsiteY23" fmla="*/ 91440 h 492266"/>
              <a:gd name="connsiteX24" fmla="*/ 647700 w 927127"/>
              <a:gd name="connsiteY24" fmla="*/ 106680 h 492266"/>
              <a:gd name="connsiteX25" fmla="*/ 678180 w 927127"/>
              <a:gd name="connsiteY25" fmla="*/ 137160 h 492266"/>
              <a:gd name="connsiteX26" fmla="*/ 739140 w 927127"/>
              <a:gd name="connsiteY26" fmla="*/ 190500 h 492266"/>
              <a:gd name="connsiteX27" fmla="*/ 800100 w 927127"/>
              <a:gd name="connsiteY27" fmla="*/ 259080 h 492266"/>
              <a:gd name="connsiteX28" fmla="*/ 762000 w 927127"/>
              <a:gd name="connsiteY28" fmla="*/ 342900 h 492266"/>
              <a:gd name="connsiteX29" fmla="*/ 769620 w 927127"/>
              <a:gd name="connsiteY29" fmla="*/ 381000 h 492266"/>
              <a:gd name="connsiteX30" fmla="*/ 777240 w 927127"/>
              <a:gd name="connsiteY30" fmla="*/ 403860 h 492266"/>
              <a:gd name="connsiteX31" fmla="*/ 822960 w 927127"/>
              <a:gd name="connsiteY31" fmla="*/ 419100 h 492266"/>
              <a:gd name="connsiteX32" fmla="*/ 861060 w 927127"/>
              <a:gd name="connsiteY32" fmla="*/ 464820 h 492266"/>
              <a:gd name="connsiteX0" fmla="*/ 869527 w 922968"/>
              <a:gd name="connsiteY0" fmla="*/ 485951 h 496997"/>
              <a:gd name="connsiteX1" fmla="*/ 0 w 922968"/>
              <a:gd name="connsiteY1" fmla="*/ 487680 h 496997"/>
              <a:gd name="connsiteX2" fmla="*/ 22860 w 922968"/>
              <a:gd name="connsiteY2" fmla="*/ 373380 h 496997"/>
              <a:gd name="connsiteX3" fmla="*/ 38100 w 922968"/>
              <a:gd name="connsiteY3" fmla="*/ 350520 h 496997"/>
              <a:gd name="connsiteX4" fmla="*/ 60960 w 922968"/>
              <a:gd name="connsiteY4" fmla="*/ 335280 h 496997"/>
              <a:gd name="connsiteX5" fmla="*/ 114300 w 922968"/>
              <a:gd name="connsiteY5" fmla="*/ 274320 h 496997"/>
              <a:gd name="connsiteX6" fmla="*/ 129540 w 922968"/>
              <a:gd name="connsiteY6" fmla="*/ 251460 h 496997"/>
              <a:gd name="connsiteX7" fmla="*/ 175260 w 922968"/>
              <a:gd name="connsiteY7" fmla="*/ 220980 h 496997"/>
              <a:gd name="connsiteX8" fmla="*/ 190500 w 922968"/>
              <a:gd name="connsiteY8" fmla="*/ 198120 h 496997"/>
              <a:gd name="connsiteX9" fmla="*/ 236220 w 922968"/>
              <a:gd name="connsiteY9" fmla="*/ 160020 h 496997"/>
              <a:gd name="connsiteX10" fmla="*/ 251460 w 922968"/>
              <a:gd name="connsiteY10" fmla="*/ 137160 h 496997"/>
              <a:gd name="connsiteX11" fmla="*/ 281940 w 922968"/>
              <a:gd name="connsiteY11" fmla="*/ 114300 h 496997"/>
              <a:gd name="connsiteX12" fmla="*/ 304800 w 922968"/>
              <a:gd name="connsiteY12" fmla="*/ 91440 h 496997"/>
              <a:gd name="connsiteX13" fmla="*/ 350520 w 922968"/>
              <a:gd name="connsiteY13" fmla="*/ 68580 h 496997"/>
              <a:gd name="connsiteX14" fmla="*/ 365760 w 922968"/>
              <a:gd name="connsiteY14" fmla="*/ 45720 h 496997"/>
              <a:gd name="connsiteX15" fmla="*/ 411480 w 922968"/>
              <a:gd name="connsiteY15" fmla="*/ 30480 h 496997"/>
              <a:gd name="connsiteX16" fmla="*/ 434340 w 922968"/>
              <a:gd name="connsiteY16" fmla="*/ 15240 h 496997"/>
              <a:gd name="connsiteX17" fmla="*/ 464820 w 922968"/>
              <a:gd name="connsiteY17" fmla="*/ 7620 h 496997"/>
              <a:gd name="connsiteX18" fmla="*/ 487680 w 922968"/>
              <a:gd name="connsiteY18" fmla="*/ 0 h 496997"/>
              <a:gd name="connsiteX19" fmla="*/ 548640 w 922968"/>
              <a:gd name="connsiteY19" fmla="*/ 22860 h 496997"/>
              <a:gd name="connsiteX20" fmla="*/ 563880 w 922968"/>
              <a:gd name="connsiteY20" fmla="*/ 45720 h 496997"/>
              <a:gd name="connsiteX21" fmla="*/ 586740 w 922968"/>
              <a:gd name="connsiteY21" fmla="*/ 53340 h 496997"/>
              <a:gd name="connsiteX22" fmla="*/ 609600 w 922968"/>
              <a:gd name="connsiteY22" fmla="*/ 68580 h 496997"/>
              <a:gd name="connsiteX23" fmla="*/ 624840 w 922968"/>
              <a:gd name="connsiteY23" fmla="*/ 91440 h 496997"/>
              <a:gd name="connsiteX24" fmla="*/ 647700 w 922968"/>
              <a:gd name="connsiteY24" fmla="*/ 106680 h 496997"/>
              <a:gd name="connsiteX25" fmla="*/ 678180 w 922968"/>
              <a:gd name="connsiteY25" fmla="*/ 137160 h 496997"/>
              <a:gd name="connsiteX26" fmla="*/ 739140 w 922968"/>
              <a:gd name="connsiteY26" fmla="*/ 190500 h 496997"/>
              <a:gd name="connsiteX27" fmla="*/ 800100 w 922968"/>
              <a:gd name="connsiteY27" fmla="*/ 259080 h 496997"/>
              <a:gd name="connsiteX28" fmla="*/ 762000 w 922968"/>
              <a:gd name="connsiteY28" fmla="*/ 342900 h 496997"/>
              <a:gd name="connsiteX29" fmla="*/ 769620 w 922968"/>
              <a:gd name="connsiteY29" fmla="*/ 381000 h 496997"/>
              <a:gd name="connsiteX30" fmla="*/ 777240 w 922968"/>
              <a:gd name="connsiteY30" fmla="*/ 403860 h 496997"/>
              <a:gd name="connsiteX31" fmla="*/ 822960 w 922968"/>
              <a:gd name="connsiteY31" fmla="*/ 419100 h 496997"/>
              <a:gd name="connsiteX32" fmla="*/ 869527 w 922968"/>
              <a:gd name="connsiteY32" fmla="*/ 485951 h 496997"/>
              <a:gd name="connsiteX0" fmla="*/ 869527 w 869527"/>
              <a:gd name="connsiteY0" fmla="*/ 485951 h 496997"/>
              <a:gd name="connsiteX1" fmla="*/ 0 w 869527"/>
              <a:gd name="connsiteY1" fmla="*/ 487680 h 496997"/>
              <a:gd name="connsiteX2" fmla="*/ 22860 w 869527"/>
              <a:gd name="connsiteY2" fmla="*/ 373380 h 496997"/>
              <a:gd name="connsiteX3" fmla="*/ 38100 w 869527"/>
              <a:gd name="connsiteY3" fmla="*/ 350520 h 496997"/>
              <a:gd name="connsiteX4" fmla="*/ 60960 w 869527"/>
              <a:gd name="connsiteY4" fmla="*/ 335280 h 496997"/>
              <a:gd name="connsiteX5" fmla="*/ 114300 w 869527"/>
              <a:gd name="connsiteY5" fmla="*/ 274320 h 496997"/>
              <a:gd name="connsiteX6" fmla="*/ 129540 w 869527"/>
              <a:gd name="connsiteY6" fmla="*/ 251460 h 496997"/>
              <a:gd name="connsiteX7" fmla="*/ 175260 w 869527"/>
              <a:gd name="connsiteY7" fmla="*/ 220980 h 496997"/>
              <a:gd name="connsiteX8" fmla="*/ 190500 w 869527"/>
              <a:gd name="connsiteY8" fmla="*/ 198120 h 496997"/>
              <a:gd name="connsiteX9" fmla="*/ 236220 w 869527"/>
              <a:gd name="connsiteY9" fmla="*/ 160020 h 496997"/>
              <a:gd name="connsiteX10" fmla="*/ 251460 w 869527"/>
              <a:gd name="connsiteY10" fmla="*/ 137160 h 496997"/>
              <a:gd name="connsiteX11" fmla="*/ 281940 w 869527"/>
              <a:gd name="connsiteY11" fmla="*/ 114300 h 496997"/>
              <a:gd name="connsiteX12" fmla="*/ 304800 w 869527"/>
              <a:gd name="connsiteY12" fmla="*/ 91440 h 496997"/>
              <a:gd name="connsiteX13" fmla="*/ 350520 w 869527"/>
              <a:gd name="connsiteY13" fmla="*/ 68580 h 496997"/>
              <a:gd name="connsiteX14" fmla="*/ 365760 w 869527"/>
              <a:gd name="connsiteY14" fmla="*/ 45720 h 496997"/>
              <a:gd name="connsiteX15" fmla="*/ 411480 w 869527"/>
              <a:gd name="connsiteY15" fmla="*/ 30480 h 496997"/>
              <a:gd name="connsiteX16" fmla="*/ 434340 w 869527"/>
              <a:gd name="connsiteY16" fmla="*/ 15240 h 496997"/>
              <a:gd name="connsiteX17" fmla="*/ 464820 w 869527"/>
              <a:gd name="connsiteY17" fmla="*/ 7620 h 496997"/>
              <a:gd name="connsiteX18" fmla="*/ 487680 w 869527"/>
              <a:gd name="connsiteY18" fmla="*/ 0 h 496997"/>
              <a:gd name="connsiteX19" fmla="*/ 548640 w 869527"/>
              <a:gd name="connsiteY19" fmla="*/ 22860 h 496997"/>
              <a:gd name="connsiteX20" fmla="*/ 563880 w 869527"/>
              <a:gd name="connsiteY20" fmla="*/ 45720 h 496997"/>
              <a:gd name="connsiteX21" fmla="*/ 586740 w 869527"/>
              <a:gd name="connsiteY21" fmla="*/ 53340 h 496997"/>
              <a:gd name="connsiteX22" fmla="*/ 609600 w 869527"/>
              <a:gd name="connsiteY22" fmla="*/ 68580 h 496997"/>
              <a:gd name="connsiteX23" fmla="*/ 624840 w 869527"/>
              <a:gd name="connsiteY23" fmla="*/ 91440 h 496997"/>
              <a:gd name="connsiteX24" fmla="*/ 647700 w 869527"/>
              <a:gd name="connsiteY24" fmla="*/ 106680 h 496997"/>
              <a:gd name="connsiteX25" fmla="*/ 678180 w 869527"/>
              <a:gd name="connsiteY25" fmla="*/ 137160 h 496997"/>
              <a:gd name="connsiteX26" fmla="*/ 739140 w 869527"/>
              <a:gd name="connsiteY26" fmla="*/ 190500 h 496997"/>
              <a:gd name="connsiteX27" fmla="*/ 800100 w 869527"/>
              <a:gd name="connsiteY27" fmla="*/ 259080 h 496997"/>
              <a:gd name="connsiteX28" fmla="*/ 762000 w 869527"/>
              <a:gd name="connsiteY28" fmla="*/ 342900 h 496997"/>
              <a:gd name="connsiteX29" fmla="*/ 769620 w 869527"/>
              <a:gd name="connsiteY29" fmla="*/ 381000 h 496997"/>
              <a:gd name="connsiteX30" fmla="*/ 777240 w 869527"/>
              <a:gd name="connsiteY30" fmla="*/ 403860 h 496997"/>
              <a:gd name="connsiteX31" fmla="*/ 822960 w 869527"/>
              <a:gd name="connsiteY31" fmla="*/ 419100 h 496997"/>
              <a:gd name="connsiteX32" fmla="*/ 869527 w 869527"/>
              <a:gd name="connsiteY32" fmla="*/ 485951 h 496997"/>
              <a:gd name="connsiteX0" fmla="*/ 869527 w 869527"/>
              <a:gd name="connsiteY0" fmla="*/ 485951 h 487680"/>
              <a:gd name="connsiteX1" fmla="*/ 0 w 869527"/>
              <a:gd name="connsiteY1" fmla="*/ 487680 h 487680"/>
              <a:gd name="connsiteX2" fmla="*/ 22860 w 869527"/>
              <a:gd name="connsiteY2" fmla="*/ 373380 h 487680"/>
              <a:gd name="connsiteX3" fmla="*/ 38100 w 869527"/>
              <a:gd name="connsiteY3" fmla="*/ 350520 h 487680"/>
              <a:gd name="connsiteX4" fmla="*/ 60960 w 869527"/>
              <a:gd name="connsiteY4" fmla="*/ 335280 h 487680"/>
              <a:gd name="connsiteX5" fmla="*/ 114300 w 869527"/>
              <a:gd name="connsiteY5" fmla="*/ 274320 h 487680"/>
              <a:gd name="connsiteX6" fmla="*/ 129540 w 869527"/>
              <a:gd name="connsiteY6" fmla="*/ 251460 h 487680"/>
              <a:gd name="connsiteX7" fmla="*/ 175260 w 869527"/>
              <a:gd name="connsiteY7" fmla="*/ 220980 h 487680"/>
              <a:gd name="connsiteX8" fmla="*/ 190500 w 869527"/>
              <a:gd name="connsiteY8" fmla="*/ 198120 h 487680"/>
              <a:gd name="connsiteX9" fmla="*/ 236220 w 869527"/>
              <a:gd name="connsiteY9" fmla="*/ 160020 h 487680"/>
              <a:gd name="connsiteX10" fmla="*/ 251460 w 869527"/>
              <a:gd name="connsiteY10" fmla="*/ 137160 h 487680"/>
              <a:gd name="connsiteX11" fmla="*/ 281940 w 869527"/>
              <a:gd name="connsiteY11" fmla="*/ 114300 h 487680"/>
              <a:gd name="connsiteX12" fmla="*/ 304800 w 869527"/>
              <a:gd name="connsiteY12" fmla="*/ 91440 h 487680"/>
              <a:gd name="connsiteX13" fmla="*/ 350520 w 869527"/>
              <a:gd name="connsiteY13" fmla="*/ 68580 h 487680"/>
              <a:gd name="connsiteX14" fmla="*/ 365760 w 869527"/>
              <a:gd name="connsiteY14" fmla="*/ 45720 h 487680"/>
              <a:gd name="connsiteX15" fmla="*/ 411480 w 869527"/>
              <a:gd name="connsiteY15" fmla="*/ 30480 h 487680"/>
              <a:gd name="connsiteX16" fmla="*/ 434340 w 869527"/>
              <a:gd name="connsiteY16" fmla="*/ 15240 h 487680"/>
              <a:gd name="connsiteX17" fmla="*/ 464820 w 869527"/>
              <a:gd name="connsiteY17" fmla="*/ 7620 h 487680"/>
              <a:gd name="connsiteX18" fmla="*/ 487680 w 869527"/>
              <a:gd name="connsiteY18" fmla="*/ 0 h 487680"/>
              <a:gd name="connsiteX19" fmla="*/ 548640 w 869527"/>
              <a:gd name="connsiteY19" fmla="*/ 22860 h 487680"/>
              <a:gd name="connsiteX20" fmla="*/ 563880 w 869527"/>
              <a:gd name="connsiteY20" fmla="*/ 45720 h 487680"/>
              <a:gd name="connsiteX21" fmla="*/ 586740 w 869527"/>
              <a:gd name="connsiteY21" fmla="*/ 53340 h 487680"/>
              <a:gd name="connsiteX22" fmla="*/ 609600 w 869527"/>
              <a:gd name="connsiteY22" fmla="*/ 68580 h 487680"/>
              <a:gd name="connsiteX23" fmla="*/ 624840 w 869527"/>
              <a:gd name="connsiteY23" fmla="*/ 91440 h 487680"/>
              <a:gd name="connsiteX24" fmla="*/ 647700 w 869527"/>
              <a:gd name="connsiteY24" fmla="*/ 106680 h 487680"/>
              <a:gd name="connsiteX25" fmla="*/ 678180 w 869527"/>
              <a:gd name="connsiteY25" fmla="*/ 137160 h 487680"/>
              <a:gd name="connsiteX26" fmla="*/ 739140 w 869527"/>
              <a:gd name="connsiteY26" fmla="*/ 190500 h 487680"/>
              <a:gd name="connsiteX27" fmla="*/ 800100 w 869527"/>
              <a:gd name="connsiteY27" fmla="*/ 259080 h 487680"/>
              <a:gd name="connsiteX28" fmla="*/ 762000 w 869527"/>
              <a:gd name="connsiteY28" fmla="*/ 342900 h 487680"/>
              <a:gd name="connsiteX29" fmla="*/ 769620 w 869527"/>
              <a:gd name="connsiteY29" fmla="*/ 381000 h 487680"/>
              <a:gd name="connsiteX30" fmla="*/ 777240 w 869527"/>
              <a:gd name="connsiteY30" fmla="*/ 403860 h 487680"/>
              <a:gd name="connsiteX31" fmla="*/ 822960 w 869527"/>
              <a:gd name="connsiteY31" fmla="*/ 419100 h 487680"/>
              <a:gd name="connsiteX32" fmla="*/ 869527 w 869527"/>
              <a:gd name="connsiteY32" fmla="*/ 485951 h 48768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Lst>
            <a:rect l="l" t="t" r="r" b="b"/>
            <a:pathLst>
              <a:path w="869527" h="487680">
                <a:moveTo>
                  <a:pt x="869527" y="485951"/>
                </a:moveTo>
                <a:lnTo>
                  <a:pt x="0" y="487680"/>
                </a:lnTo>
                <a:cubicBezTo>
                  <a:pt x="2947" y="461156"/>
                  <a:pt x="4849" y="400396"/>
                  <a:pt x="22860" y="373380"/>
                </a:cubicBezTo>
                <a:cubicBezTo>
                  <a:pt x="27940" y="365760"/>
                  <a:pt x="31624" y="356996"/>
                  <a:pt x="38100" y="350520"/>
                </a:cubicBezTo>
                <a:cubicBezTo>
                  <a:pt x="44576" y="344044"/>
                  <a:pt x="53340" y="340360"/>
                  <a:pt x="60960" y="335280"/>
                </a:cubicBezTo>
                <a:cubicBezTo>
                  <a:pt x="96520" y="281940"/>
                  <a:pt x="76200" y="299720"/>
                  <a:pt x="114300" y="274320"/>
                </a:cubicBezTo>
                <a:cubicBezTo>
                  <a:pt x="119380" y="266700"/>
                  <a:pt x="122648" y="257491"/>
                  <a:pt x="129540" y="251460"/>
                </a:cubicBezTo>
                <a:cubicBezTo>
                  <a:pt x="143324" y="239399"/>
                  <a:pt x="175260" y="220980"/>
                  <a:pt x="175260" y="220980"/>
                </a:cubicBezTo>
                <a:cubicBezTo>
                  <a:pt x="180340" y="213360"/>
                  <a:pt x="184024" y="204596"/>
                  <a:pt x="190500" y="198120"/>
                </a:cubicBezTo>
                <a:cubicBezTo>
                  <a:pt x="250440" y="138180"/>
                  <a:pt x="173803" y="234920"/>
                  <a:pt x="236220" y="160020"/>
                </a:cubicBezTo>
                <a:cubicBezTo>
                  <a:pt x="242083" y="152985"/>
                  <a:pt x="244984" y="143636"/>
                  <a:pt x="251460" y="137160"/>
                </a:cubicBezTo>
                <a:cubicBezTo>
                  <a:pt x="260440" y="128180"/>
                  <a:pt x="272297" y="122565"/>
                  <a:pt x="281940" y="114300"/>
                </a:cubicBezTo>
                <a:cubicBezTo>
                  <a:pt x="290122" y="107287"/>
                  <a:pt x="296521" y="98339"/>
                  <a:pt x="304800" y="91440"/>
                </a:cubicBezTo>
                <a:cubicBezTo>
                  <a:pt x="324495" y="75027"/>
                  <a:pt x="327609" y="76217"/>
                  <a:pt x="350520" y="68580"/>
                </a:cubicBezTo>
                <a:cubicBezTo>
                  <a:pt x="355600" y="60960"/>
                  <a:pt x="357994" y="50574"/>
                  <a:pt x="365760" y="45720"/>
                </a:cubicBezTo>
                <a:cubicBezTo>
                  <a:pt x="379383" y="37206"/>
                  <a:pt x="398114" y="39391"/>
                  <a:pt x="411480" y="30480"/>
                </a:cubicBezTo>
                <a:cubicBezTo>
                  <a:pt x="419100" y="25400"/>
                  <a:pt x="425922" y="18848"/>
                  <a:pt x="434340" y="15240"/>
                </a:cubicBezTo>
                <a:cubicBezTo>
                  <a:pt x="443966" y="11115"/>
                  <a:pt x="454750" y="10497"/>
                  <a:pt x="464820" y="7620"/>
                </a:cubicBezTo>
                <a:cubicBezTo>
                  <a:pt x="472543" y="5413"/>
                  <a:pt x="480060" y="2540"/>
                  <a:pt x="487680" y="0"/>
                </a:cubicBezTo>
                <a:cubicBezTo>
                  <a:pt x="514940" y="5452"/>
                  <a:pt x="529019" y="3239"/>
                  <a:pt x="548640" y="22860"/>
                </a:cubicBezTo>
                <a:cubicBezTo>
                  <a:pt x="555116" y="29336"/>
                  <a:pt x="556729" y="39999"/>
                  <a:pt x="563880" y="45720"/>
                </a:cubicBezTo>
                <a:cubicBezTo>
                  <a:pt x="570152" y="50738"/>
                  <a:pt x="579556" y="49748"/>
                  <a:pt x="586740" y="53340"/>
                </a:cubicBezTo>
                <a:cubicBezTo>
                  <a:pt x="594931" y="57436"/>
                  <a:pt x="601980" y="63500"/>
                  <a:pt x="609600" y="68580"/>
                </a:cubicBezTo>
                <a:cubicBezTo>
                  <a:pt x="614680" y="76200"/>
                  <a:pt x="618364" y="84964"/>
                  <a:pt x="624840" y="91440"/>
                </a:cubicBezTo>
                <a:cubicBezTo>
                  <a:pt x="631316" y="97916"/>
                  <a:pt x="641979" y="99529"/>
                  <a:pt x="647700" y="106680"/>
                </a:cubicBezTo>
                <a:cubicBezTo>
                  <a:pt x="677256" y="143625"/>
                  <a:pt x="628304" y="120535"/>
                  <a:pt x="678180" y="137160"/>
                </a:cubicBezTo>
                <a:cubicBezTo>
                  <a:pt x="721360" y="201930"/>
                  <a:pt x="650240" y="101600"/>
                  <a:pt x="739140" y="190500"/>
                </a:cubicBezTo>
                <a:cubicBezTo>
                  <a:pt x="791336" y="242696"/>
                  <a:pt x="772905" y="218287"/>
                  <a:pt x="800100" y="259080"/>
                </a:cubicBezTo>
                <a:cubicBezTo>
                  <a:pt x="782246" y="330495"/>
                  <a:pt x="799671" y="305229"/>
                  <a:pt x="762000" y="342900"/>
                </a:cubicBezTo>
                <a:cubicBezTo>
                  <a:pt x="764540" y="355600"/>
                  <a:pt x="766479" y="368435"/>
                  <a:pt x="769620" y="381000"/>
                </a:cubicBezTo>
                <a:cubicBezTo>
                  <a:pt x="771568" y="388792"/>
                  <a:pt x="770704" y="399191"/>
                  <a:pt x="777240" y="403860"/>
                </a:cubicBezTo>
                <a:cubicBezTo>
                  <a:pt x="790312" y="413197"/>
                  <a:pt x="807579" y="405418"/>
                  <a:pt x="822960" y="419100"/>
                </a:cubicBezTo>
                <a:lnTo>
                  <a:pt x="869527" y="485951"/>
                </a:lnTo>
                <a:close/>
              </a:path>
            </a:pathLst>
          </a:custGeom>
          <a:solidFill>
            <a:srgbClr val="FF9999">
              <a:alpha val="10196"/>
            </a:srgbClr>
          </a:solidFill>
          <a:ln>
            <a:solidFill>
              <a:srgbClr val="FF9999">
                <a:alpha val="50196"/>
              </a:srgbClr>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xdr:from>
      <xdr:col>0</xdr:col>
      <xdr:colOff>54972</xdr:colOff>
      <xdr:row>1155</xdr:row>
      <xdr:rowOff>94240</xdr:rowOff>
    </xdr:from>
    <xdr:to>
      <xdr:col>12</xdr:col>
      <xdr:colOff>495299</xdr:colOff>
      <xdr:row>1175</xdr:row>
      <xdr:rowOff>0</xdr:rowOff>
    </xdr:to>
    <xdr:grpSp>
      <xdr:nvGrpSpPr>
        <xdr:cNvPr id="671" name="SWOT lettering" hidden="1">
          <a:extLst>
            <a:ext uri="{FF2B5EF4-FFF2-40B4-BE49-F238E27FC236}">
              <a16:creationId xmlns:a16="http://schemas.microsoft.com/office/drawing/2014/main" id="{3D89DD12-2B5F-4E68-ADC1-5B8C0ACF4005}"/>
            </a:ext>
          </a:extLst>
        </xdr:cNvPr>
        <xdr:cNvGrpSpPr/>
      </xdr:nvGrpSpPr>
      <xdr:grpSpPr>
        <a:xfrm>
          <a:off x="54972" y="225646240"/>
          <a:ext cx="6212477" cy="4731760"/>
          <a:chOff x="6242412" y="35123380"/>
          <a:chExt cx="6010547" cy="4493000"/>
        </a:xfrm>
      </xdr:grpSpPr>
      <xdr:sp macro="" textlink="">
        <xdr:nvSpPr>
          <xdr:cNvPr id="672" name="S blue of SWOT">
            <a:extLst>
              <a:ext uri="{FF2B5EF4-FFF2-40B4-BE49-F238E27FC236}">
                <a16:creationId xmlns:a16="http://schemas.microsoft.com/office/drawing/2014/main" id="{B1D5FDFF-91FC-0DE0-44F2-3956B37E8645}"/>
              </a:ext>
            </a:extLst>
          </xdr:cNvPr>
          <xdr:cNvSpPr/>
        </xdr:nvSpPr>
        <xdr:spPr>
          <a:xfrm>
            <a:off x="6242412" y="35527240"/>
            <a:ext cx="1529987" cy="2344160"/>
          </a:xfrm>
          <a:prstGeom prst="rect">
            <a:avLst/>
          </a:prstGeom>
          <a:noFill/>
        </xdr:spPr>
        <xdr:txBody>
          <a:bodyPr wrap="none" lIns="0" tIns="0" rIns="0" bIns="0">
            <a:noAutofit/>
          </a:bodyPr>
          <a:lstStyle/>
          <a:p>
            <a:pPr algn="ctr"/>
            <a:r>
              <a:rPr lang="en-US" sz="16500" b="0" cap="none" spc="0">
                <a:ln w="0">
                  <a:solidFill>
                    <a:srgbClr val="00B0F0"/>
                  </a:solidFill>
                </a:ln>
                <a:noFill/>
                <a:effectLst>
                  <a:outerShdw blurRad="38100" dist="19050" dir="2700000" algn="tl" rotWithShape="0">
                    <a:schemeClr val="dk1">
                      <a:alpha val="40000"/>
                    </a:schemeClr>
                  </a:outerShdw>
                </a:effectLst>
                <a:latin typeface="Impact" panose="020B0806030902050204" pitchFamily="34" charset="0"/>
              </a:rPr>
              <a:t>S</a:t>
            </a:r>
          </a:p>
        </xdr:txBody>
      </xdr:sp>
      <xdr:sp macro="" textlink="">
        <xdr:nvSpPr>
          <xdr:cNvPr id="673" name="W blue of SWOT">
            <a:extLst>
              <a:ext uri="{FF2B5EF4-FFF2-40B4-BE49-F238E27FC236}">
                <a16:creationId xmlns:a16="http://schemas.microsoft.com/office/drawing/2014/main" id="{38D524A2-CBE6-15D5-1DB2-83A6C50A39FF}"/>
              </a:ext>
            </a:extLst>
          </xdr:cNvPr>
          <xdr:cNvSpPr/>
        </xdr:nvSpPr>
        <xdr:spPr>
          <a:xfrm>
            <a:off x="7286352" y="35527240"/>
            <a:ext cx="1529987" cy="2344160"/>
          </a:xfrm>
          <a:prstGeom prst="rect">
            <a:avLst/>
          </a:prstGeom>
          <a:noFill/>
        </xdr:spPr>
        <xdr:txBody>
          <a:bodyPr wrap="none" lIns="0" tIns="0" rIns="0" bIns="0">
            <a:noAutofit/>
          </a:bodyPr>
          <a:lstStyle/>
          <a:p>
            <a:pPr algn="ctr"/>
            <a:r>
              <a:rPr lang="en-US" sz="16500" b="0" cap="none" spc="-6000" baseline="0">
                <a:ln w="0">
                  <a:solidFill>
                    <a:srgbClr val="00B0F0"/>
                  </a:solidFill>
                </a:ln>
                <a:noFill/>
                <a:effectLst>
                  <a:outerShdw blurRad="38100" dist="19050" dir="2700000" algn="tl" rotWithShape="0">
                    <a:schemeClr val="dk1">
                      <a:alpha val="40000"/>
                    </a:schemeClr>
                  </a:outerShdw>
                </a:effectLst>
                <a:latin typeface="Impact" panose="020B0806030902050204" pitchFamily="34" charset="0"/>
              </a:rPr>
              <a:t>W</a:t>
            </a:r>
          </a:p>
        </xdr:txBody>
      </xdr:sp>
      <xdr:sp macro="" textlink="">
        <xdr:nvSpPr>
          <xdr:cNvPr id="674" name="O blue of SWOT">
            <a:extLst>
              <a:ext uri="{FF2B5EF4-FFF2-40B4-BE49-F238E27FC236}">
                <a16:creationId xmlns:a16="http://schemas.microsoft.com/office/drawing/2014/main" id="{C5C1A25F-EA6C-0CF3-BD40-C47E271EF931}"/>
              </a:ext>
            </a:extLst>
          </xdr:cNvPr>
          <xdr:cNvSpPr/>
        </xdr:nvSpPr>
        <xdr:spPr>
          <a:xfrm>
            <a:off x="6272892" y="37272220"/>
            <a:ext cx="1529987" cy="2344160"/>
          </a:xfrm>
          <a:prstGeom prst="rect">
            <a:avLst/>
          </a:prstGeom>
          <a:noFill/>
        </xdr:spPr>
        <xdr:txBody>
          <a:bodyPr wrap="none" lIns="0" tIns="0" rIns="0" bIns="0">
            <a:noAutofit/>
          </a:bodyPr>
          <a:lstStyle/>
          <a:p>
            <a:pPr algn="ctr"/>
            <a:r>
              <a:rPr lang="en-US" sz="16500" b="0" cap="none" spc="0">
                <a:ln w="0">
                  <a:solidFill>
                    <a:srgbClr val="00B0F0"/>
                  </a:solidFill>
                </a:ln>
                <a:noFill/>
                <a:effectLst>
                  <a:outerShdw blurRad="38100" dist="19050" dir="2700000" algn="tl" rotWithShape="0">
                    <a:schemeClr val="dk1">
                      <a:alpha val="40000"/>
                    </a:schemeClr>
                  </a:outerShdw>
                </a:effectLst>
                <a:latin typeface="Impact" panose="020B0806030902050204" pitchFamily="34" charset="0"/>
              </a:rPr>
              <a:t>O</a:t>
            </a:r>
          </a:p>
        </xdr:txBody>
      </xdr:sp>
      <xdr:sp macro="" textlink="">
        <xdr:nvSpPr>
          <xdr:cNvPr id="675" name="T blue of SWOT">
            <a:extLst>
              <a:ext uri="{FF2B5EF4-FFF2-40B4-BE49-F238E27FC236}">
                <a16:creationId xmlns:a16="http://schemas.microsoft.com/office/drawing/2014/main" id="{B8046615-B8FB-D48C-95D6-A04A46AE2C24}"/>
              </a:ext>
            </a:extLst>
          </xdr:cNvPr>
          <xdr:cNvSpPr/>
        </xdr:nvSpPr>
        <xdr:spPr>
          <a:xfrm>
            <a:off x="7774032" y="37272220"/>
            <a:ext cx="1529987" cy="2344160"/>
          </a:xfrm>
          <a:prstGeom prst="rect">
            <a:avLst/>
          </a:prstGeom>
          <a:noFill/>
        </xdr:spPr>
        <xdr:txBody>
          <a:bodyPr wrap="none" lIns="0" tIns="0" rIns="0" bIns="0">
            <a:noAutofit/>
          </a:bodyPr>
          <a:lstStyle/>
          <a:p>
            <a:pPr algn="ctr"/>
            <a:r>
              <a:rPr lang="en-US" sz="16500" b="0" cap="none" spc="0">
                <a:ln w="0">
                  <a:solidFill>
                    <a:srgbClr val="00B0F0"/>
                  </a:solidFill>
                </a:ln>
                <a:noFill/>
                <a:effectLst>
                  <a:outerShdw blurRad="38100" dist="19050" dir="2700000" algn="tl" rotWithShape="0">
                    <a:schemeClr val="dk1">
                      <a:alpha val="40000"/>
                    </a:schemeClr>
                  </a:outerShdw>
                </a:effectLst>
                <a:latin typeface="Impact" panose="020B0806030902050204" pitchFamily="34" charset="0"/>
              </a:rPr>
              <a:t>T</a:t>
            </a:r>
          </a:p>
        </xdr:txBody>
      </xdr:sp>
      <xdr:sp macro="" textlink="">
        <xdr:nvSpPr>
          <xdr:cNvPr id="676" name="S red of SWOT">
            <a:extLst>
              <a:ext uri="{FF2B5EF4-FFF2-40B4-BE49-F238E27FC236}">
                <a16:creationId xmlns:a16="http://schemas.microsoft.com/office/drawing/2014/main" id="{464D6FCE-5524-E14E-5AC2-049B35C9C72E}"/>
              </a:ext>
            </a:extLst>
          </xdr:cNvPr>
          <xdr:cNvSpPr/>
        </xdr:nvSpPr>
        <xdr:spPr>
          <a:xfrm>
            <a:off x="9275172" y="35123380"/>
            <a:ext cx="1529987" cy="2344160"/>
          </a:xfrm>
          <a:prstGeom prst="rect">
            <a:avLst/>
          </a:prstGeom>
          <a:noFill/>
        </xdr:spPr>
        <xdr:txBody>
          <a:bodyPr wrap="none" lIns="0" tIns="0" rIns="0" bIns="0">
            <a:noAutofit/>
          </a:bodyPr>
          <a:lstStyle/>
          <a:p>
            <a:pPr algn="ctr"/>
            <a:r>
              <a:rPr lang="en-US" sz="18000" b="0" cap="none" spc="0">
                <a:ln w="0">
                  <a:solidFill>
                    <a:srgbClr val="FF3C3C"/>
                  </a:solidFill>
                </a:ln>
                <a:noFill/>
                <a:effectLst>
                  <a:outerShdw blurRad="38100" dist="19050" dir="2700000" algn="tl" rotWithShape="0">
                    <a:schemeClr val="dk1">
                      <a:alpha val="40000"/>
                    </a:schemeClr>
                  </a:outerShdw>
                </a:effectLst>
                <a:latin typeface="Arial Black" panose="020B0A04020102020204" pitchFamily="34" charset="0"/>
              </a:rPr>
              <a:t>S</a:t>
            </a:r>
            <a:endParaRPr lang="en-US" sz="18000" b="0" cap="none" spc="0">
              <a:ln w="0">
                <a:solidFill>
                  <a:srgbClr val="FF3C3C"/>
                </a:solidFill>
              </a:ln>
              <a:noFill/>
              <a:effectLst>
                <a:outerShdw blurRad="38100" dist="19050" dir="2700000" algn="tl" rotWithShape="0">
                  <a:schemeClr val="dk1">
                    <a:alpha val="40000"/>
                  </a:schemeClr>
                </a:outerShdw>
              </a:effectLst>
            </a:endParaRPr>
          </a:p>
        </xdr:txBody>
      </xdr:sp>
      <xdr:sp macro="" textlink="">
        <xdr:nvSpPr>
          <xdr:cNvPr id="677" name="W red of SWOT">
            <a:extLst>
              <a:ext uri="{FF2B5EF4-FFF2-40B4-BE49-F238E27FC236}">
                <a16:creationId xmlns:a16="http://schemas.microsoft.com/office/drawing/2014/main" id="{462C5AF3-CE3A-AB93-E68C-3B6DA4FA6BE4}"/>
              </a:ext>
            </a:extLst>
          </xdr:cNvPr>
          <xdr:cNvSpPr/>
        </xdr:nvSpPr>
        <xdr:spPr>
          <a:xfrm>
            <a:off x="10326732" y="35527240"/>
            <a:ext cx="1529987" cy="2344160"/>
          </a:xfrm>
          <a:prstGeom prst="rect">
            <a:avLst/>
          </a:prstGeom>
          <a:noFill/>
        </xdr:spPr>
        <xdr:txBody>
          <a:bodyPr wrap="none" lIns="0" tIns="0" rIns="0" bIns="0">
            <a:noAutofit/>
          </a:bodyPr>
          <a:lstStyle/>
          <a:p>
            <a:pPr algn="ctr"/>
            <a:r>
              <a:rPr lang="en-US" sz="16500" b="0" cap="none" spc="-6000" baseline="0">
                <a:ln w="0">
                  <a:solidFill>
                    <a:srgbClr val="FF3C3C"/>
                  </a:solidFill>
                </a:ln>
                <a:noFill/>
                <a:effectLst>
                  <a:outerShdw blurRad="38100" dist="19050" dir="2700000" algn="tl" rotWithShape="0">
                    <a:schemeClr val="dk1">
                      <a:alpha val="40000"/>
                    </a:schemeClr>
                  </a:outerShdw>
                </a:effectLst>
                <a:latin typeface="Impact" panose="020B0806030902050204" pitchFamily="34" charset="0"/>
              </a:rPr>
              <a:t>W</a:t>
            </a:r>
          </a:p>
        </xdr:txBody>
      </xdr:sp>
      <xdr:sp macro="" textlink="">
        <xdr:nvSpPr>
          <xdr:cNvPr id="678" name="O red of SWOT">
            <a:extLst>
              <a:ext uri="{FF2B5EF4-FFF2-40B4-BE49-F238E27FC236}">
                <a16:creationId xmlns:a16="http://schemas.microsoft.com/office/drawing/2014/main" id="{A8B7CB85-020F-E190-1003-A43C522A77BA}"/>
              </a:ext>
            </a:extLst>
          </xdr:cNvPr>
          <xdr:cNvSpPr/>
        </xdr:nvSpPr>
        <xdr:spPr>
          <a:xfrm>
            <a:off x="9275172" y="36845500"/>
            <a:ext cx="1529987" cy="2344160"/>
          </a:xfrm>
          <a:prstGeom prst="rect">
            <a:avLst/>
          </a:prstGeom>
          <a:noFill/>
        </xdr:spPr>
        <xdr:txBody>
          <a:bodyPr wrap="none" lIns="0" tIns="0" rIns="0" bIns="0">
            <a:noAutofit/>
          </a:bodyPr>
          <a:lstStyle/>
          <a:p>
            <a:pPr algn="ctr"/>
            <a:r>
              <a:rPr lang="en-US" sz="18000" b="0" cap="none" spc="0">
                <a:ln w="0">
                  <a:solidFill>
                    <a:srgbClr val="FF3C3C"/>
                  </a:solidFill>
                </a:ln>
                <a:noFill/>
                <a:effectLst>
                  <a:outerShdw blurRad="38100" dist="19050" dir="2700000" algn="tl" rotWithShape="0">
                    <a:schemeClr val="dk1">
                      <a:alpha val="40000"/>
                    </a:schemeClr>
                  </a:outerShdw>
                </a:effectLst>
                <a:latin typeface="Arial Black" panose="020B0A04020102020204" pitchFamily="34" charset="0"/>
              </a:rPr>
              <a:t>O</a:t>
            </a:r>
            <a:endParaRPr lang="en-US" sz="18000" b="0" cap="none" spc="0">
              <a:ln w="0">
                <a:solidFill>
                  <a:srgbClr val="FF3C3C"/>
                </a:solidFill>
              </a:ln>
              <a:noFill/>
              <a:effectLst>
                <a:outerShdw blurRad="38100" dist="19050" dir="2700000" algn="tl" rotWithShape="0">
                  <a:schemeClr val="dk1">
                    <a:alpha val="40000"/>
                  </a:schemeClr>
                </a:outerShdw>
              </a:effectLst>
            </a:endParaRPr>
          </a:p>
        </xdr:txBody>
      </xdr:sp>
      <xdr:sp macro="" textlink="">
        <xdr:nvSpPr>
          <xdr:cNvPr id="679" name="T red of SWOT">
            <a:extLst>
              <a:ext uri="{FF2B5EF4-FFF2-40B4-BE49-F238E27FC236}">
                <a16:creationId xmlns:a16="http://schemas.microsoft.com/office/drawing/2014/main" id="{DD67F3DE-A9F3-0714-47A1-1002767CDF53}"/>
              </a:ext>
            </a:extLst>
          </xdr:cNvPr>
          <xdr:cNvSpPr/>
        </xdr:nvSpPr>
        <xdr:spPr>
          <a:xfrm>
            <a:off x="10722972" y="36845500"/>
            <a:ext cx="1529987" cy="2344160"/>
          </a:xfrm>
          <a:prstGeom prst="rect">
            <a:avLst/>
          </a:prstGeom>
          <a:noFill/>
        </xdr:spPr>
        <xdr:txBody>
          <a:bodyPr wrap="none" lIns="0" tIns="0" rIns="0" bIns="0">
            <a:noAutofit/>
          </a:bodyPr>
          <a:lstStyle/>
          <a:p>
            <a:pPr algn="ctr"/>
            <a:r>
              <a:rPr lang="en-US" sz="18000" b="0" cap="none" spc="0">
                <a:ln w="0">
                  <a:solidFill>
                    <a:srgbClr val="FF3C3C"/>
                  </a:solidFill>
                </a:ln>
                <a:noFill/>
                <a:effectLst>
                  <a:outerShdw blurRad="38100" dist="19050" dir="2700000" algn="tl" rotWithShape="0">
                    <a:schemeClr val="dk1">
                      <a:alpha val="40000"/>
                    </a:schemeClr>
                  </a:outerShdw>
                </a:effectLst>
                <a:latin typeface="Arial Black" panose="020B0A04020102020204" pitchFamily="34" charset="0"/>
              </a:rPr>
              <a:t>T</a:t>
            </a:r>
            <a:endParaRPr lang="en-US" sz="18000" b="0" cap="none" spc="0">
              <a:ln w="0">
                <a:solidFill>
                  <a:srgbClr val="FF3C3C"/>
                </a:solidFill>
              </a:ln>
              <a:noFill/>
              <a:effectLst>
                <a:outerShdw blurRad="38100" dist="19050" dir="2700000" algn="tl" rotWithShape="0">
                  <a:schemeClr val="dk1">
                    <a:alpha val="40000"/>
                  </a:schemeClr>
                </a:outerShdw>
              </a:effectLst>
            </a:endParaRPr>
          </a:p>
        </xdr:txBody>
      </xdr:sp>
    </xdr:grpSp>
    <xdr:clientData/>
  </xdr:twoCellAnchor>
  <xdr:oneCellAnchor>
    <xdr:from>
      <xdr:col>1</xdr:col>
      <xdr:colOff>22860</xdr:colOff>
      <xdr:row>1295</xdr:row>
      <xdr:rowOff>60960</xdr:rowOff>
    </xdr:from>
    <xdr:ext cx="5943600" cy="3110484"/>
    <xdr:pic>
      <xdr:nvPicPr>
        <xdr:cNvPr id="680" name="Picture 679" hidden="1">
          <a:extLst>
            <a:ext uri="{FF2B5EF4-FFF2-40B4-BE49-F238E27FC236}">
              <a16:creationId xmlns:a16="http://schemas.microsoft.com/office/drawing/2014/main" id="{A765B623-60A8-471C-A9C5-72AA19CB1CCC}"/>
            </a:ext>
          </a:extLst>
        </xdr:cNvPr>
        <xdr:cNvPicPr>
          <a:picLocks noChangeAspect="1"/>
        </xdr:cNvPicPr>
      </xdr:nvPicPr>
      <xdr:blipFill>
        <a:blip xmlns:r="http://schemas.openxmlformats.org/officeDocument/2006/relationships" r:embed="rId5">
          <a:clrChange>
            <a:clrFrom>
              <a:srgbClr val="FFFFFF"/>
            </a:clrFrom>
            <a:clrTo>
              <a:srgbClr val="FFFFFF">
                <a:alpha val="0"/>
              </a:srgbClr>
            </a:clrTo>
          </a:clrChange>
        </a:blip>
        <a:stretch>
          <a:fillRect/>
        </a:stretch>
      </xdr:blipFill>
      <xdr:spPr>
        <a:xfrm>
          <a:off x="137160" y="250720860"/>
          <a:ext cx="5943600" cy="3110484"/>
        </a:xfrm>
        <a:prstGeom prst="rect">
          <a:avLst/>
        </a:prstGeom>
      </xdr:spPr>
    </xdr:pic>
    <xdr:clientData/>
  </xdr:oneCellAnchor>
  <xdr:twoCellAnchor>
    <xdr:from>
      <xdr:col>0</xdr:col>
      <xdr:colOff>68580</xdr:colOff>
      <xdr:row>1292</xdr:row>
      <xdr:rowOff>190500</xdr:rowOff>
    </xdr:from>
    <xdr:to>
      <xdr:col>6</xdr:col>
      <xdr:colOff>121920</xdr:colOff>
      <xdr:row>1301</xdr:row>
      <xdr:rowOff>7620</xdr:rowOff>
    </xdr:to>
    <xdr:sp macro="" textlink="">
      <xdr:nvSpPr>
        <xdr:cNvPr id="681" name="Speech Bubble: Rectangle with Corners Rounded 680">
          <a:extLst>
            <a:ext uri="{FF2B5EF4-FFF2-40B4-BE49-F238E27FC236}">
              <a16:creationId xmlns:a16="http://schemas.microsoft.com/office/drawing/2014/main" id="{73147178-118E-4745-822E-792FB28C72D7}"/>
            </a:ext>
          </a:extLst>
        </xdr:cNvPr>
        <xdr:cNvSpPr/>
      </xdr:nvSpPr>
      <xdr:spPr>
        <a:xfrm>
          <a:off x="68580" y="250259850"/>
          <a:ext cx="2739390" cy="1499870"/>
        </a:xfrm>
        <a:prstGeom prst="wedgeRoundRectCallout">
          <a:avLst>
            <a:gd name="adj1" fmla="val 1390"/>
            <a:gd name="adj2" fmla="val 65189"/>
            <a:gd name="adj3" fmla="val 16667"/>
          </a:avLst>
        </a:prstGeom>
        <a:solidFill>
          <a:srgbClr val="BDD7EE">
            <a:alpha val="20000"/>
          </a:srgbClr>
        </a:solidFill>
        <a:ln w="28575">
          <a:solidFill>
            <a:schemeClr val="accent5">
              <a:lumMod val="60000"/>
              <a:lumOff val="40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68580</xdr:colOff>
      <xdr:row>1305</xdr:row>
      <xdr:rowOff>99060</xdr:rowOff>
    </xdr:from>
    <xdr:to>
      <xdr:col>6</xdr:col>
      <xdr:colOff>121920</xdr:colOff>
      <xdr:row>1314</xdr:row>
      <xdr:rowOff>12192</xdr:rowOff>
    </xdr:to>
    <xdr:sp macro="" textlink="">
      <xdr:nvSpPr>
        <xdr:cNvPr id="682" name="Speech Bubble: Rectangle with Corners Rounded 681">
          <a:extLst>
            <a:ext uri="{FF2B5EF4-FFF2-40B4-BE49-F238E27FC236}">
              <a16:creationId xmlns:a16="http://schemas.microsoft.com/office/drawing/2014/main" id="{0EE8E3C4-3579-43FF-8A4D-1F05B2DA5520}"/>
            </a:ext>
          </a:extLst>
        </xdr:cNvPr>
        <xdr:cNvSpPr/>
      </xdr:nvSpPr>
      <xdr:spPr>
        <a:xfrm flipV="1">
          <a:off x="68580" y="252562360"/>
          <a:ext cx="2739390" cy="1513332"/>
        </a:xfrm>
        <a:prstGeom prst="wedgeRoundRectCallout">
          <a:avLst>
            <a:gd name="adj1" fmla="val 1990"/>
            <a:gd name="adj2" fmla="val 66801"/>
            <a:gd name="adj3" fmla="val 16667"/>
          </a:avLst>
        </a:prstGeom>
        <a:solidFill>
          <a:srgbClr val="BDD7EE">
            <a:alpha val="20000"/>
          </a:srgbClr>
        </a:solidFill>
        <a:ln w="28575">
          <a:solidFill>
            <a:schemeClr val="accent5">
              <a:lumMod val="60000"/>
              <a:lumOff val="40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365760</xdr:colOff>
      <xdr:row>1293</xdr:row>
      <xdr:rowOff>7620</xdr:rowOff>
    </xdr:from>
    <xdr:to>
      <xdr:col>13</xdr:col>
      <xdr:colOff>45720</xdr:colOff>
      <xdr:row>1301</xdr:row>
      <xdr:rowOff>22860</xdr:rowOff>
    </xdr:to>
    <xdr:sp macro="" textlink="">
      <xdr:nvSpPr>
        <xdr:cNvPr id="683" name="Speech Bubble: Rectangle with Corners Rounded 682">
          <a:extLst>
            <a:ext uri="{FF2B5EF4-FFF2-40B4-BE49-F238E27FC236}">
              <a16:creationId xmlns:a16="http://schemas.microsoft.com/office/drawing/2014/main" id="{7FEA78A8-BC41-4390-885A-461BEA814A84}"/>
            </a:ext>
          </a:extLst>
        </xdr:cNvPr>
        <xdr:cNvSpPr/>
      </xdr:nvSpPr>
      <xdr:spPr>
        <a:xfrm flipH="1">
          <a:off x="3566160" y="250280170"/>
          <a:ext cx="2766060" cy="1494790"/>
        </a:xfrm>
        <a:prstGeom prst="wedgeRoundRectCallout">
          <a:avLst>
            <a:gd name="adj1" fmla="val 592"/>
            <a:gd name="adj2" fmla="val 64259"/>
            <a:gd name="adj3" fmla="val 16667"/>
          </a:avLst>
        </a:prstGeom>
        <a:solidFill>
          <a:srgbClr val="FFCCCC">
            <a:alpha val="20000"/>
          </a:srgbClr>
        </a:solidFill>
        <a:ln w="28575">
          <a:solidFill>
            <a:srgbClr val="FF9999"/>
          </a:solidFill>
        </a:ln>
        <a:scene3d>
          <a:camera prst="orthographicFront"/>
          <a:lightRig rig="threePt" dir="t"/>
        </a:scene3d>
        <a:sp3d>
          <a:bevelT/>
        </a:sp3d>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381000</xdr:colOff>
      <xdr:row>1305</xdr:row>
      <xdr:rowOff>99060</xdr:rowOff>
    </xdr:from>
    <xdr:to>
      <xdr:col>13</xdr:col>
      <xdr:colOff>60960</xdr:colOff>
      <xdr:row>1314</xdr:row>
      <xdr:rowOff>12192</xdr:rowOff>
    </xdr:to>
    <xdr:sp macro="" textlink="">
      <xdr:nvSpPr>
        <xdr:cNvPr id="684" name="Speech Bubble: Rectangle with Corners Rounded 683">
          <a:extLst>
            <a:ext uri="{FF2B5EF4-FFF2-40B4-BE49-F238E27FC236}">
              <a16:creationId xmlns:a16="http://schemas.microsoft.com/office/drawing/2014/main" id="{0AAC065E-B8B0-4E64-87E6-5C5D34FCF275}"/>
            </a:ext>
          </a:extLst>
        </xdr:cNvPr>
        <xdr:cNvSpPr/>
      </xdr:nvSpPr>
      <xdr:spPr>
        <a:xfrm flipH="1" flipV="1">
          <a:off x="3581400" y="252562360"/>
          <a:ext cx="2766060" cy="1513332"/>
        </a:xfrm>
        <a:prstGeom prst="wedgeRoundRectCallout">
          <a:avLst>
            <a:gd name="adj1" fmla="val 754"/>
            <a:gd name="adj2" fmla="val 66355"/>
            <a:gd name="adj3" fmla="val 16667"/>
          </a:avLst>
        </a:prstGeom>
        <a:solidFill>
          <a:srgbClr val="FFCCCC">
            <a:alpha val="20000"/>
          </a:srgbClr>
        </a:solidFill>
        <a:ln w="28575">
          <a:solidFill>
            <a:srgbClr val="FF9999"/>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70505</xdr:colOff>
      <xdr:row>1479</xdr:row>
      <xdr:rowOff>229159</xdr:rowOff>
    </xdr:from>
    <xdr:to>
      <xdr:col>2</xdr:col>
      <xdr:colOff>218708</xdr:colOff>
      <xdr:row>1482</xdr:row>
      <xdr:rowOff>149757</xdr:rowOff>
    </xdr:to>
    <xdr:grpSp>
      <xdr:nvGrpSpPr>
        <xdr:cNvPr id="685" name="Group 684">
          <a:extLst>
            <a:ext uri="{FF2B5EF4-FFF2-40B4-BE49-F238E27FC236}">
              <a16:creationId xmlns:a16="http://schemas.microsoft.com/office/drawing/2014/main" id="{F2C8B9A4-21F8-4703-8828-86316DE61AD0}"/>
            </a:ext>
          </a:extLst>
        </xdr:cNvPr>
        <xdr:cNvGrpSpPr/>
      </xdr:nvGrpSpPr>
      <xdr:grpSpPr>
        <a:xfrm>
          <a:off x="184805" y="284988559"/>
          <a:ext cx="662553" cy="619098"/>
          <a:chOff x="6438900" y="87877029"/>
          <a:chExt cx="645689" cy="621682"/>
        </a:xfrm>
      </xdr:grpSpPr>
      <xdr:sp macro="" textlink="">
        <xdr:nvSpPr>
          <xdr:cNvPr id="686" name="Oval 685">
            <a:extLst>
              <a:ext uri="{FF2B5EF4-FFF2-40B4-BE49-F238E27FC236}">
                <a16:creationId xmlns:a16="http://schemas.microsoft.com/office/drawing/2014/main" id="{9B67D0C6-4428-7820-4ADB-94513E007C7F}"/>
              </a:ext>
            </a:extLst>
          </xdr:cNvPr>
          <xdr:cNvSpPr>
            <a:spLocks noChangeAspect="1"/>
          </xdr:cNvSpPr>
        </xdr:nvSpPr>
        <xdr:spPr>
          <a:xfrm>
            <a:off x="6438900" y="88041480"/>
            <a:ext cx="471867" cy="457231"/>
          </a:xfrm>
          <a:prstGeom prst="ellipse">
            <a:avLst/>
          </a:prstGeom>
          <a:gradFill>
            <a:gsLst>
              <a:gs pos="0">
                <a:schemeClr val="accent1">
                  <a:tint val="66000"/>
                  <a:satMod val="160000"/>
                </a:schemeClr>
              </a:gs>
              <a:gs pos="50000">
                <a:schemeClr val="accent1">
                  <a:tint val="44500"/>
                  <a:satMod val="160000"/>
                </a:schemeClr>
              </a:gs>
              <a:gs pos="100000">
                <a:schemeClr val="accent1">
                  <a:tint val="23500"/>
                  <a:satMod val="160000"/>
                </a:schemeClr>
              </a:gs>
            </a:gsLst>
            <a:path path="circle">
              <a:fillToRect l="50000" t="50000" r="50000" b="50000"/>
            </a:path>
          </a:gradFill>
          <a:ln>
            <a:noFill/>
          </a:ln>
          <a:scene3d>
            <a:camera prst="orthographicFront"/>
            <a:lightRig rig="threePt" dir="t"/>
          </a:scene3d>
          <a:sp3d>
            <a:bevelT w="107950" h="101600" prst="slope"/>
          </a:sp3d>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sp macro="" textlink="">
        <xdr:nvSpPr>
          <xdr:cNvPr id="687" name="Rectangle 686">
            <a:extLst>
              <a:ext uri="{FF2B5EF4-FFF2-40B4-BE49-F238E27FC236}">
                <a16:creationId xmlns:a16="http://schemas.microsoft.com/office/drawing/2014/main" id="{176BCB30-E7BD-4F99-CAB8-37C968EECC67}"/>
              </a:ext>
            </a:extLst>
          </xdr:cNvPr>
          <xdr:cNvSpPr/>
        </xdr:nvSpPr>
        <xdr:spPr>
          <a:xfrm>
            <a:off x="6442334" y="87877029"/>
            <a:ext cx="642255" cy="548677"/>
          </a:xfrm>
          <a:prstGeom prst="rect">
            <a:avLst/>
          </a:prstGeom>
          <a:noFill/>
        </xdr:spPr>
        <xdr:txBody>
          <a:bodyPr wrap="none" lIns="91440" tIns="45720" rIns="91440" bIns="45720">
            <a:noAutofit/>
          </a:bodyPr>
          <a:lstStyle/>
          <a:p>
            <a:pPr algn="ctr"/>
            <a:r>
              <a:rPr lang="en-US" sz="3600" b="0" cap="none" spc="0">
                <a:ln w="0"/>
                <a:solidFill>
                  <a:srgbClr val="5AFFA0"/>
                </a:solidFill>
                <a:effectLst>
                  <a:innerShdw blurRad="114300">
                    <a:prstClr val="black"/>
                  </a:innerShdw>
                </a:effectLst>
                <a:latin typeface="Arial Black" panose="020B0A04020102020204" pitchFamily="34" charset="0"/>
              </a:rPr>
              <a:t>V+</a:t>
            </a:r>
          </a:p>
        </xdr:txBody>
      </xdr:sp>
    </xdr:grpSp>
    <xdr:clientData/>
  </xdr:twoCellAnchor>
  <xdr:twoCellAnchor>
    <xdr:from>
      <xdr:col>1</xdr:col>
      <xdr:colOff>62734</xdr:colOff>
      <xdr:row>1482</xdr:row>
      <xdr:rowOff>100439</xdr:rowOff>
    </xdr:from>
    <xdr:to>
      <xdr:col>2</xdr:col>
      <xdr:colOff>236225</xdr:colOff>
      <xdr:row>1485</xdr:row>
      <xdr:rowOff>131078</xdr:rowOff>
    </xdr:to>
    <xdr:grpSp>
      <xdr:nvGrpSpPr>
        <xdr:cNvPr id="688" name="Group 687">
          <a:extLst>
            <a:ext uri="{FF2B5EF4-FFF2-40B4-BE49-F238E27FC236}">
              <a16:creationId xmlns:a16="http://schemas.microsoft.com/office/drawing/2014/main" id="{FDB2BD08-CAB9-4887-88BD-8EB3025DBB66}"/>
            </a:ext>
          </a:extLst>
        </xdr:cNvPr>
        <xdr:cNvGrpSpPr/>
      </xdr:nvGrpSpPr>
      <xdr:grpSpPr>
        <a:xfrm>
          <a:off x="177034" y="285558339"/>
          <a:ext cx="687841" cy="602139"/>
          <a:chOff x="6438900" y="87864381"/>
          <a:chExt cx="671063" cy="735746"/>
        </a:xfrm>
      </xdr:grpSpPr>
      <xdr:sp macro="" textlink="">
        <xdr:nvSpPr>
          <xdr:cNvPr id="689" name="Oval 688">
            <a:extLst>
              <a:ext uri="{FF2B5EF4-FFF2-40B4-BE49-F238E27FC236}">
                <a16:creationId xmlns:a16="http://schemas.microsoft.com/office/drawing/2014/main" id="{5977877F-E0CE-98C5-61FF-EE43798CD876}"/>
              </a:ext>
            </a:extLst>
          </xdr:cNvPr>
          <xdr:cNvSpPr>
            <a:spLocks noChangeAspect="1"/>
          </xdr:cNvSpPr>
        </xdr:nvSpPr>
        <xdr:spPr>
          <a:xfrm>
            <a:off x="6438900" y="88041480"/>
            <a:ext cx="458753" cy="558647"/>
          </a:xfrm>
          <a:prstGeom prst="ellipse">
            <a:avLst/>
          </a:prstGeom>
          <a:gradFill>
            <a:gsLst>
              <a:gs pos="0">
                <a:schemeClr val="accent1">
                  <a:tint val="66000"/>
                  <a:satMod val="160000"/>
                </a:schemeClr>
              </a:gs>
              <a:gs pos="50000">
                <a:schemeClr val="accent1">
                  <a:tint val="44500"/>
                  <a:satMod val="160000"/>
                </a:schemeClr>
              </a:gs>
              <a:gs pos="100000">
                <a:schemeClr val="accent1">
                  <a:tint val="23500"/>
                  <a:satMod val="160000"/>
                </a:schemeClr>
              </a:gs>
            </a:gsLst>
            <a:path path="circle">
              <a:fillToRect l="50000" t="50000" r="50000" b="50000"/>
            </a:path>
          </a:gradFill>
          <a:ln>
            <a:noFill/>
          </a:ln>
          <a:scene3d>
            <a:camera prst="orthographicFront"/>
            <a:lightRig rig="threePt" dir="t"/>
          </a:scene3d>
          <a:sp3d>
            <a:bevelT w="127000" h="101600" prst="slope"/>
          </a:sp3d>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sp macro="" textlink="">
        <xdr:nvSpPr>
          <xdr:cNvPr id="690" name="Rectangle 689">
            <a:extLst>
              <a:ext uri="{FF2B5EF4-FFF2-40B4-BE49-F238E27FC236}">
                <a16:creationId xmlns:a16="http://schemas.microsoft.com/office/drawing/2014/main" id="{4A4FC1A4-2F16-A3C5-682D-F62EB6DA7D5E}"/>
              </a:ext>
            </a:extLst>
          </xdr:cNvPr>
          <xdr:cNvSpPr/>
        </xdr:nvSpPr>
        <xdr:spPr>
          <a:xfrm>
            <a:off x="6453585" y="87864381"/>
            <a:ext cx="656378" cy="696642"/>
          </a:xfrm>
          <a:prstGeom prst="rect">
            <a:avLst/>
          </a:prstGeom>
          <a:noFill/>
        </xdr:spPr>
        <xdr:txBody>
          <a:bodyPr wrap="none" lIns="91440" tIns="45720" rIns="91440" bIns="45720">
            <a:noAutofit/>
          </a:bodyPr>
          <a:lstStyle/>
          <a:p>
            <a:pPr algn="ctr"/>
            <a:r>
              <a:rPr lang="en-US" sz="3600" b="0" cap="none" spc="0">
                <a:ln w="0"/>
                <a:solidFill>
                  <a:srgbClr val="D7B9FF"/>
                </a:solidFill>
                <a:effectLst>
                  <a:innerShdw blurRad="114300">
                    <a:prstClr val="black"/>
                  </a:innerShdw>
                </a:effectLst>
                <a:latin typeface="Arial Black" panose="020B0A04020102020204" pitchFamily="34" charset="0"/>
              </a:rPr>
              <a:t>V−</a:t>
            </a:r>
          </a:p>
        </xdr:txBody>
      </xdr:sp>
    </xdr:grpSp>
    <xdr:clientData/>
  </xdr:twoCellAnchor>
  <xdr:twoCellAnchor>
    <xdr:from>
      <xdr:col>1</xdr:col>
      <xdr:colOff>15240</xdr:colOff>
      <xdr:row>1243</xdr:row>
      <xdr:rowOff>45720</xdr:rowOff>
    </xdr:from>
    <xdr:to>
      <xdr:col>7</xdr:col>
      <xdr:colOff>242278</xdr:colOff>
      <xdr:row>1261</xdr:row>
      <xdr:rowOff>91440</xdr:rowOff>
    </xdr:to>
    <xdr:grpSp>
      <xdr:nvGrpSpPr>
        <xdr:cNvPr id="691" name="Group 690">
          <a:extLst>
            <a:ext uri="{FF2B5EF4-FFF2-40B4-BE49-F238E27FC236}">
              <a16:creationId xmlns:a16="http://schemas.microsoft.com/office/drawing/2014/main" id="{8670A348-A83B-4166-9D8B-AAB759D623A2}"/>
            </a:ext>
          </a:extLst>
        </xdr:cNvPr>
        <xdr:cNvGrpSpPr>
          <a:grpSpLocks noChangeAspect="1"/>
        </xdr:cNvGrpSpPr>
      </xdr:nvGrpSpPr>
      <xdr:grpSpPr>
        <a:xfrm>
          <a:off x="129540" y="242520470"/>
          <a:ext cx="3313138" cy="3119120"/>
          <a:chOff x="0" y="0"/>
          <a:chExt cx="3200400" cy="3200400"/>
        </a:xfrm>
      </xdr:grpSpPr>
      <xdr:grpSp>
        <xdr:nvGrpSpPr>
          <xdr:cNvPr id="692" name="Group 691">
            <a:extLst>
              <a:ext uri="{FF2B5EF4-FFF2-40B4-BE49-F238E27FC236}">
                <a16:creationId xmlns:a16="http://schemas.microsoft.com/office/drawing/2014/main" id="{3795D845-8DE3-CF5F-F99B-F9DE6BAC2CF1}"/>
              </a:ext>
            </a:extLst>
          </xdr:cNvPr>
          <xdr:cNvGrpSpPr/>
        </xdr:nvGrpSpPr>
        <xdr:grpSpPr>
          <a:xfrm>
            <a:off x="0" y="0"/>
            <a:ext cx="3200400" cy="3200400"/>
            <a:chOff x="0" y="0"/>
            <a:chExt cx="2651760" cy="2651760"/>
          </a:xfrm>
        </xdr:grpSpPr>
        <xdr:sp macro="" textlink="">
          <xdr:nvSpPr>
            <xdr:cNvPr id="705" name="Circle: Hollow 704">
              <a:extLst>
                <a:ext uri="{FF2B5EF4-FFF2-40B4-BE49-F238E27FC236}">
                  <a16:creationId xmlns:a16="http://schemas.microsoft.com/office/drawing/2014/main" id="{BC1260C2-0DA7-7A67-4290-475361E7EAE9}"/>
                </a:ext>
              </a:extLst>
            </xdr:cNvPr>
            <xdr:cNvSpPr/>
          </xdr:nvSpPr>
          <xdr:spPr>
            <a:xfrm>
              <a:off x="0" y="0"/>
              <a:ext cx="2651760" cy="2651760"/>
            </a:xfrm>
            <a:prstGeom prst="donut">
              <a:avLst>
                <a:gd name="adj" fmla="val 1435"/>
              </a:avLst>
            </a:prstGeom>
            <a:solidFill>
              <a:srgbClr val="00B0F0"/>
            </a:solidFill>
            <a:ln w="57150">
              <a:solidFill>
                <a:srgbClr val="5AC8FF"/>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endParaRPr lang="en-US"/>
            </a:p>
          </xdr:txBody>
        </xdr:sp>
        <xdr:sp macro="" textlink="">
          <xdr:nvSpPr>
            <xdr:cNvPr id="706" name="Flowchart: Summing Junction 705">
              <a:extLst>
                <a:ext uri="{FF2B5EF4-FFF2-40B4-BE49-F238E27FC236}">
                  <a16:creationId xmlns:a16="http://schemas.microsoft.com/office/drawing/2014/main" id="{697CDC9B-77FC-2098-373E-AE3F6FDA8089}"/>
                </a:ext>
              </a:extLst>
            </xdr:cNvPr>
            <xdr:cNvSpPr/>
          </xdr:nvSpPr>
          <xdr:spPr>
            <a:xfrm>
              <a:off x="24181" y="22860"/>
              <a:ext cx="2606040" cy="2606040"/>
            </a:xfrm>
            <a:prstGeom prst="flowChartSummingJunction">
              <a:avLst/>
            </a:prstGeom>
            <a:solidFill>
              <a:schemeClr val="bg1"/>
            </a:solidFill>
            <a:ln w="19050" cap="flat" cmpd="sng" algn="ctr">
              <a:solidFill>
                <a:srgbClr val="00EA6A"/>
              </a:solidFill>
              <a:prstDash val="lgDash"/>
              <a:round/>
              <a:headEnd type="none" w="med" len="med"/>
              <a:tailEnd type="none" w="med" len="med"/>
            </a:ln>
          </xdr:spPr>
          <xdr:style>
            <a:lnRef idx="0">
              <a:scrgbClr r="0" g="0" b="0"/>
            </a:lnRef>
            <a:fillRef idx="0">
              <a:scrgbClr r="0" g="0" b="0"/>
            </a:fillRef>
            <a:effectRef idx="0">
              <a:scrgbClr r="0" g="0" b="0"/>
            </a:effectRef>
            <a:fontRef idx="minor">
              <a:schemeClr val="accent6"/>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accent6"/>
                  </a:solidFill>
                  <a:latin typeface="+mn-lt"/>
                  <a:ea typeface="+mn-ea"/>
                  <a:cs typeface="+mn-cs"/>
                </a:defRPr>
              </a:lvl1pPr>
              <a:lvl2pPr marL="457200" algn="l" defTabSz="914400" rtl="0" eaLnBrk="1" latinLnBrk="0" hangingPunct="1">
                <a:defRPr sz="1800" kern="1200">
                  <a:solidFill>
                    <a:schemeClr val="accent6"/>
                  </a:solidFill>
                  <a:latin typeface="+mn-lt"/>
                  <a:ea typeface="+mn-ea"/>
                  <a:cs typeface="+mn-cs"/>
                </a:defRPr>
              </a:lvl2pPr>
              <a:lvl3pPr marL="914400" algn="l" defTabSz="914400" rtl="0" eaLnBrk="1" latinLnBrk="0" hangingPunct="1">
                <a:defRPr sz="1800" kern="1200">
                  <a:solidFill>
                    <a:schemeClr val="accent6"/>
                  </a:solidFill>
                  <a:latin typeface="+mn-lt"/>
                  <a:ea typeface="+mn-ea"/>
                  <a:cs typeface="+mn-cs"/>
                </a:defRPr>
              </a:lvl3pPr>
              <a:lvl4pPr marL="1371600" algn="l" defTabSz="914400" rtl="0" eaLnBrk="1" latinLnBrk="0" hangingPunct="1">
                <a:defRPr sz="1800" kern="1200">
                  <a:solidFill>
                    <a:schemeClr val="accent6"/>
                  </a:solidFill>
                  <a:latin typeface="+mn-lt"/>
                  <a:ea typeface="+mn-ea"/>
                  <a:cs typeface="+mn-cs"/>
                </a:defRPr>
              </a:lvl4pPr>
              <a:lvl5pPr marL="1828800" algn="l" defTabSz="914400" rtl="0" eaLnBrk="1" latinLnBrk="0" hangingPunct="1">
                <a:defRPr sz="1800" kern="1200">
                  <a:solidFill>
                    <a:schemeClr val="accent6"/>
                  </a:solidFill>
                  <a:latin typeface="+mn-lt"/>
                  <a:ea typeface="+mn-ea"/>
                  <a:cs typeface="+mn-cs"/>
                </a:defRPr>
              </a:lvl5pPr>
              <a:lvl6pPr marL="2286000" algn="l" defTabSz="914400" rtl="0" eaLnBrk="1" latinLnBrk="0" hangingPunct="1">
                <a:defRPr sz="1800" kern="1200">
                  <a:solidFill>
                    <a:schemeClr val="accent6"/>
                  </a:solidFill>
                  <a:latin typeface="+mn-lt"/>
                  <a:ea typeface="+mn-ea"/>
                  <a:cs typeface="+mn-cs"/>
                </a:defRPr>
              </a:lvl6pPr>
              <a:lvl7pPr marL="2743200" algn="l" defTabSz="914400" rtl="0" eaLnBrk="1" latinLnBrk="0" hangingPunct="1">
                <a:defRPr sz="1800" kern="1200">
                  <a:solidFill>
                    <a:schemeClr val="accent6"/>
                  </a:solidFill>
                  <a:latin typeface="+mn-lt"/>
                  <a:ea typeface="+mn-ea"/>
                  <a:cs typeface="+mn-cs"/>
                </a:defRPr>
              </a:lvl7pPr>
              <a:lvl8pPr marL="3200400" algn="l" defTabSz="914400" rtl="0" eaLnBrk="1" latinLnBrk="0" hangingPunct="1">
                <a:defRPr sz="1800" kern="1200">
                  <a:solidFill>
                    <a:schemeClr val="accent6"/>
                  </a:solidFill>
                  <a:latin typeface="+mn-lt"/>
                  <a:ea typeface="+mn-ea"/>
                  <a:cs typeface="+mn-cs"/>
                </a:defRPr>
              </a:lvl8pPr>
              <a:lvl9pPr marL="3657600" algn="l" defTabSz="914400" rtl="0" eaLnBrk="1" latinLnBrk="0" hangingPunct="1">
                <a:defRPr sz="1800" kern="1200">
                  <a:solidFill>
                    <a:schemeClr val="accent6"/>
                  </a:solidFill>
                  <a:latin typeface="+mn-lt"/>
                  <a:ea typeface="+mn-ea"/>
                  <a:cs typeface="+mn-cs"/>
                </a:defRPr>
              </a:lvl9pPr>
            </a:lstStyle>
            <a:p>
              <a:endParaRPr lang="en-US"/>
            </a:p>
          </xdr:txBody>
        </xdr:sp>
      </xdr:grpSp>
      <xdr:sp macro="" textlink="">
        <xdr:nvSpPr>
          <xdr:cNvPr id="693" name="1">
            <a:extLst>
              <a:ext uri="{FF2B5EF4-FFF2-40B4-BE49-F238E27FC236}">
                <a16:creationId xmlns:a16="http://schemas.microsoft.com/office/drawing/2014/main" id="{C4C6352F-AF8F-EA85-E133-A3D94717D90D}"/>
              </a:ext>
            </a:extLst>
          </xdr:cNvPr>
          <xdr:cNvSpPr txBox="1"/>
        </xdr:nvSpPr>
        <xdr:spPr>
          <a:xfrm>
            <a:off x="2014928" y="1079053"/>
            <a:ext cx="960547" cy="1130747"/>
          </a:xfrm>
          <a:prstGeom prst="rect">
            <a:avLst/>
          </a:prstGeom>
          <a:noFill/>
          <a:ln>
            <a:noFill/>
          </a:ln>
        </xdr:spPr>
        <xdr:txBody>
          <a:bodyPr rot="0" spcFirstLastPara="0" vert="horz" wrap="square" lIns="0" tIns="0" rIns="0" bIns="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algn="ctr">
              <a:spcBef>
                <a:spcPts val="0"/>
              </a:spcBef>
              <a:spcAft>
                <a:spcPts val="0"/>
              </a:spcAft>
            </a:pPr>
            <a:r>
              <a:rPr lang="en-US" sz="11000" b="1" kern="1200" spc="-50">
                <a:ln w="9525" cap="flat" cmpd="sng" algn="ctr">
                  <a:solidFill>
                    <a:srgbClr val="FFC8FF"/>
                  </a:solidFill>
                  <a:prstDash val="solid"/>
                  <a:round/>
                </a:ln>
                <a:solidFill>
                  <a:srgbClr val="FFCDCD"/>
                </a:solidFill>
                <a:effectLst>
                  <a:outerShdw blurRad="50800" dist="38100" dir="5400000" algn="t">
                    <a:srgbClr val="000000">
                      <a:alpha val="40000"/>
                    </a:srgbClr>
                  </a:outerShdw>
                </a:effectLst>
                <a:latin typeface="Arial Black" panose="020B0A04020102020204" pitchFamily="34" charset="0"/>
                <a:ea typeface="Times New Roman" panose="02020603050405020304" pitchFamily="18" charset="0"/>
                <a:cs typeface="Times New Roman" panose="02020603050405020304" pitchFamily="18" charset="0"/>
              </a:rPr>
              <a:t>1</a:t>
            </a:r>
            <a:endParaRPr lang="en-US" sz="11000">
              <a:ln>
                <a:solidFill>
                  <a:srgbClr val="FFC8FF"/>
                </a:solidFill>
              </a:ln>
              <a:solidFill>
                <a:srgbClr val="FFCDCD"/>
              </a:solidFill>
              <a:effectLst/>
              <a:latin typeface="Arial Black" panose="020B0A04020102020204" pitchFamily="34" charset="0"/>
              <a:ea typeface="Times New Roman" panose="02020603050405020304" pitchFamily="18" charset="0"/>
              <a:cs typeface="Times New Roman" panose="02020603050405020304" pitchFamily="18" charset="0"/>
            </a:endParaRPr>
          </a:p>
          <a:p>
            <a:pPr marL="0" marR="0" algn="ctr">
              <a:lnSpc>
                <a:spcPts val="1500"/>
              </a:lnSpc>
              <a:spcBef>
                <a:spcPts val="0"/>
              </a:spcBef>
              <a:spcAft>
                <a:spcPts val="0"/>
              </a:spcAft>
            </a:pPr>
            <a:r>
              <a:rPr lang="en-US" sz="1200">
                <a:effectLst/>
                <a:latin typeface="Cambria Math" panose="02040503050406030204" pitchFamily="18" charset="0"/>
                <a:ea typeface="Times New Roman" panose="02020603050405020304" pitchFamily="18" charset="0"/>
                <a:cs typeface="Times New Roman" panose="02020603050405020304" pitchFamily="18" charset="0"/>
              </a:rPr>
              <a:t> </a:t>
            </a:r>
            <a:endParaRPr lang="en-US" sz="1100">
              <a:effectLst/>
              <a:latin typeface="Cambria Math" panose="02040503050406030204" pitchFamily="18" charset="0"/>
              <a:ea typeface="Times New Roman" panose="02020603050405020304" pitchFamily="18" charset="0"/>
              <a:cs typeface="Times New Roman" panose="02020603050405020304" pitchFamily="18" charset="0"/>
            </a:endParaRPr>
          </a:p>
        </xdr:txBody>
      </xdr:sp>
      <xdr:sp macro="" textlink="">
        <xdr:nvSpPr>
          <xdr:cNvPr id="694" name="2">
            <a:extLst>
              <a:ext uri="{FF2B5EF4-FFF2-40B4-BE49-F238E27FC236}">
                <a16:creationId xmlns:a16="http://schemas.microsoft.com/office/drawing/2014/main" id="{75F56B11-C916-2A6A-443D-524CA10A303D}"/>
              </a:ext>
            </a:extLst>
          </xdr:cNvPr>
          <xdr:cNvSpPr txBox="1"/>
        </xdr:nvSpPr>
        <xdr:spPr>
          <a:xfrm flipH="1">
            <a:off x="1122816" y="1856636"/>
            <a:ext cx="931122" cy="1214912"/>
          </a:xfrm>
          <a:prstGeom prst="rect">
            <a:avLst/>
          </a:prstGeom>
          <a:noFill/>
          <a:ln>
            <a:noFill/>
          </a:ln>
        </xdr:spPr>
        <xdr:txBody>
          <a:bodyPr rot="0" spcFirstLastPara="0" vert="horz" wrap="square" lIns="0" tIns="0" rIns="0" bIns="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algn="ctr">
              <a:spcBef>
                <a:spcPts val="0"/>
              </a:spcBef>
              <a:spcAft>
                <a:spcPts val="0"/>
              </a:spcAft>
            </a:pPr>
            <a:r>
              <a:rPr lang="en-US" sz="11000" b="1" kern="1200" spc="-50">
                <a:ln w="9525" cap="flat" cmpd="sng" algn="ctr">
                  <a:solidFill>
                    <a:srgbClr val="FFC8FF"/>
                  </a:solidFill>
                  <a:prstDash val="solid"/>
                  <a:round/>
                </a:ln>
                <a:solidFill>
                  <a:srgbClr val="FFCDCD"/>
                </a:solidFill>
                <a:effectLst>
                  <a:outerShdw blurRad="50800" dist="38100" dir="5400000" algn="t">
                    <a:srgbClr val="000000">
                      <a:alpha val="40000"/>
                    </a:srgbClr>
                  </a:outerShdw>
                </a:effectLst>
                <a:latin typeface="Arial Black" panose="020B0A04020102020204" pitchFamily="34" charset="0"/>
                <a:ea typeface="Times New Roman" panose="02020603050405020304" pitchFamily="18" charset="0"/>
                <a:cs typeface="Times New Roman" panose="02020603050405020304" pitchFamily="18" charset="0"/>
              </a:rPr>
              <a:t>2</a:t>
            </a:r>
            <a:endParaRPr lang="en-US" sz="11000">
              <a:ln>
                <a:solidFill>
                  <a:srgbClr val="FFC8FF"/>
                </a:solidFill>
              </a:ln>
              <a:solidFill>
                <a:srgbClr val="FFCDCD"/>
              </a:solidFill>
              <a:effectLst/>
              <a:latin typeface="Arial Black" panose="020B0A04020102020204" pitchFamily="34" charset="0"/>
              <a:ea typeface="Times New Roman" panose="02020603050405020304" pitchFamily="18" charset="0"/>
              <a:cs typeface="Times New Roman" panose="02020603050405020304" pitchFamily="18" charset="0"/>
            </a:endParaRPr>
          </a:p>
        </xdr:txBody>
      </xdr:sp>
      <xdr:sp macro="" textlink="">
        <xdr:nvSpPr>
          <xdr:cNvPr id="695" name="3">
            <a:extLst>
              <a:ext uri="{FF2B5EF4-FFF2-40B4-BE49-F238E27FC236}">
                <a16:creationId xmlns:a16="http://schemas.microsoft.com/office/drawing/2014/main" id="{AF2587C1-6CDC-04EE-8FE6-EEF15D648F44}"/>
              </a:ext>
            </a:extLst>
          </xdr:cNvPr>
          <xdr:cNvSpPr txBox="1"/>
        </xdr:nvSpPr>
        <xdr:spPr>
          <a:xfrm>
            <a:off x="58854" y="1046110"/>
            <a:ext cx="1102972" cy="1132147"/>
          </a:xfrm>
          <a:prstGeom prst="rect">
            <a:avLst/>
          </a:prstGeom>
          <a:noFill/>
          <a:ln>
            <a:noFill/>
          </a:ln>
        </xdr:spPr>
        <xdr:txBody>
          <a:bodyPr rot="0" spcFirstLastPara="0" vert="horz" wrap="square" lIns="0" tIns="0" rIns="0" bIns="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algn="ctr">
              <a:spcBef>
                <a:spcPts val="0"/>
              </a:spcBef>
              <a:spcAft>
                <a:spcPts val="0"/>
              </a:spcAft>
            </a:pPr>
            <a:r>
              <a:rPr lang="en-US" sz="11000" b="1" kern="1200" spc="-50">
                <a:ln w="9525" cap="flat" cmpd="sng" algn="ctr">
                  <a:solidFill>
                    <a:srgbClr val="FFC8FF"/>
                  </a:solidFill>
                  <a:prstDash val="solid"/>
                  <a:round/>
                </a:ln>
                <a:solidFill>
                  <a:srgbClr val="FFCDCD"/>
                </a:solidFill>
                <a:effectLst>
                  <a:outerShdw blurRad="50800" dist="38100" dir="5400000" algn="t">
                    <a:srgbClr val="000000">
                      <a:alpha val="40000"/>
                    </a:srgbClr>
                  </a:outerShdw>
                </a:effectLst>
                <a:latin typeface="Arial Black" panose="020B0A04020102020204" pitchFamily="34" charset="0"/>
                <a:ea typeface="Times New Roman" panose="02020603050405020304" pitchFamily="18" charset="0"/>
                <a:cs typeface="Times New Roman" panose="02020603050405020304" pitchFamily="18" charset="0"/>
              </a:rPr>
              <a:t>3</a:t>
            </a:r>
            <a:endParaRPr lang="en-US" sz="11000">
              <a:ln w="9525" cap="flat" cmpd="sng" algn="ctr">
                <a:solidFill>
                  <a:srgbClr val="FFC8FF"/>
                </a:solidFill>
                <a:prstDash val="solid"/>
                <a:round/>
              </a:ln>
              <a:solidFill>
                <a:srgbClr val="FFCDCD"/>
              </a:solidFill>
              <a:effectLst/>
              <a:latin typeface="Arial Black" panose="020B0A04020102020204" pitchFamily="34" charset="0"/>
              <a:ea typeface="Times New Roman" panose="02020603050405020304" pitchFamily="18" charset="0"/>
              <a:cs typeface="Times New Roman" panose="02020603050405020304" pitchFamily="18" charset="0"/>
            </a:endParaRPr>
          </a:p>
        </xdr:txBody>
      </xdr:sp>
      <xdr:sp macro="" textlink="">
        <xdr:nvSpPr>
          <xdr:cNvPr id="696" name="4">
            <a:extLst>
              <a:ext uri="{FF2B5EF4-FFF2-40B4-BE49-F238E27FC236}">
                <a16:creationId xmlns:a16="http://schemas.microsoft.com/office/drawing/2014/main" id="{A1B6A161-83B2-D5A2-48E6-7FA40178CF85}"/>
              </a:ext>
            </a:extLst>
          </xdr:cNvPr>
          <xdr:cNvSpPr txBox="1"/>
        </xdr:nvSpPr>
        <xdr:spPr>
          <a:xfrm flipH="1">
            <a:off x="1057330" y="200158"/>
            <a:ext cx="987255" cy="1130747"/>
          </a:xfrm>
          <a:prstGeom prst="rect">
            <a:avLst/>
          </a:prstGeom>
          <a:noFill/>
          <a:ln>
            <a:noFill/>
          </a:ln>
        </xdr:spPr>
        <xdr:txBody>
          <a:bodyPr rot="0" spcFirstLastPara="0" vert="horz" wrap="square" lIns="0" tIns="0" rIns="0" bIns="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algn="ctr">
              <a:spcBef>
                <a:spcPts val="0"/>
              </a:spcBef>
              <a:spcAft>
                <a:spcPts val="0"/>
              </a:spcAft>
            </a:pPr>
            <a:r>
              <a:rPr lang="en-US" sz="11000" b="1" kern="1200" spc="-50">
                <a:ln w="9525" cap="flat" cmpd="sng" algn="ctr">
                  <a:solidFill>
                    <a:srgbClr val="FFC8FF"/>
                  </a:solidFill>
                  <a:prstDash val="solid"/>
                  <a:round/>
                </a:ln>
                <a:solidFill>
                  <a:srgbClr val="FFCDCD"/>
                </a:solidFill>
                <a:effectLst>
                  <a:outerShdw blurRad="50800" dist="38100" dir="5400000" algn="t">
                    <a:srgbClr val="000000">
                      <a:alpha val="40000"/>
                    </a:srgbClr>
                  </a:outerShdw>
                </a:effectLst>
                <a:latin typeface="Arial Black" panose="020B0A04020102020204" pitchFamily="34" charset="0"/>
                <a:ea typeface="Times New Roman" panose="02020603050405020304" pitchFamily="18" charset="0"/>
                <a:cs typeface="Times New Roman" panose="02020603050405020304" pitchFamily="18" charset="0"/>
              </a:rPr>
              <a:t>4</a:t>
            </a:r>
            <a:endParaRPr lang="en-US" sz="11000">
              <a:ln>
                <a:solidFill>
                  <a:srgbClr val="FFC8FF"/>
                </a:solidFill>
              </a:ln>
              <a:solidFill>
                <a:srgbClr val="FFCDCD"/>
              </a:solidFill>
              <a:effectLst/>
              <a:latin typeface="Arial Black" panose="020B0A04020102020204" pitchFamily="34" charset="0"/>
              <a:ea typeface="Times New Roman" panose="02020603050405020304" pitchFamily="18" charset="0"/>
              <a:cs typeface="Times New Roman" panose="02020603050405020304" pitchFamily="18" charset="0"/>
            </a:endParaRPr>
          </a:p>
        </xdr:txBody>
      </xdr:sp>
      <xdr:sp macro="" textlink="">
        <xdr:nvSpPr>
          <xdr:cNvPr id="697" name="Right Arrow 12">
            <a:extLst>
              <a:ext uri="{FF2B5EF4-FFF2-40B4-BE49-F238E27FC236}">
                <a16:creationId xmlns:a16="http://schemas.microsoft.com/office/drawing/2014/main" id="{0A32E1D6-9FA2-9BB1-88A4-CB605A859457}"/>
              </a:ext>
            </a:extLst>
          </xdr:cNvPr>
          <xdr:cNvSpPr>
            <a:spLocks noChangeAspect="1"/>
          </xdr:cNvSpPr>
        </xdr:nvSpPr>
        <xdr:spPr>
          <a:xfrm rot="8100000">
            <a:off x="2345624" y="2439075"/>
            <a:ext cx="342899" cy="274320"/>
          </a:xfrm>
          <a:prstGeom prst="rightArrow">
            <a:avLst>
              <a:gd name="adj1" fmla="val 50000"/>
              <a:gd name="adj2" fmla="val 73848"/>
            </a:avLst>
          </a:prstGeom>
          <a:solidFill>
            <a:schemeClr val="accent2">
              <a:lumMod val="40000"/>
              <a:lumOff val="60000"/>
            </a:schemeClr>
          </a:solidFill>
          <a:ln>
            <a:noFill/>
          </a:ln>
          <a:effectLst>
            <a:outerShdw blurRad="63500" sx="102000" sy="102000" algn="ctr" rotWithShape="0">
              <a:prstClr val="black">
                <a:alpha val="40000"/>
              </a:prstClr>
            </a:outerShdw>
          </a:effectLst>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indent="228600">
              <a:spcBef>
                <a:spcPts val="0"/>
              </a:spcBef>
              <a:spcAft>
                <a:spcPts val="0"/>
              </a:spcAft>
              <a:tabLst>
                <a:tab pos="3200400" algn="r"/>
              </a:tabLst>
            </a:pPr>
            <a:r>
              <a:rPr lang="en-US" sz="1100" kern="1200">
                <a:solidFill>
                  <a:srgbClr val="000000"/>
                </a:solidFill>
                <a:effectLst/>
                <a:latin typeface="Georgia" panose="02040502050405020303" pitchFamily="18" charset="0"/>
                <a:ea typeface="Times New Roman" panose="02020603050405020304" pitchFamily="18" charset="0"/>
                <a:cs typeface="Times New Roman" panose="02020603050405020304" pitchFamily="18" charset="0"/>
              </a:rPr>
              <a:t> </a:t>
            </a:r>
            <a:endParaRPr lang="en-US" sz="1100">
              <a:effectLst/>
              <a:latin typeface="Cambria Math" panose="02040503050406030204" pitchFamily="18" charset="0"/>
              <a:ea typeface="Times New Roman" panose="02020603050405020304" pitchFamily="18" charset="0"/>
              <a:cs typeface="Times New Roman" panose="02020603050405020304" pitchFamily="18" charset="0"/>
            </a:endParaRPr>
          </a:p>
        </xdr:txBody>
      </xdr:sp>
      <xdr:sp macro="" textlink="">
        <xdr:nvSpPr>
          <xdr:cNvPr id="698" name="Right Arrow 13">
            <a:extLst>
              <a:ext uri="{FF2B5EF4-FFF2-40B4-BE49-F238E27FC236}">
                <a16:creationId xmlns:a16="http://schemas.microsoft.com/office/drawing/2014/main" id="{1A3002BC-6CE4-4720-CEEE-14D3A55EC242}"/>
              </a:ext>
            </a:extLst>
          </xdr:cNvPr>
          <xdr:cNvSpPr>
            <a:spLocks noChangeAspect="1"/>
          </xdr:cNvSpPr>
        </xdr:nvSpPr>
        <xdr:spPr>
          <a:xfrm rot="18900000">
            <a:off x="519208" y="499487"/>
            <a:ext cx="342899" cy="274320"/>
          </a:xfrm>
          <a:prstGeom prst="rightArrow">
            <a:avLst>
              <a:gd name="adj1" fmla="val 50000"/>
              <a:gd name="adj2" fmla="val 73789"/>
            </a:avLst>
          </a:prstGeom>
          <a:solidFill>
            <a:schemeClr val="accent2">
              <a:lumMod val="40000"/>
              <a:lumOff val="60000"/>
            </a:schemeClr>
          </a:solidFill>
          <a:ln>
            <a:noFill/>
          </a:ln>
          <a:effectLst>
            <a:outerShdw blurRad="63500" sx="102000" sy="102000" algn="ctr" rotWithShape="0">
              <a:prstClr val="black">
                <a:alpha val="40000"/>
              </a:prstClr>
            </a:outerShdw>
          </a:effectLst>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indent="228600">
              <a:spcBef>
                <a:spcPts val="0"/>
              </a:spcBef>
              <a:spcAft>
                <a:spcPts val="0"/>
              </a:spcAft>
              <a:tabLst>
                <a:tab pos="3200400" algn="r"/>
              </a:tabLst>
            </a:pPr>
            <a:r>
              <a:rPr lang="en-US" sz="1100" kern="1200">
                <a:solidFill>
                  <a:srgbClr val="000000"/>
                </a:solidFill>
                <a:effectLst/>
                <a:latin typeface="Georgia" panose="02040502050405020303" pitchFamily="18" charset="0"/>
                <a:ea typeface="Times New Roman" panose="02020603050405020304" pitchFamily="18" charset="0"/>
                <a:cs typeface="Times New Roman" panose="02020603050405020304" pitchFamily="18" charset="0"/>
              </a:rPr>
              <a:t> </a:t>
            </a:r>
            <a:endParaRPr lang="en-US" sz="1100">
              <a:effectLst/>
              <a:latin typeface="Cambria Math" panose="02040503050406030204" pitchFamily="18" charset="0"/>
              <a:ea typeface="Times New Roman" panose="02020603050405020304" pitchFamily="18" charset="0"/>
              <a:cs typeface="Times New Roman" panose="02020603050405020304" pitchFamily="18" charset="0"/>
            </a:endParaRPr>
          </a:p>
        </xdr:txBody>
      </xdr:sp>
      <xdr:sp macro="" textlink="">
        <xdr:nvSpPr>
          <xdr:cNvPr id="699" name="Right Arrow 14">
            <a:extLst>
              <a:ext uri="{FF2B5EF4-FFF2-40B4-BE49-F238E27FC236}">
                <a16:creationId xmlns:a16="http://schemas.microsoft.com/office/drawing/2014/main" id="{0C0D969C-687B-E228-72D6-1E8AF350D393}"/>
              </a:ext>
            </a:extLst>
          </xdr:cNvPr>
          <xdr:cNvSpPr>
            <a:spLocks noChangeAspect="1"/>
          </xdr:cNvSpPr>
        </xdr:nvSpPr>
        <xdr:spPr>
          <a:xfrm rot="2703904">
            <a:off x="2395616" y="530031"/>
            <a:ext cx="343014" cy="274411"/>
          </a:xfrm>
          <a:prstGeom prst="rightArrow">
            <a:avLst>
              <a:gd name="adj1" fmla="val 50000"/>
              <a:gd name="adj2" fmla="val 68475"/>
            </a:avLst>
          </a:prstGeom>
          <a:solidFill>
            <a:schemeClr val="accent2">
              <a:lumMod val="40000"/>
              <a:lumOff val="60000"/>
            </a:schemeClr>
          </a:solidFill>
          <a:ln>
            <a:noFill/>
          </a:ln>
          <a:effectLst>
            <a:outerShdw blurRad="63500" sx="102000" sy="102000" algn="ctr" rotWithShape="0">
              <a:prstClr val="black">
                <a:alpha val="40000"/>
              </a:prstClr>
            </a:outerShdw>
          </a:effectLst>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indent="228600">
              <a:spcBef>
                <a:spcPts val="0"/>
              </a:spcBef>
              <a:spcAft>
                <a:spcPts val="0"/>
              </a:spcAft>
              <a:tabLst>
                <a:tab pos="3200400" algn="r"/>
              </a:tabLst>
            </a:pPr>
            <a:r>
              <a:rPr lang="en-US" sz="1100" kern="1200">
                <a:solidFill>
                  <a:srgbClr val="000000"/>
                </a:solidFill>
                <a:effectLst/>
                <a:latin typeface="Georgia" panose="02040502050405020303" pitchFamily="18" charset="0"/>
                <a:ea typeface="Times New Roman" panose="02020603050405020304" pitchFamily="18" charset="0"/>
                <a:cs typeface="Times New Roman" panose="02020603050405020304" pitchFamily="18" charset="0"/>
              </a:rPr>
              <a:t> </a:t>
            </a:r>
            <a:endParaRPr lang="en-US" sz="1100">
              <a:effectLst/>
              <a:latin typeface="Cambria Math" panose="02040503050406030204" pitchFamily="18" charset="0"/>
              <a:ea typeface="Times New Roman" panose="02020603050405020304" pitchFamily="18" charset="0"/>
              <a:cs typeface="Times New Roman" panose="02020603050405020304" pitchFamily="18" charset="0"/>
            </a:endParaRPr>
          </a:p>
        </xdr:txBody>
      </xdr:sp>
      <xdr:sp macro="" textlink="">
        <xdr:nvSpPr>
          <xdr:cNvPr id="700" name="Right Arrow 15">
            <a:extLst>
              <a:ext uri="{FF2B5EF4-FFF2-40B4-BE49-F238E27FC236}">
                <a16:creationId xmlns:a16="http://schemas.microsoft.com/office/drawing/2014/main" id="{1D9E5A12-553C-97E4-12A1-4394FAC73FAF}"/>
              </a:ext>
            </a:extLst>
          </xdr:cNvPr>
          <xdr:cNvSpPr>
            <a:spLocks noChangeAspect="1"/>
          </xdr:cNvSpPr>
        </xdr:nvSpPr>
        <xdr:spPr>
          <a:xfrm rot="13500000">
            <a:off x="465641" y="2408470"/>
            <a:ext cx="343014" cy="274411"/>
          </a:xfrm>
          <a:prstGeom prst="rightArrow">
            <a:avLst>
              <a:gd name="adj1" fmla="val 50000"/>
              <a:gd name="adj2" fmla="val 68526"/>
            </a:avLst>
          </a:prstGeom>
          <a:solidFill>
            <a:schemeClr val="accent2">
              <a:lumMod val="40000"/>
              <a:lumOff val="60000"/>
            </a:schemeClr>
          </a:solidFill>
          <a:ln>
            <a:noFill/>
          </a:ln>
          <a:effectLst>
            <a:outerShdw blurRad="63500" sx="102000" sy="102000" algn="ctr" rotWithShape="0">
              <a:prstClr val="black">
                <a:alpha val="40000"/>
              </a:prstClr>
            </a:outerShdw>
          </a:effectLst>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indent="228600">
              <a:spcBef>
                <a:spcPts val="0"/>
              </a:spcBef>
              <a:spcAft>
                <a:spcPts val="0"/>
              </a:spcAft>
              <a:tabLst>
                <a:tab pos="3200400" algn="r"/>
              </a:tabLst>
            </a:pPr>
            <a:r>
              <a:rPr lang="en-US" sz="1100" kern="1200">
                <a:solidFill>
                  <a:srgbClr val="000000"/>
                </a:solidFill>
                <a:effectLst/>
                <a:latin typeface="Georgia" panose="02040502050405020303" pitchFamily="18" charset="0"/>
                <a:ea typeface="Times New Roman" panose="02020603050405020304" pitchFamily="18" charset="0"/>
                <a:cs typeface="Times New Roman" panose="02020603050405020304" pitchFamily="18" charset="0"/>
              </a:rPr>
              <a:t> </a:t>
            </a:r>
            <a:endParaRPr lang="en-US" sz="1100">
              <a:effectLst/>
              <a:latin typeface="Cambria Math" panose="02040503050406030204" pitchFamily="18" charset="0"/>
              <a:ea typeface="Times New Roman" panose="02020603050405020304" pitchFamily="18" charset="0"/>
              <a:cs typeface="Times New Roman" panose="02020603050405020304" pitchFamily="18" charset="0"/>
            </a:endParaRPr>
          </a:p>
        </xdr:txBody>
      </xdr:sp>
      <xdr:sp macro="" textlink="">
        <xdr:nvSpPr>
          <xdr:cNvPr id="701" name="S">
            <a:extLst>
              <a:ext uri="{FF2B5EF4-FFF2-40B4-BE49-F238E27FC236}">
                <a16:creationId xmlns:a16="http://schemas.microsoft.com/office/drawing/2014/main" id="{6380AE63-851F-9DBF-F8E9-F6EC2C9BD8EE}"/>
              </a:ext>
            </a:extLst>
          </xdr:cNvPr>
          <xdr:cNvSpPr txBox="1"/>
        </xdr:nvSpPr>
        <xdr:spPr>
          <a:xfrm>
            <a:off x="917070" y="2009705"/>
            <a:ext cx="1372270" cy="1171179"/>
          </a:xfrm>
          <a:prstGeom prst="rect">
            <a:avLst/>
          </a:prstGeom>
          <a:noFill/>
          <a:ln>
            <a:noFill/>
          </a:ln>
        </xdr:spPr>
        <xdr:txBody>
          <a:bodyPr rot="0" spcFirstLastPara="0" vert="horz" wrap="square" lIns="0" tIns="0" rIns="0" bIns="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lnSpc>
                <a:spcPts val="1800"/>
              </a:lnSpc>
              <a:spcBef>
                <a:spcPts val="600"/>
              </a:spcBef>
              <a:spcAft>
                <a:spcPts val="600"/>
              </a:spcAft>
            </a:pPr>
            <a:r>
              <a:rPr lang="en-US" sz="1800" b="1" kern="1200" spc="-150">
                <a:ln w="9525" cap="flat" cmpd="sng" algn="ctr">
                  <a:solidFill>
                    <a:srgbClr val="AF05FF"/>
                  </a:solidFill>
                  <a:prstDash val="solid"/>
                  <a:round/>
                </a:ln>
                <a:solidFill>
                  <a:srgbClr val="7030A0"/>
                </a:solidFill>
                <a:effectLst>
                  <a:outerShdw blurRad="50800" dist="38100" dir="5400000" algn="t">
                    <a:srgbClr val="000000">
                      <a:alpha val="40000"/>
                    </a:srgbClr>
                  </a:outerShdw>
                </a:effectLst>
                <a:latin typeface="Tahoma" panose="020B0604030504040204" pitchFamily="34" charset="0"/>
                <a:ea typeface="Tahoma" panose="020B0604030504040204" pitchFamily="34" charset="0"/>
                <a:cs typeface="Tahoma" panose="020B0604030504040204" pitchFamily="34" charset="0"/>
              </a:rPr>
              <a:t>responsive</a:t>
            </a:r>
            <a:r>
              <a:rPr lang="en-US" sz="1800" b="1" kern="1200">
                <a:ln w="9525" cap="flat" cmpd="sng" algn="ctr">
                  <a:solidFill>
                    <a:srgbClr val="AF05FF"/>
                  </a:solidFill>
                  <a:prstDash val="solid"/>
                  <a:round/>
                </a:ln>
                <a:solidFill>
                  <a:srgbClr val="7030A0"/>
                </a:solidFill>
                <a:effectLst>
                  <a:outerShdw blurRad="50800" dist="38100" dir="5400000" algn="t">
                    <a:srgbClr val="000000">
                      <a:alpha val="40000"/>
                    </a:srgbClr>
                  </a:outerShdw>
                </a:effectLst>
                <a:latin typeface="Tahoma" panose="020B0604030504040204" pitchFamily="34" charset="0"/>
                <a:ea typeface="Tahoma" panose="020B0604030504040204" pitchFamily="34" charset="0"/>
                <a:cs typeface="Tahoma" panose="020B0604030504040204" pitchFamily="34" charset="0"/>
              </a:rPr>
              <a:t> </a:t>
            </a:r>
            <a:r>
              <a:rPr lang="en-US" sz="1800" b="1" i="1">
                <a:ln w="9525" cap="flat" cmpd="sng" algn="ctr">
                  <a:solidFill>
                    <a:srgbClr val="AF05FF"/>
                  </a:solidFill>
                  <a:prstDash val="solid"/>
                  <a:round/>
                </a:ln>
                <a:solidFill>
                  <a:srgbClr val="7030A0"/>
                </a:solidFill>
                <a:effectLst>
                  <a:outerShdw blurRad="50800" dist="38100" dir="5400000" algn="t">
                    <a:srgbClr val="000000">
                      <a:alpha val="40000"/>
                    </a:srgbClr>
                  </a:outerShdw>
                </a:effectLst>
                <a:latin typeface="Tahoma" panose="020B0604030504040204" pitchFamily="34" charset="0"/>
                <a:ea typeface="Tahoma" panose="020B0604030504040204" pitchFamily="34" charset="0"/>
                <a:cs typeface="Tahoma" panose="020B0604030504040204" pitchFamily="34" charset="0"/>
              </a:rPr>
              <a:t>less</a:t>
            </a:r>
            <a:r>
              <a:rPr lang="en-US" sz="1800" b="1" kern="1200">
                <a:ln w="9525" cap="flat" cmpd="sng" algn="ctr">
                  <a:solidFill>
                    <a:srgbClr val="AF05FF"/>
                  </a:solidFill>
                  <a:prstDash val="solid"/>
                  <a:round/>
                </a:ln>
                <a:solidFill>
                  <a:srgbClr val="7030A0"/>
                </a:solidFill>
                <a:effectLst>
                  <a:outerShdw blurRad="50800" dist="38100" dir="5400000" algn="t">
                    <a:srgbClr val="000000">
                      <a:alpha val="40000"/>
                    </a:srgbClr>
                  </a:outerShdw>
                </a:effectLst>
                <a:latin typeface="Tahoma" panose="020B0604030504040204" pitchFamily="34" charset="0"/>
                <a:ea typeface="Tahoma" panose="020B0604030504040204" pitchFamily="34" charset="0"/>
                <a:cs typeface="Tahoma" panose="020B0604030504040204" pitchFamily="34" charset="0"/>
              </a:rPr>
              <a:t>,</a:t>
            </a:r>
          </a:p>
          <a:p>
            <a:pPr algn="ctr">
              <a:lnSpc>
                <a:spcPts val="1800"/>
              </a:lnSpc>
              <a:spcBef>
                <a:spcPts val="600"/>
              </a:spcBef>
              <a:spcAft>
                <a:spcPts val="600"/>
              </a:spcAft>
            </a:pPr>
            <a:r>
              <a:rPr lang="en-US" sz="1800" b="1" kern="1200">
                <a:ln w="9525" cap="flat" cmpd="sng" algn="ctr">
                  <a:solidFill>
                    <a:srgbClr val="AF05FF"/>
                  </a:solidFill>
                  <a:prstDash val="solid"/>
                  <a:round/>
                </a:ln>
                <a:solidFill>
                  <a:srgbClr val="7030A0"/>
                </a:solidFill>
                <a:effectLst>
                  <a:outerShdw blurRad="50800" dist="38100" dir="5400000" algn="t">
                    <a:srgbClr val="000000">
                      <a:alpha val="40000"/>
                    </a:srgbClr>
                  </a:outerShdw>
                </a:effectLst>
                <a:latin typeface="Tahoma" panose="020B0604030504040204" pitchFamily="34" charset="0"/>
                <a:ea typeface="Tahoma" panose="020B0604030504040204" pitchFamily="34" charset="0"/>
                <a:cs typeface="Tahoma" panose="020B0604030504040204" pitchFamily="34" charset="0"/>
              </a:rPr>
              <a:t>resolve </a:t>
            </a:r>
            <a:br>
              <a:rPr lang="en-US" sz="1800" b="1" kern="1200">
                <a:ln w="9525" cap="flat" cmpd="sng" algn="ctr">
                  <a:solidFill>
                    <a:srgbClr val="AF05FF"/>
                  </a:solidFill>
                  <a:prstDash val="solid"/>
                  <a:round/>
                </a:ln>
                <a:solidFill>
                  <a:srgbClr val="7030A0"/>
                </a:solidFill>
                <a:effectLst>
                  <a:outerShdw blurRad="50800" dist="38100" dir="5400000" algn="t">
                    <a:srgbClr val="000000">
                      <a:alpha val="40000"/>
                    </a:srgbClr>
                  </a:outerShdw>
                </a:effectLst>
                <a:latin typeface="Tahoma" panose="020B0604030504040204" pitchFamily="34" charset="0"/>
                <a:ea typeface="Tahoma" panose="020B0604030504040204" pitchFamily="34" charset="0"/>
                <a:cs typeface="Tahoma" panose="020B0604030504040204" pitchFamily="34" charset="0"/>
              </a:rPr>
            </a:br>
            <a:r>
              <a:rPr lang="en-US" sz="1800" b="1" i="1" kern="1200">
                <a:ln w="9525" cap="flat" cmpd="sng" algn="ctr">
                  <a:solidFill>
                    <a:srgbClr val="AF05FF"/>
                  </a:solidFill>
                  <a:prstDash val="solid"/>
                  <a:round/>
                </a:ln>
                <a:solidFill>
                  <a:srgbClr val="7030A0"/>
                </a:solidFill>
                <a:effectLst>
                  <a:outerShdw blurRad="50800" dist="38100" dir="5400000" algn="t">
                    <a:srgbClr val="000000">
                      <a:alpha val="40000"/>
                    </a:srgbClr>
                  </a:outerShdw>
                </a:effectLst>
                <a:latin typeface="Tahoma" panose="020B0604030504040204" pitchFamily="34" charset="0"/>
                <a:ea typeface="Tahoma" panose="020B0604030504040204" pitchFamily="34" charset="0"/>
                <a:cs typeface="Tahoma" panose="020B0604030504040204" pitchFamily="34" charset="0"/>
              </a:rPr>
              <a:t>less</a:t>
            </a:r>
            <a:endParaRPr lang="en-US" sz="1800">
              <a:effectLst/>
              <a:latin typeface="Tahoma" panose="020B0604030504040204" pitchFamily="34" charset="0"/>
              <a:ea typeface="Tahoma" panose="020B0604030504040204" pitchFamily="34" charset="0"/>
              <a:cs typeface="Tahoma" panose="020B0604030504040204" pitchFamily="34" charset="0"/>
            </a:endParaRPr>
          </a:p>
        </xdr:txBody>
      </xdr:sp>
      <xdr:sp macro="" textlink="">
        <xdr:nvSpPr>
          <xdr:cNvPr id="702" name="W">
            <a:extLst>
              <a:ext uri="{FF2B5EF4-FFF2-40B4-BE49-F238E27FC236}">
                <a16:creationId xmlns:a16="http://schemas.microsoft.com/office/drawing/2014/main" id="{CFCEEF84-7D52-7158-3FB0-FCD8509DBC7F}"/>
              </a:ext>
            </a:extLst>
          </xdr:cNvPr>
          <xdr:cNvSpPr txBox="1"/>
        </xdr:nvSpPr>
        <xdr:spPr>
          <a:xfrm flipH="1">
            <a:off x="120539" y="1133883"/>
            <a:ext cx="1015366" cy="1108180"/>
          </a:xfrm>
          <a:prstGeom prst="rect">
            <a:avLst/>
          </a:prstGeom>
          <a:noFill/>
          <a:ln>
            <a:noFill/>
          </a:ln>
        </xdr:spPr>
        <xdr:txBody>
          <a:bodyPr rot="0" spcFirstLastPara="0" vert="horz" wrap="square" lIns="0" tIns="0" rIns="0" bIns="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lnSpc>
                <a:spcPts val="1800"/>
              </a:lnSpc>
              <a:spcBef>
                <a:spcPts val="600"/>
              </a:spcBef>
              <a:spcAft>
                <a:spcPts val="600"/>
              </a:spcAft>
            </a:pPr>
            <a:r>
              <a:rPr lang="en-US" sz="1800" b="1" kern="1200">
                <a:ln w="9525" cap="flat" cmpd="sng" algn="ctr">
                  <a:solidFill>
                    <a:srgbClr val="AF05FF"/>
                  </a:solidFill>
                  <a:prstDash val="solid"/>
                  <a:round/>
                </a:ln>
                <a:solidFill>
                  <a:srgbClr val="7030A0"/>
                </a:solidFill>
                <a:effectLst>
                  <a:outerShdw blurRad="50800" dist="38100" dir="5400000" algn="t">
                    <a:srgbClr val="000000">
                      <a:alpha val="40000"/>
                    </a:srgbClr>
                  </a:outerShdw>
                </a:effectLst>
                <a:latin typeface="Tahoma" panose="020B0604030504040204" pitchFamily="34" charset="0"/>
                <a:ea typeface="Times New Roman" panose="02020603050405020304" pitchFamily="18" charset="0"/>
                <a:cs typeface="Times New Roman" panose="02020603050405020304" pitchFamily="18" charset="0"/>
              </a:rPr>
              <a:t>resolve </a:t>
            </a:r>
            <a:r>
              <a:rPr lang="en-US" sz="1800" b="1" i="1" kern="1200">
                <a:ln w="9525" cap="flat" cmpd="sng" algn="ctr">
                  <a:solidFill>
                    <a:srgbClr val="AF05FF"/>
                  </a:solidFill>
                  <a:prstDash val="solid"/>
                  <a:round/>
                </a:ln>
                <a:solidFill>
                  <a:srgbClr val="7030A0"/>
                </a:solidFill>
                <a:effectLst>
                  <a:outerShdw blurRad="50800" dist="38100" dir="5400000" algn="t">
                    <a:srgbClr val="000000">
                      <a:alpha val="40000"/>
                    </a:srgbClr>
                  </a:outerShdw>
                </a:effectLst>
                <a:latin typeface="Tahoma" panose="020B0604030504040204" pitchFamily="34" charset="0"/>
                <a:ea typeface="Times New Roman" panose="02020603050405020304" pitchFamily="18" charset="0"/>
                <a:cs typeface="Times New Roman" panose="02020603050405020304" pitchFamily="18" charset="0"/>
              </a:rPr>
              <a:t>less</a:t>
            </a:r>
            <a:r>
              <a:rPr lang="en-US" sz="1800" b="1">
                <a:ln w="9525" cap="flat" cmpd="sng" algn="ctr">
                  <a:solidFill>
                    <a:srgbClr val="AF05FF"/>
                  </a:solidFill>
                  <a:prstDash val="solid"/>
                  <a:round/>
                </a:ln>
                <a:solidFill>
                  <a:srgbClr val="7030A0"/>
                </a:solidFill>
                <a:effectLst>
                  <a:outerShdw blurRad="50800" dist="38100" dir="5400000" algn="t">
                    <a:srgbClr val="000000">
                      <a:alpha val="40000"/>
                    </a:srgbClr>
                  </a:outerShdw>
                </a:effectLst>
                <a:latin typeface="Tahoma" panose="020B0604030504040204" pitchFamily="34" charset="0"/>
                <a:ea typeface="Times New Roman" panose="02020603050405020304" pitchFamily="18" charset="0"/>
                <a:cs typeface="Times New Roman" panose="02020603050405020304" pitchFamily="18" charset="0"/>
              </a:rPr>
              <a:t>,</a:t>
            </a:r>
          </a:p>
          <a:p>
            <a:pPr algn="ctr">
              <a:lnSpc>
                <a:spcPts val="1800"/>
              </a:lnSpc>
              <a:spcBef>
                <a:spcPts val="600"/>
              </a:spcBef>
              <a:spcAft>
                <a:spcPts val="600"/>
              </a:spcAft>
            </a:pPr>
            <a:r>
              <a:rPr lang="en-US" sz="1800" b="1">
                <a:ln w="9525" cap="flat" cmpd="sng" algn="ctr">
                  <a:solidFill>
                    <a:srgbClr val="AF05FF"/>
                  </a:solidFill>
                  <a:prstDash val="solid"/>
                  <a:round/>
                </a:ln>
                <a:solidFill>
                  <a:srgbClr val="7030A0"/>
                </a:solidFill>
                <a:effectLst>
                  <a:outerShdw blurRad="50800" dist="38100" dir="5400000" algn="t">
                    <a:srgbClr val="000000">
                      <a:alpha val="40000"/>
                    </a:srgbClr>
                  </a:outerShdw>
                </a:effectLst>
                <a:latin typeface="Tahoma" panose="020B0604030504040204" pitchFamily="34" charset="0"/>
                <a:ea typeface="Times New Roman" panose="02020603050405020304" pitchFamily="18" charset="0"/>
                <a:cs typeface="Times New Roman" panose="02020603050405020304" pitchFamily="18" charset="0"/>
              </a:rPr>
              <a:t>suffer </a:t>
            </a:r>
            <a:r>
              <a:rPr lang="en-US" sz="1800" b="1" i="1" kern="1200">
                <a:ln w="9525" cap="flat" cmpd="sng" algn="ctr">
                  <a:solidFill>
                    <a:srgbClr val="AF05FF"/>
                  </a:solidFill>
                  <a:prstDash val="solid"/>
                  <a:round/>
                </a:ln>
                <a:solidFill>
                  <a:srgbClr val="7030A0"/>
                </a:solidFill>
                <a:effectLst>
                  <a:outerShdw blurRad="50800" dist="38100" dir="5400000" algn="t">
                    <a:srgbClr val="000000">
                      <a:alpha val="40000"/>
                    </a:srgbClr>
                  </a:outerShdw>
                </a:effectLst>
                <a:latin typeface="Tahoma" panose="020B0604030504040204" pitchFamily="34" charset="0"/>
                <a:ea typeface="Times New Roman" panose="02020603050405020304" pitchFamily="18" charset="0"/>
                <a:cs typeface="Times New Roman" panose="02020603050405020304" pitchFamily="18" charset="0"/>
              </a:rPr>
              <a:t>more</a:t>
            </a:r>
            <a:endParaRPr lang="en-US" sz="1800">
              <a:effectLst/>
              <a:latin typeface="Cambria Math" panose="02040503050406030204" pitchFamily="18" charset="0"/>
              <a:ea typeface="Times New Roman" panose="02020603050405020304" pitchFamily="18" charset="0"/>
              <a:cs typeface="Times New Roman" panose="02020603050405020304" pitchFamily="18" charset="0"/>
            </a:endParaRPr>
          </a:p>
        </xdr:txBody>
      </xdr:sp>
      <xdr:sp macro="" textlink="">
        <xdr:nvSpPr>
          <xdr:cNvPr id="703" name="N">
            <a:extLst>
              <a:ext uri="{FF2B5EF4-FFF2-40B4-BE49-F238E27FC236}">
                <a16:creationId xmlns:a16="http://schemas.microsoft.com/office/drawing/2014/main" id="{F6D6F526-BCBD-D59E-4872-635D6F618C46}"/>
              </a:ext>
            </a:extLst>
          </xdr:cNvPr>
          <xdr:cNvSpPr txBox="1"/>
        </xdr:nvSpPr>
        <xdr:spPr>
          <a:xfrm>
            <a:off x="962812" y="172568"/>
            <a:ext cx="1280785" cy="1018128"/>
          </a:xfrm>
          <a:prstGeom prst="rect">
            <a:avLst/>
          </a:prstGeom>
          <a:noFill/>
          <a:ln>
            <a:noFill/>
          </a:ln>
        </xdr:spPr>
        <xdr:txBody>
          <a:bodyPr rot="0" spcFirstLastPara="0" vert="horz" wrap="square" lIns="0" tIns="0" rIns="0" bIns="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lnSpc>
                <a:spcPts val="1800"/>
              </a:lnSpc>
              <a:spcBef>
                <a:spcPts val="600"/>
              </a:spcBef>
              <a:spcAft>
                <a:spcPts val="600"/>
              </a:spcAft>
            </a:pPr>
            <a:r>
              <a:rPr lang="en-US" sz="1800" b="1">
                <a:ln w="9525" cap="flat" cmpd="sng" algn="ctr">
                  <a:solidFill>
                    <a:srgbClr val="AF05FF"/>
                  </a:solidFill>
                  <a:prstDash val="solid"/>
                  <a:round/>
                </a:ln>
                <a:solidFill>
                  <a:srgbClr val="7030A0"/>
                </a:solidFill>
                <a:effectLst>
                  <a:outerShdw blurRad="50800" dist="38100" dir="5400000" algn="t">
                    <a:srgbClr val="000000">
                      <a:alpha val="40000"/>
                    </a:srgbClr>
                  </a:outerShdw>
                </a:effectLst>
                <a:latin typeface="Tahoma" panose="020B0604030504040204" pitchFamily="34" charset="0"/>
                <a:ea typeface="Times New Roman" panose="02020603050405020304" pitchFamily="18" charset="0"/>
                <a:cs typeface="Times New Roman" panose="02020603050405020304" pitchFamily="18" charset="0"/>
              </a:rPr>
              <a:t>suffer </a:t>
            </a:r>
            <a:r>
              <a:rPr lang="en-US" sz="1800" b="1" i="1" kern="1200">
                <a:ln w="9525" cap="flat" cmpd="sng" algn="ctr">
                  <a:solidFill>
                    <a:srgbClr val="AF05FF"/>
                  </a:solidFill>
                  <a:prstDash val="solid"/>
                  <a:round/>
                </a:ln>
                <a:solidFill>
                  <a:srgbClr val="7030A0"/>
                </a:solidFill>
                <a:effectLst>
                  <a:outerShdw blurRad="50800" dist="38100" dir="5400000" algn="t">
                    <a:srgbClr val="000000">
                      <a:alpha val="40000"/>
                    </a:srgbClr>
                  </a:outerShdw>
                </a:effectLst>
                <a:latin typeface="Tahoma" panose="020B0604030504040204" pitchFamily="34" charset="0"/>
                <a:ea typeface="Times New Roman" panose="02020603050405020304" pitchFamily="18" charset="0"/>
                <a:cs typeface="Times New Roman" panose="02020603050405020304" pitchFamily="18" charset="0"/>
              </a:rPr>
              <a:t>more</a:t>
            </a:r>
            <a:r>
              <a:rPr lang="en-US" sz="1800" b="1" kern="1200">
                <a:ln w="9525" cap="flat" cmpd="sng" algn="ctr">
                  <a:solidFill>
                    <a:srgbClr val="AF05FF"/>
                  </a:solidFill>
                  <a:prstDash val="solid"/>
                  <a:round/>
                </a:ln>
                <a:solidFill>
                  <a:srgbClr val="7030A0"/>
                </a:solidFill>
                <a:effectLst>
                  <a:outerShdw blurRad="50800" dist="38100" dir="5400000" algn="t">
                    <a:srgbClr val="000000">
                      <a:alpha val="40000"/>
                    </a:srgbClr>
                  </a:outerShdw>
                </a:effectLst>
                <a:latin typeface="Tahoma" panose="020B0604030504040204" pitchFamily="34" charset="0"/>
                <a:ea typeface="Times New Roman" panose="02020603050405020304" pitchFamily="18" charset="0"/>
                <a:cs typeface="Times New Roman" panose="02020603050405020304" pitchFamily="18" charset="0"/>
              </a:rPr>
              <a:t>,</a:t>
            </a:r>
          </a:p>
          <a:p>
            <a:pPr algn="ctr">
              <a:lnSpc>
                <a:spcPts val="1800"/>
              </a:lnSpc>
              <a:spcBef>
                <a:spcPts val="600"/>
              </a:spcBef>
              <a:spcAft>
                <a:spcPts val="600"/>
              </a:spcAft>
            </a:pPr>
            <a:r>
              <a:rPr lang="en-US" sz="1800" b="1" kern="1200" spc="-150">
                <a:ln w="9525" cap="flat" cmpd="sng" algn="ctr">
                  <a:solidFill>
                    <a:srgbClr val="AF05FF"/>
                  </a:solidFill>
                  <a:prstDash val="solid"/>
                  <a:round/>
                </a:ln>
                <a:solidFill>
                  <a:srgbClr val="7030A0"/>
                </a:solidFill>
                <a:effectLst>
                  <a:outerShdw blurRad="50800" dist="38100" dir="5400000" algn="t">
                    <a:srgbClr val="000000">
                      <a:alpha val="40000"/>
                    </a:srgbClr>
                  </a:outerShdw>
                </a:effectLst>
                <a:latin typeface="Tahoma" panose="020B0604030504040204" pitchFamily="34" charset="0"/>
                <a:ea typeface="Times New Roman" panose="02020603050405020304" pitchFamily="18" charset="0"/>
                <a:cs typeface="Times New Roman" panose="02020603050405020304" pitchFamily="18" charset="0"/>
              </a:rPr>
              <a:t>generalize</a:t>
            </a:r>
            <a:r>
              <a:rPr lang="en-US" sz="1800" b="1" kern="1200">
                <a:ln w="9525" cap="flat" cmpd="sng" algn="ctr">
                  <a:solidFill>
                    <a:srgbClr val="AF05FF"/>
                  </a:solidFill>
                  <a:prstDash val="solid"/>
                  <a:round/>
                </a:ln>
                <a:solidFill>
                  <a:srgbClr val="7030A0"/>
                </a:solidFill>
                <a:effectLst>
                  <a:outerShdw blurRad="50800" dist="38100" dir="5400000" algn="t">
                    <a:srgbClr val="000000">
                      <a:alpha val="40000"/>
                    </a:srgbClr>
                  </a:outerShdw>
                </a:effectLst>
                <a:latin typeface="Tahoma" panose="020B0604030504040204" pitchFamily="34" charset="0"/>
                <a:ea typeface="Times New Roman" panose="02020603050405020304" pitchFamily="18" charset="0"/>
                <a:cs typeface="Times New Roman" panose="02020603050405020304" pitchFamily="18" charset="0"/>
              </a:rPr>
              <a:t> </a:t>
            </a:r>
            <a:r>
              <a:rPr lang="en-US" sz="1800" b="1" i="1">
                <a:ln w="9525" cap="flat" cmpd="sng" algn="ctr">
                  <a:solidFill>
                    <a:srgbClr val="AF05FF"/>
                  </a:solidFill>
                  <a:prstDash val="solid"/>
                  <a:round/>
                </a:ln>
                <a:solidFill>
                  <a:srgbClr val="7030A0"/>
                </a:solidFill>
                <a:effectLst>
                  <a:outerShdw blurRad="50800" dist="38100" dir="5400000" algn="t">
                    <a:srgbClr val="000000">
                      <a:alpha val="40000"/>
                    </a:srgbClr>
                  </a:outerShdw>
                </a:effectLst>
                <a:latin typeface="Tahoma" panose="020B0604030504040204" pitchFamily="34" charset="0"/>
                <a:ea typeface="Times New Roman" panose="02020603050405020304" pitchFamily="18" charset="0"/>
                <a:cs typeface="Times New Roman" panose="02020603050405020304" pitchFamily="18" charset="0"/>
              </a:rPr>
              <a:t>more</a:t>
            </a:r>
            <a:endParaRPr lang="en-US" sz="1800">
              <a:effectLst/>
              <a:latin typeface="Cambria Math" panose="02040503050406030204" pitchFamily="18" charset="0"/>
              <a:ea typeface="Times New Roman" panose="02020603050405020304" pitchFamily="18" charset="0"/>
              <a:cs typeface="Times New Roman" panose="02020603050405020304" pitchFamily="18" charset="0"/>
            </a:endParaRPr>
          </a:p>
        </xdr:txBody>
      </xdr:sp>
      <xdr:sp macro="" textlink="">
        <xdr:nvSpPr>
          <xdr:cNvPr id="704" name="E">
            <a:extLst>
              <a:ext uri="{FF2B5EF4-FFF2-40B4-BE49-F238E27FC236}">
                <a16:creationId xmlns:a16="http://schemas.microsoft.com/office/drawing/2014/main" id="{D82DC7A3-289E-DCBA-3474-8D87D80EC07D}"/>
              </a:ext>
            </a:extLst>
          </xdr:cNvPr>
          <xdr:cNvSpPr txBox="1"/>
        </xdr:nvSpPr>
        <xdr:spPr>
          <a:xfrm flipH="1">
            <a:off x="1870035" y="1194804"/>
            <a:ext cx="1288409" cy="1024153"/>
          </a:xfrm>
          <a:prstGeom prst="rect">
            <a:avLst/>
          </a:prstGeom>
          <a:noFill/>
          <a:ln>
            <a:noFill/>
          </a:ln>
        </xdr:spPr>
        <xdr:txBody>
          <a:bodyPr rot="0" spcFirstLastPara="0" vert="horz" wrap="square" lIns="0" tIns="0" rIns="0" bIns="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lnSpc>
                <a:spcPts val="1800"/>
              </a:lnSpc>
              <a:spcBef>
                <a:spcPts val="600"/>
              </a:spcBef>
              <a:spcAft>
                <a:spcPts val="600"/>
              </a:spcAft>
            </a:pPr>
            <a:r>
              <a:rPr lang="en-US" sz="1800" b="1" kern="1200" spc="-150">
                <a:ln w="9525" cap="flat" cmpd="sng" algn="ctr">
                  <a:solidFill>
                    <a:srgbClr val="AF05FF"/>
                  </a:solidFill>
                  <a:prstDash val="solid"/>
                  <a:round/>
                </a:ln>
                <a:solidFill>
                  <a:srgbClr val="7030A0"/>
                </a:solidFill>
                <a:effectLst>
                  <a:outerShdw blurRad="50800" dist="38100" dir="5400000" algn="t">
                    <a:srgbClr val="000000">
                      <a:alpha val="40000"/>
                    </a:srgbClr>
                  </a:outerShdw>
                </a:effectLst>
                <a:latin typeface="Tahoma" panose="020B0604030504040204" pitchFamily="34" charset="0"/>
                <a:ea typeface="Tahoma" panose="020B0604030504040204" pitchFamily="34" charset="0"/>
                <a:cs typeface="Tahoma" panose="020B0604030504040204" pitchFamily="34" charset="0"/>
              </a:rPr>
              <a:t>generalize</a:t>
            </a:r>
            <a:r>
              <a:rPr lang="en-US" sz="1800" b="1" kern="1200" spc="-80">
                <a:ln w="9525" cap="flat" cmpd="sng" algn="ctr">
                  <a:solidFill>
                    <a:srgbClr val="AF05FF"/>
                  </a:solidFill>
                  <a:prstDash val="solid"/>
                  <a:round/>
                </a:ln>
                <a:solidFill>
                  <a:srgbClr val="7030A0"/>
                </a:solidFill>
                <a:effectLst>
                  <a:outerShdw blurRad="50800" dist="38100" dir="5400000" algn="t">
                    <a:srgbClr val="000000">
                      <a:alpha val="40000"/>
                    </a:srgbClr>
                  </a:outerShdw>
                </a:effectLst>
                <a:latin typeface="Tahoma" panose="020B0604030504040204" pitchFamily="34" charset="0"/>
                <a:ea typeface="Tahoma" panose="020B0604030504040204" pitchFamily="34" charset="0"/>
                <a:cs typeface="Tahoma" panose="020B0604030504040204" pitchFamily="34" charset="0"/>
              </a:rPr>
              <a:t> </a:t>
            </a:r>
            <a:r>
              <a:rPr lang="en-US" sz="1800" b="1" i="1" spc="-80">
                <a:ln w="9525" cap="flat" cmpd="sng" algn="ctr">
                  <a:solidFill>
                    <a:srgbClr val="AF05FF"/>
                  </a:solidFill>
                  <a:prstDash val="solid"/>
                  <a:round/>
                </a:ln>
                <a:solidFill>
                  <a:srgbClr val="7030A0"/>
                </a:solidFill>
                <a:effectLst>
                  <a:outerShdw blurRad="50800" dist="38100" dir="5400000" algn="t">
                    <a:srgbClr val="000000">
                      <a:alpha val="40000"/>
                    </a:srgbClr>
                  </a:outerShdw>
                </a:effectLst>
                <a:latin typeface="Tahoma" panose="020B0604030504040204" pitchFamily="34" charset="0"/>
                <a:ea typeface="Tahoma" panose="020B0604030504040204" pitchFamily="34" charset="0"/>
                <a:cs typeface="Tahoma" panose="020B0604030504040204" pitchFamily="34" charset="0"/>
              </a:rPr>
              <a:t>more</a:t>
            </a:r>
            <a:r>
              <a:rPr lang="en-US" sz="1800" b="1" spc="-150">
                <a:ln w="9525" cap="flat" cmpd="sng" algn="ctr">
                  <a:solidFill>
                    <a:srgbClr val="AF05FF"/>
                  </a:solidFill>
                  <a:prstDash val="solid"/>
                  <a:round/>
                </a:ln>
                <a:solidFill>
                  <a:srgbClr val="7030A0"/>
                </a:solidFill>
                <a:effectLst>
                  <a:outerShdw blurRad="50800" dist="38100" dir="5400000" algn="t">
                    <a:srgbClr val="000000">
                      <a:alpha val="40000"/>
                    </a:srgbClr>
                  </a:outerShdw>
                </a:effectLst>
                <a:latin typeface="Tahoma" panose="020B0604030504040204" pitchFamily="34" charset="0"/>
                <a:ea typeface="Tahoma" panose="020B0604030504040204" pitchFamily="34" charset="0"/>
                <a:cs typeface="Tahoma" panose="020B0604030504040204" pitchFamily="34" charset="0"/>
              </a:rPr>
              <a:t>, </a:t>
            </a:r>
          </a:p>
          <a:p>
            <a:pPr algn="ctr">
              <a:lnSpc>
                <a:spcPts val="1800"/>
              </a:lnSpc>
              <a:spcBef>
                <a:spcPts val="600"/>
              </a:spcBef>
              <a:spcAft>
                <a:spcPts val="600"/>
              </a:spcAft>
            </a:pPr>
            <a:r>
              <a:rPr lang="en-US" sz="1800" b="1" spc="-150">
                <a:ln w="9525" cap="flat" cmpd="sng" algn="ctr">
                  <a:solidFill>
                    <a:srgbClr val="AF05FF"/>
                  </a:solidFill>
                  <a:prstDash val="solid"/>
                  <a:round/>
                </a:ln>
                <a:solidFill>
                  <a:srgbClr val="7030A0"/>
                </a:solidFill>
                <a:effectLst>
                  <a:outerShdw blurRad="50800" dist="38100" dir="5400000" algn="t">
                    <a:srgbClr val="000000">
                      <a:alpha val="40000"/>
                    </a:srgbClr>
                  </a:outerShdw>
                </a:effectLst>
                <a:latin typeface="Tahoma" panose="020B0604030504040204" pitchFamily="34" charset="0"/>
                <a:ea typeface="Tahoma" panose="020B0604030504040204" pitchFamily="34" charset="0"/>
                <a:cs typeface="Tahoma" panose="020B0604030504040204" pitchFamily="34" charset="0"/>
              </a:rPr>
              <a:t>responsive </a:t>
            </a:r>
            <a:r>
              <a:rPr lang="en-US" sz="1800" b="1" i="1" kern="1200">
                <a:ln w="9525" cap="flat" cmpd="sng" algn="ctr">
                  <a:solidFill>
                    <a:srgbClr val="AF05FF"/>
                  </a:solidFill>
                  <a:prstDash val="solid"/>
                  <a:round/>
                </a:ln>
                <a:solidFill>
                  <a:srgbClr val="7030A0"/>
                </a:solidFill>
                <a:effectLst>
                  <a:outerShdw blurRad="50800" dist="38100" dir="5400000" algn="t">
                    <a:srgbClr val="000000">
                      <a:alpha val="40000"/>
                    </a:srgbClr>
                  </a:outerShdw>
                </a:effectLst>
                <a:latin typeface="Tahoma" panose="020B0604030504040204" pitchFamily="34" charset="0"/>
                <a:ea typeface="Tahoma" panose="020B0604030504040204" pitchFamily="34" charset="0"/>
                <a:cs typeface="Tahoma" panose="020B0604030504040204" pitchFamily="34" charset="0"/>
              </a:rPr>
              <a:t>less</a:t>
            </a:r>
            <a:endParaRPr lang="en-US" sz="1800">
              <a:effectLst/>
              <a:latin typeface="Tahoma" panose="020B0604030504040204" pitchFamily="34" charset="0"/>
              <a:ea typeface="Tahoma" panose="020B0604030504040204" pitchFamily="34" charset="0"/>
              <a:cs typeface="Tahoma" panose="020B0604030504040204" pitchFamily="34" charset="0"/>
            </a:endParaRPr>
          </a:p>
        </xdr:txBody>
      </xdr:sp>
    </xdr:grpSp>
    <xdr:clientData/>
  </xdr:twoCellAnchor>
  <xdr:twoCellAnchor>
    <xdr:from>
      <xdr:col>1</xdr:col>
      <xdr:colOff>22860</xdr:colOff>
      <xdr:row>1264</xdr:row>
      <xdr:rowOff>99060</xdr:rowOff>
    </xdr:from>
    <xdr:to>
      <xdr:col>7</xdr:col>
      <xdr:colOff>249898</xdr:colOff>
      <xdr:row>1282</xdr:row>
      <xdr:rowOff>144780</xdr:rowOff>
    </xdr:to>
    <xdr:grpSp>
      <xdr:nvGrpSpPr>
        <xdr:cNvPr id="707" name="Group 706">
          <a:extLst>
            <a:ext uri="{FF2B5EF4-FFF2-40B4-BE49-F238E27FC236}">
              <a16:creationId xmlns:a16="http://schemas.microsoft.com/office/drawing/2014/main" id="{7AE74287-D074-4942-A0DD-0BA48D14A9AD}"/>
            </a:ext>
          </a:extLst>
        </xdr:cNvPr>
        <xdr:cNvGrpSpPr>
          <a:grpSpLocks noChangeAspect="1"/>
        </xdr:cNvGrpSpPr>
      </xdr:nvGrpSpPr>
      <xdr:grpSpPr>
        <a:xfrm>
          <a:off x="137160" y="246155210"/>
          <a:ext cx="3313138" cy="3030220"/>
          <a:chOff x="0" y="0"/>
          <a:chExt cx="3200400" cy="3200400"/>
        </a:xfrm>
      </xdr:grpSpPr>
      <xdr:grpSp>
        <xdr:nvGrpSpPr>
          <xdr:cNvPr id="708" name="Group 707">
            <a:extLst>
              <a:ext uri="{FF2B5EF4-FFF2-40B4-BE49-F238E27FC236}">
                <a16:creationId xmlns:a16="http://schemas.microsoft.com/office/drawing/2014/main" id="{543D7B0D-1E7D-A99E-99EB-6C2C8779F290}"/>
              </a:ext>
            </a:extLst>
          </xdr:cNvPr>
          <xdr:cNvGrpSpPr/>
        </xdr:nvGrpSpPr>
        <xdr:grpSpPr>
          <a:xfrm>
            <a:off x="0" y="0"/>
            <a:ext cx="3200400" cy="3200400"/>
            <a:chOff x="0" y="0"/>
            <a:chExt cx="2651760" cy="2651760"/>
          </a:xfrm>
        </xdr:grpSpPr>
        <xdr:sp macro="" textlink="">
          <xdr:nvSpPr>
            <xdr:cNvPr id="721" name="Circle: Hollow 720">
              <a:extLst>
                <a:ext uri="{FF2B5EF4-FFF2-40B4-BE49-F238E27FC236}">
                  <a16:creationId xmlns:a16="http://schemas.microsoft.com/office/drawing/2014/main" id="{E6226B0E-1B53-C8AA-1723-5FE65B6623D0}"/>
                </a:ext>
              </a:extLst>
            </xdr:cNvPr>
            <xdr:cNvSpPr/>
          </xdr:nvSpPr>
          <xdr:spPr>
            <a:xfrm>
              <a:off x="0" y="0"/>
              <a:ext cx="2651760" cy="2651760"/>
            </a:xfrm>
            <a:prstGeom prst="donut">
              <a:avLst>
                <a:gd name="adj" fmla="val 1435"/>
              </a:avLst>
            </a:prstGeom>
            <a:solidFill>
              <a:srgbClr val="00B0F0"/>
            </a:solidFill>
            <a:ln w="57150">
              <a:solidFill>
                <a:srgbClr val="5AC8FF"/>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endParaRPr lang="en-US"/>
            </a:p>
          </xdr:txBody>
        </xdr:sp>
        <xdr:sp macro="" textlink="">
          <xdr:nvSpPr>
            <xdr:cNvPr id="722" name="Flowchart: Summing Junction 721">
              <a:extLst>
                <a:ext uri="{FF2B5EF4-FFF2-40B4-BE49-F238E27FC236}">
                  <a16:creationId xmlns:a16="http://schemas.microsoft.com/office/drawing/2014/main" id="{E11C1731-0971-A64C-A747-59C268039F19}"/>
                </a:ext>
              </a:extLst>
            </xdr:cNvPr>
            <xdr:cNvSpPr/>
          </xdr:nvSpPr>
          <xdr:spPr>
            <a:xfrm>
              <a:off x="24181" y="22860"/>
              <a:ext cx="2606040" cy="2606040"/>
            </a:xfrm>
            <a:prstGeom prst="flowChartSummingJunction">
              <a:avLst/>
            </a:prstGeom>
            <a:solidFill>
              <a:schemeClr val="bg1"/>
            </a:solidFill>
            <a:ln w="19050" cap="flat" cmpd="sng" algn="ctr">
              <a:solidFill>
                <a:srgbClr val="00EA6A"/>
              </a:solidFill>
              <a:prstDash val="lgDash"/>
              <a:round/>
              <a:headEnd type="none" w="med" len="med"/>
              <a:tailEnd type="none" w="med" len="med"/>
            </a:ln>
          </xdr:spPr>
          <xdr:style>
            <a:lnRef idx="0">
              <a:scrgbClr r="0" g="0" b="0"/>
            </a:lnRef>
            <a:fillRef idx="0">
              <a:scrgbClr r="0" g="0" b="0"/>
            </a:fillRef>
            <a:effectRef idx="0">
              <a:scrgbClr r="0" g="0" b="0"/>
            </a:effectRef>
            <a:fontRef idx="minor">
              <a:schemeClr val="accent6"/>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accent6"/>
                  </a:solidFill>
                  <a:latin typeface="+mn-lt"/>
                  <a:ea typeface="+mn-ea"/>
                  <a:cs typeface="+mn-cs"/>
                </a:defRPr>
              </a:lvl1pPr>
              <a:lvl2pPr marL="457200" algn="l" defTabSz="914400" rtl="0" eaLnBrk="1" latinLnBrk="0" hangingPunct="1">
                <a:defRPr sz="1800" kern="1200">
                  <a:solidFill>
                    <a:schemeClr val="accent6"/>
                  </a:solidFill>
                  <a:latin typeface="+mn-lt"/>
                  <a:ea typeface="+mn-ea"/>
                  <a:cs typeface="+mn-cs"/>
                </a:defRPr>
              </a:lvl2pPr>
              <a:lvl3pPr marL="914400" algn="l" defTabSz="914400" rtl="0" eaLnBrk="1" latinLnBrk="0" hangingPunct="1">
                <a:defRPr sz="1800" kern="1200">
                  <a:solidFill>
                    <a:schemeClr val="accent6"/>
                  </a:solidFill>
                  <a:latin typeface="+mn-lt"/>
                  <a:ea typeface="+mn-ea"/>
                  <a:cs typeface="+mn-cs"/>
                </a:defRPr>
              </a:lvl3pPr>
              <a:lvl4pPr marL="1371600" algn="l" defTabSz="914400" rtl="0" eaLnBrk="1" latinLnBrk="0" hangingPunct="1">
                <a:defRPr sz="1800" kern="1200">
                  <a:solidFill>
                    <a:schemeClr val="accent6"/>
                  </a:solidFill>
                  <a:latin typeface="+mn-lt"/>
                  <a:ea typeface="+mn-ea"/>
                  <a:cs typeface="+mn-cs"/>
                </a:defRPr>
              </a:lvl4pPr>
              <a:lvl5pPr marL="1828800" algn="l" defTabSz="914400" rtl="0" eaLnBrk="1" latinLnBrk="0" hangingPunct="1">
                <a:defRPr sz="1800" kern="1200">
                  <a:solidFill>
                    <a:schemeClr val="accent6"/>
                  </a:solidFill>
                  <a:latin typeface="+mn-lt"/>
                  <a:ea typeface="+mn-ea"/>
                  <a:cs typeface="+mn-cs"/>
                </a:defRPr>
              </a:lvl5pPr>
              <a:lvl6pPr marL="2286000" algn="l" defTabSz="914400" rtl="0" eaLnBrk="1" latinLnBrk="0" hangingPunct="1">
                <a:defRPr sz="1800" kern="1200">
                  <a:solidFill>
                    <a:schemeClr val="accent6"/>
                  </a:solidFill>
                  <a:latin typeface="+mn-lt"/>
                  <a:ea typeface="+mn-ea"/>
                  <a:cs typeface="+mn-cs"/>
                </a:defRPr>
              </a:lvl6pPr>
              <a:lvl7pPr marL="2743200" algn="l" defTabSz="914400" rtl="0" eaLnBrk="1" latinLnBrk="0" hangingPunct="1">
                <a:defRPr sz="1800" kern="1200">
                  <a:solidFill>
                    <a:schemeClr val="accent6"/>
                  </a:solidFill>
                  <a:latin typeface="+mn-lt"/>
                  <a:ea typeface="+mn-ea"/>
                  <a:cs typeface="+mn-cs"/>
                </a:defRPr>
              </a:lvl7pPr>
              <a:lvl8pPr marL="3200400" algn="l" defTabSz="914400" rtl="0" eaLnBrk="1" latinLnBrk="0" hangingPunct="1">
                <a:defRPr sz="1800" kern="1200">
                  <a:solidFill>
                    <a:schemeClr val="accent6"/>
                  </a:solidFill>
                  <a:latin typeface="+mn-lt"/>
                  <a:ea typeface="+mn-ea"/>
                  <a:cs typeface="+mn-cs"/>
                </a:defRPr>
              </a:lvl8pPr>
              <a:lvl9pPr marL="3657600" algn="l" defTabSz="914400" rtl="0" eaLnBrk="1" latinLnBrk="0" hangingPunct="1">
                <a:defRPr sz="1800" kern="1200">
                  <a:solidFill>
                    <a:schemeClr val="accent6"/>
                  </a:solidFill>
                  <a:latin typeface="+mn-lt"/>
                  <a:ea typeface="+mn-ea"/>
                  <a:cs typeface="+mn-cs"/>
                </a:defRPr>
              </a:lvl9pPr>
            </a:lstStyle>
            <a:p>
              <a:endParaRPr lang="en-US"/>
            </a:p>
          </xdr:txBody>
        </xdr:sp>
      </xdr:grpSp>
      <xdr:sp macro="" textlink="">
        <xdr:nvSpPr>
          <xdr:cNvPr id="709" name="1">
            <a:extLst>
              <a:ext uri="{FF2B5EF4-FFF2-40B4-BE49-F238E27FC236}">
                <a16:creationId xmlns:a16="http://schemas.microsoft.com/office/drawing/2014/main" id="{CEFEAD52-B84A-605D-0CFC-308F59DC821C}"/>
              </a:ext>
            </a:extLst>
          </xdr:cNvPr>
          <xdr:cNvSpPr txBox="1"/>
        </xdr:nvSpPr>
        <xdr:spPr>
          <a:xfrm>
            <a:off x="2184051" y="1099061"/>
            <a:ext cx="698852" cy="1153066"/>
          </a:xfrm>
          <a:prstGeom prst="rect">
            <a:avLst/>
          </a:prstGeom>
          <a:noFill/>
          <a:ln>
            <a:noFill/>
          </a:ln>
        </xdr:spPr>
        <xdr:txBody>
          <a:bodyPr rot="0" spcFirstLastPara="0" vert="horz" wrap="square" lIns="0" tIns="0" rIns="0" bIns="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algn="ctr">
              <a:spcBef>
                <a:spcPts val="0"/>
              </a:spcBef>
              <a:spcAft>
                <a:spcPts val="0"/>
              </a:spcAft>
            </a:pPr>
            <a:r>
              <a:rPr lang="en-US" sz="11000" b="1" kern="1200" spc="-50">
                <a:ln w="9525" cap="flat" cmpd="sng" algn="ctr">
                  <a:solidFill>
                    <a:schemeClr val="accent3">
                      <a:lumMod val="20000"/>
                      <a:lumOff val="80000"/>
                    </a:schemeClr>
                  </a:solidFill>
                  <a:prstDash val="solid"/>
                  <a:round/>
                </a:ln>
                <a:solidFill>
                  <a:srgbClr val="E6FFD2"/>
                </a:solidFill>
                <a:effectLst>
                  <a:outerShdw blurRad="50800" dist="38100" dir="5400000" algn="t">
                    <a:srgbClr val="000000">
                      <a:alpha val="40000"/>
                    </a:srgbClr>
                  </a:outerShdw>
                </a:effectLst>
                <a:latin typeface="Arial Black" panose="020B0A04020102020204" pitchFamily="34" charset="0"/>
                <a:ea typeface="Times New Roman" panose="02020603050405020304" pitchFamily="18" charset="0"/>
                <a:cs typeface="Times New Roman" panose="02020603050405020304" pitchFamily="18" charset="0"/>
              </a:rPr>
              <a:t>1</a:t>
            </a:r>
            <a:endParaRPr lang="en-US" sz="11000">
              <a:ln>
                <a:solidFill>
                  <a:schemeClr val="accent3">
                    <a:lumMod val="20000"/>
                    <a:lumOff val="80000"/>
                  </a:schemeClr>
                </a:solidFill>
              </a:ln>
              <a:solidFill>
                <a:srgbClr val="E6FFD2"/>
              </a:solidFill>
              <a:effectLst/>
              <a:latin typeface="Arial Black" panose="020B0A04020102020204" pitchFamily="34" charset="0"/>
              <a:ea typeface="Times New Roman" panose="02020603050405020304" pitchFamily="18" charset="0"/>
              <a:cs typeface="Times New Roman" panose="02020603050405020304" pitchFamily="18" charset="0"/>
            </a:endParaRPr>
          </a:p>
          <a:p>
            <a:pPr marL="0" marR="0" algn="ctr">
              <a:lnSpc>
                <a:spcPts val="1500"/>
              </a:lnSpc>
              <a:spcBef>
                <a:spcPts val="0"/>
              </a:spcBef>
              <a:spcAft>
                <a:spcPts val="0"/>
              </a:spcAft>
            </a:pPr>
            <a:r>
              <a:rPr lang="en-US" sz="1200">
                <a:effectLst/>
                <a:latin typeface="Cambria Math" panose="02040503050406030204" pitchFamily="18" charset="0"/>
                <a:ea typeface="Times New Roman" panose="02020603050405020304" pitchFamily="18" charset="0"/>
                <a:cs typeface="Times New Roman" panose="02020603050405020304" pitchFamily="18" charset="0"/>
              </a:rPr>
              <a:t> </a:t>
            </a:r>
            <a:endParaRPr lang="en-US" sz="1100">
              <a:effectLst/>
              <a:latin typeface="Cambria Math" panose="02040503050406030204" pitchFamily="18" charset="0"/>
              <a:ea typeface="Times New Roman" panose="02020603050405020304" pitchFamily="18" charset="0"/>
              <a:cs typeface="Times New Roman" panose="02020603050405020304" pitchFamily="18" charset="0"/>
            </a:endParaRPr>
          </a:p>
        </xdr:txBody>
      </xdr:sp>
      <xdr:sp macro="" textlink="">
        <xdr:nvSpPr>
          <xdr:cNvPr id="710" name="2">
            <a:extLst>
              <a:ext uri="{FF2B5EF4-FFF2-40B4-BE49-F238E27FC236}">
                <a16:creationId xmlns:a16="http://schemas.microsoft.com/office/drawing/2014/main" id="{A11C3470-E9CB-5A8B-D542-B56FDEC15111}"/>
              </a:ext>
            </a:extLst>
          </xdr:cNvPr>
          <xdr:cNvSpPr txBox="1"/>
        </xdr:nvSpPr>
        <xdr:spPr>
          <a:xfrm flipH="1">
            <a:off x="1173532" y="1883225"/>
            <a:ext cx="894003" cy="1249680"/>
          </a:xfrm>
          <a:prstGeom prst="rect">
            <a:avLst/>
          </a:prstGeom>
          <a:noFill/>
          <a:ln>
            <a:noFill/>
          </a:ln>
        </xdr:spPr>
        <xdr:txBody>
          <a:bodyPr rot="0" spcFirstLastPara="0" vert="horz" wrap="square" lIns="0" tIns="0" rIns="0" bIns="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algn="ctr">
              <a:spcBef>
                <a:spcPts val="0"/>
              </a:spcBef>
              <a:spcAft>
                <a:spcPts val="0"/>
              </a:spcAft>
            </a:pPr>
            <a:r>
              <a:rPr lang="en-US" sz="11000" b="1" kern="1200" spc="-50">
                <a:ln w="9525" cap="flat" cmpd="sng" algn="ctr">
                  <a:solidFill>
                    <a:schemeClr val="accent3">
                      <a:lumMod val="20000"/>
                      <a:lumOff val="80000"/>
                    </a:schemeClr>
                  </a:solidFill>
                  <a:prstDash val="solid"/>
                  <a:round/>
                </a:ln>
                <a:solidFill>
                  <a:srgbClr val="E6FFD2"/>
                </a:solidFill>
                <a:effectLst>
                  <a:outerShdw blurRad="50800" dist="38100" dir="5400000" algn="t">
                    <a:srgbClr val="000000">
                      <a:alpha val="40000"/>
                    </a:srgbClr>
                  </a:outerShdw>
                </a:effectLst>
                <a:latin typeface="Arial Black" panose="020B0A04020102020204" pitchFamily="34" charset="0"/>
                <a:ea typeface="Times New Roman" panose="02020603050405020304" pitchFamily="18" charset="0"/>
                <a:cs typeface="Times New Roman" panose="02020603050405020304" pitchFamily="18" charset="0"/>
              </a:rPr>
              <a:t>2</a:t>
            </a:r>
            <a:endParaRPr lang="en-US" sz="11000">
              <a:ln>
                <a:solidFill>
                  <a:schemeClr val="accent3">
                    <a:lumMod val="20000"/>
                    <a:lumOff val="80000"/>
                  </a:schemeClr>
                </a:solidFill>
              </a:ln>
              <a:solidFill>
                <a:srgbClr val="E6FFD2"/>
              </a:solidFill>
              <a:effectLst/>
              <a:latin typeface="Arial Black" panose="020B0A04020102020204" pitchFamily="34" charset="0"/>
              <a:ea typeface="Times New Roman" panose="02020603050405020304" pitchFamily="18" charset="0"/>
              <a:cs typeface="Times New Roman" panose="02020603050405020304" pitchFamily="18" charset="0"/>
            </a:endParaRPr>
          </a:p>
        </xdr:txBody>
      </xdr:sp>
      <xdr:sp macro="" textlink="">
        <xdr:nvSpPr>
          <xdr:cNvPr id="711" name="3">
            <a:extLst>
              <a:ext uri="{FF2B5EF4-FFF2-40B4-BE49-F238E27FC236}">
                <a16:creationId xmlns:a16="http://schemas.microsoft.com/office/drawing/2014/main" id="{0326A6E1-2552-8980-CAE3-CA6143C0D275}"/>
              </a:ext>
            </a:extLst>
          </xdr:cNvPr>
          <xdr:cNvSpPr txBox="1"/>
        </xdr:nvSpPr>
        <xdr:spPr>
          <a:xfrm>
            <a:off x="305614" y="1099061"/>
            <a:ext cx="772164" cy="1026252"/>
          </a:xfrm>
          <a:prstGeom prst="rect">
            <a:avLst/>
          </a:prstGeom>
          <a:noFill/>
          <a:ln>
            <a:noFill/>
          </a:ln>
        </xdr:spPr>
        <xdr:txBody>
          <a:bodyPr rot="0" spcFirstLastPara="0" vert="horz" wrap="square" lIns="0" tIns="0" rIns="0" bIns="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algn="ctr">
              <a:spcBef>
                <a:spcPts val="0"/>
              </a:spcBef>
              <a:spcAft>
                <a:spcPts val="0"/>
              </a:spcAft>
            </a:pPr>
            <a:r>
              <a:rPr lang="en-US" sz="11000" b="1" kern="1200" spc="-50">
                <a:ln w="9525" cap="flat" cmpd="sng" algn="ctr">
                  <a:solidFill>
                    <a:schemeClr val="accent3">
                      <a:lumMod val="20000"/>
                      <a:lumOff val="80000"/>
                    </a:schemeClr>
                  </a:solidFill>
                  <a:prstDash val="solid"/>
                  <a:round/>
                </a:ln>
                <a:solidFill>
                  <a:srgbClr val="E6FFD2"/>
                </a:solidFill>
                <a:effectLst>
                  <a:outerShdw blurRad="50800" dist="38100" dir="5400000" algn="t">
                    <a:srgbClr val="000000">
                      <a:alpha val="40000"/>
                    </a:srgbClr>
                  </a:outerShdw>
                </a:effectLst>
                <a:latin typeface="Arial Black" panose="020B0A04020102020204" pitchFamily="34" charset="0"/>
                <a:ea typeface="Times New Roman" panose="02020603050405020304" pitchFamily="18" charset="0"/>
                <a:cs typeface="Times New Roman" panose="02020603050405020304" pitchFamily="18" charset="0"/>
              </a:rPr>
              <a:t>3</a:t>
            </a:r>
            <a:endParaRPr lang="en-US" sz="11000">
              <a:ln>
                <a:solidFill>
                  <a:schemeClr val="accent3">
                    <a:lumMod val="20000"/>
                    <a:lumOff val="80000"/>
                  </a:schemeClr>
                </a:solidFill>
              </a:ln>
              <a:solidFill>
                <a:srgbClr val="E6FFD2"/>
              </a:solidFill>
              <a:effectLst/>
              <a:latin typeface="Arial Black" panose="020B0A04020102020204" pitchFamily="34" charset="0"/>
              <a:ea typeface="Times New Roman" panose="02020603050405020304" pitchFamily="18" charset="0"/>
              <a:cs typeface="Times New Roman" panose="02020603050405020304" pitchFamily="18" charset="0"/>
            </a:endParaRPr>
          </a:p>
        </xdr:txBody>
      </xdr:sp>
      <xdr:sp macro="" textlink="">
        <xdr:nvSpPr>
          <xdr:cNvPr id="712" name="4">
            <a:extLst>
              <a:ext uri="{FF2B5EF4-FFF2-40B4-BE49-F238E27FC236}">
                <a16:creationId xmlns:a16="http://schemas.microsoft.com/office/drawing/2014/main" id="{442868A1-1D76-CF4A-CF94-73E2A41F7E8A}"/>
              </a:ext>
            </a:extLst>
          </xdr:cNvPr>
          <xdr:cNvSpPr txBox="1"/>
        </xdr:nvSpPr>
        <xdr:spPr>
          <a:xfrm flipH="1">
            <a:off x="1059495" y="187024"/>
            <a:ext cx="994498" cy="1130152"/>
          </a:xfrm>
          <a:prstGeom prst="rect">
            <a:avLst/>
          </a:prstGeom>
          <a:noFill/>
          <a:ln>
            <a:noFill/>
          </a:ln>
        </xdr:spPr>
        <xdr:txBody>
          <a:bodyPr rot="0" spcFirstLastPara="0" vert="horz" wrap="square" lIns="0" tIns="0" rIns="0" bIns="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algn="ctr">
              <a:spcBef>
                <a:spcPts val="0"/>
              </a:spcBef>
              <a:spcAft>
                <a:spcPts val="0"/>
              </a:spcAft>
            </a:pPr>
            <a:r>
              <a:rPr lang="en-US" sz="11000" b="1" kern="1200" spc="-50">
                <a:ln w="9525" cap="flat" cmpd="sng" algn="ctr">
                  <a:solidFill>
                    <a:schemeClr val="accent3">
                      <a:lumMod val="20000"/>
                      <a:lumOff val="80000"/>
                    </a:schemeClr>
                  </a:solidFill>
                  <a:prstDash val="solid"/>
                  <a:round/>
                </a:ln>
                <a:solidFill>
                  <a:srgbClr val="E6FFD2"/>
                </a:solidFill>
                <a:effectLst>
                  <a:outerShdw blurRad="50800" dist="38100" dir="5400000" algn="t">
                    <a:srgbClr val="000000">
                      <a:alpha val="40000"/>
                    </a:srgbClr>
                  </a:outerShdw>
                </a:effectLst>
                <a:latin typeface="Arial Black" panose="020B0A04020102020204" pitchFamily="34" charset="0"/>
                <a:ea typeface="Times New Roman" panose="02020603050405020304" pitchFamily="18" charset="0"/>
                <a:cs typeface="Times New Roman" panose="02020603050405020304" pitchFamily="18" charset="0"/>
              </a:rPr>
              <a:t>4</a:t>
            </a:r>
            <a:endParaRPr lang="en-US" sz="11000">
              <a:ln>
                <a:solidFill>
                  <a:schemeClr val="accent3">
                    <a:lumMod val="20000"/>
                    <a:lumOff val="80000"/>
                  </a:schemeClr>
                </a:solidFill>
              </a:ln>
              <a:solidFill>
                <a:srgbClr val="E6FFD2"/>
              </a:solidFill>
              <a:effectLst/>
              <a:latin typeface="Arial Black" panose="020B0A04020102020204" pitchFamily="34" charset="0"/>
              <a:ea typeface="Times New Roman" panose="02020603050405020304" pitchFamily="18" charset="0"/>
              <a:cs typeface="Times New Roman" panose="02020603050405020304" pitchFamily="18" charset="0"/>
            </a:endParaRPr>
          </a:p>
        </xdr:txBody>
      </xdr:sp>
      <xdr:sp macro="" textlink="">
        <xdr:nvSpPr>
          <xdr:cNvPr id="713" name="Right Arrow 12">
            <a:extLst>
              <a:ext uri="{FF2B5EF4-FFF2-40B4-BE49-F238E27FC236}">
                <a16:creationId xmlns:a16="http://schemas.microsoft.com/office/drawing/2014/main" id="{A8A308AF-85AC-85F4-FC62-D30536215727}"/>
              </a:ext>
            </a:extLst>
          </xdr:cNvPr>
          <xdr:cNvSpPr>
            <a:spLocks noChangeAspect="1"/>
          </xdr:cNvSpPr>
        </xdr:nvSpPr>
        <xdr:spPr>
          <a:xfrm rot="8100000">
            <a:off x="2345624" y="2439075"/>
            <a:ext cx="342899" cy="274320"/>
          </a:xfrm>
          <a:prstGeom prst="rightArrow">
            <a:avLst>
              <a:gd name="adj1" fmla="val 50000"/>
              <a:gd name="adj2" fmla="val 73848"/>
            </a:avLst>
          </a:prstGeom>
          <a:solidFill>
            <a:schemeClr val="accent2">
              <a:lumMod val="40000"/>
              <a:lumOff val="60000"/>
            </a:schemeClr>
          </a:solidFill>
          <a:ln>
            <a:noFill/>
          </a:ln>
          <a:effectLst>
            <a:outerShdw blurRad="63500" sx="102000" sy="102000" algn="ctr" rotWithShape="0">
              <a:prstClr val="black">
                <a:alpha val="40000"/>
              </a:prstClr>
            </a:outerShdw>
          </a:effectLst>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indent="228600">
              <a:spcBef>
                <a:spcPts val="0"/>
              </a:spcBef>
              <a:spcAft>
                <a:spcPts val="0"/>
              </a:spcAft>
              <a:tabLst>
                <a:tab pos="3200400" algn="r"/>
              </a:tabLst>
            </a:pPr>
            <a:r>
              <a:rPr lang="en-US" sz="1100" kern="1200">
                <a:solidFill>
                  <a:srgbClr val="000000"/>
                </a:solidFill>
                <a:effectLst/>
                <a:latin typeface="Georgia" panose="02040502050405020303" pitchFamily="18" charset="0"/>
                <a:ea typeface="Times New Roman" panose="02020603050405020304" pitchFamily="18" charset="0"/>
                <a:cs typeface="Times New Roman" panose="02020603050405020304" pitchFamily="18" charset="0"/>
              </a:rPr>
              <a:t> </a:t>
            </a:r>
            <a:endParaRPr lang="en-US" sz="1100">
              <a:effectLst/>
              <a:latin typeface="Cambria Math" panose="02040503050406030204" pitchFamily="18" charset="0"/>
              <a:ea typeface="Times New Roman" panose="02020603050405020304" pitchFamily="18" charset="0"/>
              <a:cs typeface="Times New Roman" panose="02020603050405020304" pitchFamily="18" charset="0"/>
            </a:endParaRPr>
          </a:p>
        </xdr:txBody>
      </xdr:sp>
      <xdr:sp macro="" textlink="">
        <xdr:nvSpPr>
          <xdr:cNvPr id="714" name="Right Arrow 13">
            <a:extLst>
              <a:ext uri="{FF2B5EF4-FFF2-40B4-BE49-F238E27FC236}">
                <a16:creationId xmlns:a16="http://schemas.microsoft.com/office/drawing/2014/main" id="{B143132E-B4F1-0FEA-204D-3230A74DBFF1}"/>
              </a:ext>
            </a:extLst>
          </xdr:cNvPr>
          <xdr:cNvSpPr>
            <a:spLocks noChangeAspect="1"/>
          </xdr:cNvSpPr>
        </xdr:nvSpPr>
        <xdr:spPr>
          <a:xfrm rot="18900000">
            <a:off x="519208" y="499487"/>
            <a:ext cx="342899" cy="274320"/>
          </a:xfrm>
          <a:prstGeom prst="rightArrow">
            <a:avLst>
              <a:gd name="adj1" fmla="val 50000"/>
              <a:gd name="adj2" fmla="val 73789"/>
            </a:avLst>
          </a:prstGeom>
          <a:solidFill>
            <a:schemeClr val="accent2">
              <a:lumMod val="40000"/>
              <a:lumOff val="60000"/>
            </a:schemeClr>
          </a:solidFill>
          <a:ln>
            <a:noFill/>
          </a:ln>
          <a:effectLst>
            <a:outerShdw blurRad="63500" sx="102000" sy="102000" algn="ctr" rotWithShape="0">
              <a:prstClr val="black">
                <a:alpha val="40000"/>
              </a:prstClr>
            </a:outerShdw>
          </a:effectLst>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indent="228600">
              <a:spcBef>
                <a:spcPts val="0"/>
              </a:spcBef>
              <a:spcAft>
                <a:spcPts val="0"/>
              </a:spcAft>
              <a:tabLst>
                <a:tab pos="3200400" algn="r"/>
              </a:tabLst>
            </a:pPr>
            <a:r>
              <a:rPr lang="en-US" sz="1100" kern="1200">
                <a:solidFill>
                  <a:srgbClr val="000000"/>
                </a:solidFill>
                <a:effectLst/>
                <a:latin typeface="Georgia" panose="02040502050405020303" pitchFamily="18" charset="0"/>
                <a:ea typeface="Times New Roman" panose="02020603050405020304" pitchFamily="18" charset="0"/>
                <a:cs typeface="Times New Roman" panose="02020603050405020304" pitchFamily="18" charset="0"/>
              </a:rPr>
              <a:t> </a:t>
            </a:r>
            <a:endParaRPr lang="en-US" sz="1100">
              <a:effectLst/>
              <a:latin typeface="Cambria Math" panose="02040503050406030204" pitchFamily="18" charset="0"/>
              <a:ea typeface="Times New Roman" panose="02020603050405020304" pitchFamily="18" charset="0"/>
              <a:cs typeface="Times New Roman" panose="02020603050405020304" pitchFamily="18" charset="0"/>
            </a:endParaRPr>
          </a:p>
        </xdr:txBody>
      </xdr:sp>
      <xdr:sp macro="" textlink="">
        <xdr:nvSpPr>
          <xdr:cNvPr id="715" name="Right Arrow 14">
            <a:extLst>
              <a:ext uri="{FF2B5EF4-FFF2-40B4-BE49-F238E27FC236}">
                <a16:creationId xmlns:a16="http://schemas.microsoft.com/office/drawing/2014/main" id="{83419588-085E-F7D0-F288-0871D9987249}"/>
              </a:ext>
            </a:extLst>
          </xdr:cNvPr>
          <xdr:cNvSpPr>
            <a:spLocks noChangeAspect="1"/>
          </xdr:cNvSpPr>
        </xdr:nvSpPr>
        <xdr:spPr>
          <a:xfrm rot="2703904">
            <a:off x="2395616" y="530031"/>
            <a:ext cx="343014" cy="274411"/>
          </a:xfrm>
          <a:prstGeom prst="rightArrow">
            <a:avLst>
              <a:gd name="adj1" fmla="val 50000"/>
              <a:gd name="adj2" fmla="val 68475"/>
            </a:avLst>
          </a:prstGeom>
          <a:solidFill>
            <a:schemeClr val="accent2">
              <a:lumMod val="40000"/>
              <a:lumOff val="60000"/>
            </a:schemeClr>
          </a:solidFill>
          <a:ln>
            <a:noFill/>
          </a:ln>
          <a:effectLst>
            <a:outerShdw blurRad="63500" sx="102000" sy="102000" algn="ctr" rotWithShape="0">
              <a:prstClr val="black">
                <a:alpha val="40000"/>
              </a:prstClr>
            </a:outerShdw>
          </a:effectLst>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indent="228600">
              <a:spcBef>
                <a:spcPts val="0"/>
              </a:spcBef>
              <a:spcAft>
                <a:spcPts val="0"/>
              </a:spcAft>
              <a:tabLst>
                <a:tab pos="3200400" algn="r"/>
              </a:tabLst>
            </a:pPr>
            <a:r>
              <a:rPr lang="en-US" sz="1100" kern="1200">
                <a:solidFill>
                  <a:srgbClr val="000000"/>
                </a:solidFill>
                <a:effectLst/>
                <a:latin typeface="Georgia" panose="02040502050405020303" pitchFamily="18" charset="0"/>
                <a:ea typeface="Times New Roman" panose="02020603050405020304" pitchFamily="18" charset="0"/>
                <a:cs typeface="Times New Roman" panose="02020603050405020304" pitchFamily="18" charset="0"/>
              </a:rPr>
              <a:t> </a:t>
            </a:r>
            <a:endParaRPr lang="en-US" sz="1100">
              <a:effectLst/>
              <a:latin typeface="Cambria Math" panose="02040503050406030204" pitchFamily="18" charset="0"/>
              <a:ea typeface="Times New Roman" panose="02020603050405020304" pitchFamily="18" charset="0"/>
              <a:cs typeface="Times New Roman" panose="02020603050405020304" pitchFamily="18" charset="0"/>
            </a:endParaRPr>
          </a:p>
        </xdr:txBody>
      </xdr:sp>
      <xdr:sp macro="" textlink="">
        <xdr:nvSpPr>
          <xdr:cNvPr id="716" name="Right Arrow 15">
            <a:extLst>
              <a:ext uri="{FF2B5EF4-FFF2-40B4-BE49-F238E27FC236}">
                <a16:creationId xmlns:a16="http://schemas.microsoft.com/office/drawing/2014/main" id="{E79DA42C-D932-7B09-59DB-2EFF6DC86F6E}"/>
              </a:ext>
            </a:extLst>
          </xdr:cNvPr>
          <xdr:cNvSpPr>
            <a:spLocks noChangeAspect="1"/>
          </xdr:cNvSpPr>
        </xdr:nvSpPr>
        <xdr:spPr>
          <a:xfrm rot="13500000">
            <a:off x="465641" y="2408470"/>
            <a:ext cx="343014" cy="274411"/>
          </a:xfrm>
          <a:prstGeom prst="rightArrow">
            <a:avLst>
              <a:gd name="adj1" fmla="val 50000"/>
              <a:gd name="adj2" fmla="val 68526"/>
            </a:avLst>
          </a:prstGeom>
          <a:solidFill>
            <a:schemeClr val="accent2">
              <a:lumMod val="40000"/>
              <a:lumOff val="60000"/>
            </a:schemeClr>
          </a:solidFill>
          <a:ln>
            <a:noFill/>
          </a:ln>
          <a:effectLst>
            <a:outerShdw blurRad="63500" sx="102000" sy="102000" algn="ctr" rotWithShape="0">
              <a:prstClr val="black">
                <a:alpha val="40000"/>
              </a:prstClr>
            </a:outerShdw>
          </a:effectLst>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indent="228600">
              <a:spcBef>
                <a:spcPts val="0"/>
              </a:spcBef>
              <a:spcAft>
                <a:spcPts val="0"/>
              </a:spcAft>
              <a:tabLst>
                <a:tab pos="3200400" algn="r"/>
              </a:tabLst>
            </a:pPr>
            <a:r>
              <a:rPr lang="en-US" sz="1100" kern="1200">
                <a:solidFill>
                  <a:srgbClr val="000000"/>
                </a:solidFill>
                <a:effectLst/>
                <a:latin typeface="Georgia" panose="02040502050405020303" pitchFamily="18" charset="0"/>
                <a:ea typeface="Times New Roman" panose="02020603050405020304" pitchFamily="18" charset="0"/>
                <a:cs typeface="Times New Roman" panose="02020603050405020304" pitchFamily="18" charset="0"/>
              </a:rPr>
              <a:t> </a:t>
            </a:r>
            <a:endParaRPr lang="en-US" sz="1100">
              <a:effectLst/>
              <a:latin typeface="Cambria Math" panose="02040503050406030204" pitchFamily="18" charset="0"/>
              <a:ea typeface="Times New Roman" panose="02020603050405020304" pitchFamily="18" charset="0"/>
              <a:cs typeface="Times New Roman" panose="02020603050405020304" pitchFamily="18" charset="0"/>
            </a:endParaRPr>
          </a:p>
        </xdr:txBody>
      </xdr:sp>
      <xdr:sp macro="" textlink="">
        <xdr:nvSpPr>
          <xdr:cNvPr id="717" name="S">
            <a:extLst>
              <a:ext uri="{FF2B5EF4-FFF2-40B4-BE49-F238E27FC236}">
                <a16:creationId xmlns:a16="http://schemas.microsoft.com/office/drawing/2014/main" id="{E9A28145-DF82-EFBA-EA86-59AE26C8581B}"/>
              </a:ext>
            </a:extLst>
          </xdr:cNvPr>
          <xdr:cNvSpPr txBox="1"/>
        </xdr:nvSpPr>
        <xdr:spPr>
          <a:xfrm>
            <a:off x="1017288" y="2098678"/>
            <a:ext cx="1175042" cy="987422"/>
          </a:xfrm>
          <a:prstGeom prst="rect">
            <a:avLst/>
          </a:prstGeom>
          <a:noFill/>
          <a:ln>
            <a:noFill/>
          </a:ln>
        </xdr:spPr>
        <xdr:txBody>
          <a:bodyPr rot="0" spcFirstLastPara="0" vert="horz" wrap="square" lIns="0" tIns="0" rIns="0" bIns="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lnSpc>
                <a:spcPts val="1800"/>
              </a:lnSpc>
              <a:spcBef>
                <a:spcPts val="600"/>
              </a:spcBef>
              <a:spcAft>
                <a:spcPts val="600"/>
              </a:spcAft>
            </a:pPr>
            <a:r>
              <a:rPr lang="en-US" sz="1800" b="1" kern="1200" spc="-150">
                <a:ln w="9525" cap="flat" cmpd="sng" algn="ctr">
                  <a:solidFill>
                    <a:srgbClr val="00B050"/>
                  </a:solidFill>
                  <a:prstDash val="solid"/>
                  <a:round/>
                </a:ln>
                <a:solidFill>
                  <a:srgbClr val="00B050"/>
                </a:solidFill>
                <a:effectLst>
                  <a:outerShdw blurRad="50800" dist="38100" dir="5400000" algn="t">
                    <a:srgbClr val="000000">
                      <a:alpha val="40000"/>
                    </a:srgbClr>
                  </a:outerShdw>
                </a:effectLst>
                <a:latin typeface="Tahoma" panose="020B0604030504040204" pitchFamily="34" charset="0"/>
                <a:ea typeface="Tahoma" panose="020B0604030504040204" pitchFamily="34" charset="0"/>
                <a:cs typeface="Tahoma" panose="020B0604030504040204" pitchFamily="34" charset="0"/>
              </a:rPr>
              <a:t>responsive</a:t>
            </a:r>
            <a:r>
              <a:rPr lang="en-US" sz="1800" b="1" kern="1200">
                <a:ln w="9525" cap="flat" cmpd="sng" algn="ctr">
                  <a:solidFill>
                    <a:srgbClr val="00B050"/>
                  </a:solidFill>
                  <a:prstDash val="solid"/>
                  <a:round/>
                </a:ln>
                <a:solidFill>
                  <a:srgbClr val="00B050"/>
                </a:solidFill>
                <a:effectLst>
                  <a:outerShdw blurRad="50800" dist="38100" dir="5400000" algn="t">
                    <a:srgbClr val="000000">
                      <a:alpha val="40000"/>
                    </a:srgbClr>
                  </a:outerShdw>
                </a:effectLst>
                <a:latin typeface="Tahoma" panose="020B0604030504040204" pitchFamily="34" charset="0"/>
                <a:ea typeface="Tahoma" panose="020B0604030504040204" pitchFamily="34" charset="0"/>
                <a:cs typeface="Tahoma" panose="020B0604030504040204" pitchFamily="34" charset="0"/>
              </a:rPr>
              <a:t> </a:t>
            </a:r>
            <a:r>
              <a:rPr lang="en-US" sz="1800" b="1" i="1">
                <a:ln w="9525" cap="flat" cmpd="sng" algn="ctr">
                  <a:solidFill>
                    <a:srgbClr val="00B050"/>
                  </a:solidFill>
                  <a:prstDash val="solid"/>
                  <a:round/>
                </a:ln>
                <a:solidFill>
                  <a:srgbClr val="00B050"/>
                </a:solidFill>
                <a:effectLst>
                  <a:outerShdw blurRad="50800" dist="38100" dir="5400000" algn="t">
                    <a:srgbClr val="000000">
                      <a:alpha val="40000"/>
                    </a:srgbClr>
                  </a:outerShdw>
                </a:effectLst>
                <a:latin typeface="Tahoma" panose="020B0604030504040204" pitchFamily="34" charset="0"/>
                <a:ea typeface="Tahoma" panose="020B0604030504040204" pitchFamily="34" charset="0"/>
                <a:cs typeface="Tahoma" panose="020B0604030504040204" pitchFamily="34" charset="0"/>
              </a:rPr>
              <a:t>more</a:t>
            </a:r>
            <a:r>
              <a:rPr lang="en-US" sz="1800" b="1" kern="1200">
                <a:ln w="9525" cap="flat" cmpd="sng" algn="ctr">
                  <a:solidFill>
                    <a:srgbClr val="00B050"/>
                  </a:solidFill>
                  <a:prstDash val="solid"/>
                  <a:round/>
                </a:ln>
                <a:solidFill>
                  <a:srgbClr val="00B050"/>
                </a:solidFill>
                <a:effectLst>
                  <a:outerShdw blurRad="50800" dist="38100" dir="5400000" algn="t">
                    <a:srgbClr val="000000">
                      <a:alpha val="40000"/>
                    </a:srgbClr>
                  </a:outerShdw>
                </a:effectLst>
                <a:latin typeface="Tahoma" panose="020B0604030504040204" pitchFamily="34" charset="0"/>
                <a:ea typeface="Tahoma" panose="020B0604030504040204" pitchFamily="34" charset="0"/>
                <a:cs typeface="Tahoma" panose="020B0604030504040204" pitchFamily="34" charset="0"/>
              </a:rPr>
              <a:t>, </a:t>
            </a:r>
          </a:p>
          <a:p>
            <a:pPr algn="ctr">
              <a:lnSpc>
                <a:spcPts val="1800"/>
              </a:lnSpc>
              <a:spcBef>
                <a:spcPts val="600"/>
              </a:spcBef>
              <a:spcAft>
                <a:spcPts val="600"/>
              </a:spcAft>
            </a:pPr>
            <a:r>
              <a:rPr lang="en-US" sz="1800" b="1">
                <a:ln w="9525" cap="flat" cmpd="sng" algn="ctr">
                  <a:solidFill>
                    <a:srgbClr val="00B050"/>
                  </a:solidFill>
                  <a:prstDash val="solid"/>
                  <a:round/>
                </a:ln>
                <a:solidFill>
                  <a:srgbClr val="00B050"/>
                </a:solidFill>
                <a:effectLst>
                  <a:outerShdw blurRad="50800" dist="38100" dir="5400000" algn="t">
                    <a:srgbClr val="000000">
                      <a:alpha val="40000"/>
                    </a:srgbClr>
                  </a:outerShdw>
                </a:effectLst>
                <a:latin typeface="Tahoma" panose="020B0604030504040204" pitchFamily="34" charset="0"/>
                <a:ea typeface="Tahoma" panose="020B0604030504040204" pitchFamily="34" charset="0"/>
                <a:cs typeface="Tahoma" panose="020B0604030504040204" pitchFamily="34" charset="0"/>
              </a:rPr>
              <a:t>resolve </a:t>
            </a:r>
            <a:r>
              <a:rPr lang="en-US" sz="1800" b="1" i="1" kern="1200">
                <a:ln w="9525" cap="flat" cmpd="sng" algn="ctr">
                  <a:solidFill>
                    <a:srgbClr val="00B050"/>
                  </a:solidFill>
                  <a:prstDash val="solid"/>
                  <a:round/>
                </a:ln>
                <a:solidFill>
                  <a:srgbClr val="00B050"/>
                </a:solidFill>
                <a:effectLst>
                  <a:outerShdw blurRad="50800" dist="38100" dir="5400000" algn="t">
                    <a:srgbClr val="000000">
                      <a:alpha val="40000"/>
                    </a:srgbClr>
                  </a:outerShdw>
                </a:effectLst>
                <a:latin typeface="Tahoma" panose="020B0604030504040204" pitchFamily="34" charset="0"/>
                <a:ea typeface="Tahoma" panose="020B0604030504040204" pitchFamily="34" charset="0"/>
                <a:cs typeface="Tahoma" panose="020B0604030504040204" pitchFamily="34" charset="0"/>
              </a:rPr>
              <a:t>more</a:t>
            </a:r>
            <a:endParaRPr lang="en-US" sz="1800">
              <a:effectLst/>
              <a:latin typeface="Tahoma" panose="020B0604030504040204" pitchFamily="34" charset="0"/>
              <a:ea typeface="Tahoma" panose="020B0604030504040204" pitchFamily="34" charset="0"/>
              <a:cs typeface="Tahoma" panose="020B0604030504040204" pitchFamily="34" charset="0"/>
            </a:endParaRPr>
          </a:p>
        </xdr:txBody>
      </xdr:sp>
      <xdr:sp macro="" textlink="">
        <xdr:nvSpPr>
          <xdr:cNvPr id="718" name="W">
            <a:extLst>
              <a:ext uri="{FF2B5EF4-FFF2-40B4-BE49-F238E27FC236}">
                <a16:creationId xmlns:a16="http://schemas.microsoft.com/office/drawing/2014/main" id="{80849FE7-DCD5-BFC1-58F1-A43F441D5991}"/>
              </a:ext>
            </a:extLst>
          </xdr:cNvPr>
          <xdr:cNvSpPr txBox="1"/>
        </xdr:nvSpPr>
        <xdr:spPr>
          <a:xfrm flipH="1">
            <a:off x="102104" y="1176037"/>
            <a:ext cx="1123459" cy="1005840"/>
          </a:xfrm>
          <a:prstGeom prst="rect">
            <a:avLst/>
          </a:prstGeom>
          <a:noFill/>
          <a:ln>
            <a:noFill/>
          </a:ln>
        </xdr:spPr>
        <xdr:txBody>
          <a:bodyPr rot="0" spcFirstLastPara="0" vert="horz" wrap="square" lIns="0" tIns="0" rIns="0" bIns="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lnSpc>
                <a:spcPts val="1800"/>
              </a:lnSpc>
              <a:spcBef>
                <a:spcPts val="600"/>
              </a:spcBef>
              <a:spcAft>
                <a:spcPts val="600"/>
              </a:spcAft>
            </a:pPr>
            <a:r>
              <a:rPr lang="en-US" sz="1800" b="1">
                <a:ln w="9525" cap="flat" cmpd="sng" algn="ctr">
                  <a:solidFill>
                    <a:srgbClr val="00B050"/>
                  </a:solidFill>
                  <a:prstDash val="solid"/>
                  <a:round/>
                </a:ln>
                <a:solidFill>
                  <a:srgbClr val="00B050"/>
                </a:solidFill>
                <a:effectLst>
                  <a:outerShdw blurRad="50800" dist="38100" dir="5400000" algn="t">
                    <a:srgbClr val="000000">
                      <a:alpha val="40000"/>
                    </a:srgbClr>
                  </a:outerShdw>
                </a:effectLst>
                <a:latin typeface="Tahoma" panose="020B0604030504040204" pitchFamily="34" charset="0"/>
                <a:ea typeface="Tahoma" panose="020B0604030504040204" pitchFamily="34" charset="0"/>
                <a:cs typeface="Tahoma" panose="020B0604030504040204" pitchFamily="34" charset="0"/>
              </a:rPr>
              <a:t>resolve</a:t>
            </a:r>
            <a:r>
              <a:rPr lang="en-US" sz="1800" b="1" kern="1200">
                <a:ln w="9525" cap="flat" cmpd="sng" algn="ctr">
                  <a:solidFill>
                    <a:srgbClr val="AF05FF"/>
                  </a:solidFill>
                  <a:prstDash val="solid"/>
                  <a:round/>
                </a:ln>
                <a:solidFill>
                  <a:srgbClr val="7030A0"/>
                </a:solidFill>
                <a:effectLst>
                  <a:outerShdw blurRad="50800" dist="38100" dir="5400000" algn="t">
                    <a:srgbClr val="000000">
                      <a:alpha val="40000"/>
                    </a:srgbClr>
                  </a:outerShdw>
                </a:effectLst>
                <a:latin typeface="Tahoma" panose="020B0604030504040204" pitchFamily="34" charset="0"/>
                <a:ea typeface="Tahoma" panose="020B0604030504040204" pitchFamily="34" charset="0"/>
                <a:cs typeface="Tahoma" panose="020B0604030504040204" pitchFamily="34" charset="0"/>
              </a:rPr>
              <a:t> </a:t>
            </a:r>
            <a:r>
              <a:rPr lang="en-US" sz="1800" b="1" i="1" kern="1200">
                <a:ln w="9525" cap="flat" cmpd="sng" algn="ctr">
                  <a:solidFill>
                    <a:srgbClr val="00B050"/>
                  </a:solidFill>
                  <a:prstDash val="solid"/>
                  <a:round/>
                </a:ln>
                <a:solidFill>
                  <a:srgbClr val="00B050"/>
                </a:solidFill>
                <a:effectLst>
                  <a:outerShdw blurRad="50800" dist="38100" dir="5400000" algn="t">
                    <a:srgbClr val="000000">
                      <a:alpha val="40000"/>
                    </a:srgbClr>
                  </a:outerShdw>
                </a:effectLst>
                <a:latin typeface="Tahoma" panose="020B0604030504040204" pitchFamily="34" charset="0"/>
                <a:ea typeface="Tahoma" panose="020B0604030504040204" pitchFamily="34" charset="0"/>
                <a:cs typeface="Tahoma" panose="020B0604030504040204" pitchFamily="34" charset="0"/>
              </a:rPr>
              <a:t>more</a:t>
            </a:r>
            <a:r>
              <a:rPr lang="en-US" sz="1800" b="1" kern="1200">
                <a:ln w="9525" cap="flat" cmpd="sng" algn="ctr">
                  <a:solidFill>
                    <a:srgbClr val="00B050"/>
                  </a:solidFill>
                  <a:prstDash val="solid"/>
                  <a:round/>
                </a:ln>
                <a:solidFill>
                  <a:srgbClr val="00B050"/>
                </a:solidFill>
                <a:effectLst>
                  <a:outerShdw blurRad="50800" dist="38100" dir="5400000" algn="t">
                    <a:srgbClr val="000000">
                      <a:alpha val="40000"/>
                    </a:srgbClr>
                  </a:outerShdw>
                </a:effectLst>
                <a:latin typeface="Tahoma" panose="020B0604030504040204" pitchFamily="34" charset="0"/>
                <a:ea typeface="Tahoma" panose="020B0604030504040204" pitchFamily="34" charset="0"/>
                <a:cs typeface="Tahoma" panose="020B0604030504040204" pitchFamily="34" charset="0"/>
              </a:rPr>
              <a:t>, </a:t>
            </a:r>
          </a:p>
          <a:p>
            <a:pPr algn="ctr">
              <a:lnSpc>
                <a:spcPts val="1800"/>
              </a:lnSpc>
              <a:spcBef>
                <a:spcPts val="600"/>
              </a:spcBef>
              <a:spcAft>
                <a:spcPts val="600"/>
              </a:spcAft>
            </a:pPr>
            <a:r>
              <a:rPr lang="en-US" sz="1800" b="1">
                <a:ln w="9525" cap="flat" cmpd="sng" algn="ctr">
                  <a:solidFill>
                    <a:srgbClr val="00B050"/>
                  </a:solidFill>
                  <a:prstDash val="solid"/>
                  <a:round/>
                </a:ln>
                <a:solidFill>
                  <a:srgbClr val="00B050"/>
                </a:solidFill>
                <a:effectLst>
                  <a:outerShdw blurRad="50800" dist="38100" dir="5400000" algn="t">
                    <a:srgbClr val="000000">
                      <a:alpha val="40000"/>
                    </a:srgbClr>
                  </a:outerShdw>
                </a:effectLst>
                <a:latin typeface="Tahoma" panose="020B0604030504040204" pitchFamily="34" charset="0"/>
                <a:ea typeface="Tahoma" panose="020B0604030504040204" pitchFamily="34" charset="0"/>
                <a:cs typeface="Tahoma" panose="020B0604030504040204" pitchFamily="34" charset="0"/>
              </a:rPr>
              <a:t>suffer </a:t>
            </a:r>
            <a:r>
              <a:rPr lang="en-US" sz="1800" b="1" i="1" kern="1200">
                <a:ln w="9525" cap="flat" cmpd="sng" algn="ctr">
                  <a:solidFill>
                    <a:srgbClr val="00B050"/>
                  </a:solidFill>
                  <a:prstDash val="solid"/>
                  <a:round/>
                </a:ln>
                <a:solidFill>
                  <a:srgbClr val="00B050"/>
                </a:solidFill>
                <a:effectLst>
                  <a:outerShdw blurRad="50800" dist="38100" dir="5400000" algn="t">
                    <a:srgbClr val="000000">
                      <a:alpha val="40000"/>
                    </a:srgbClr>
                  </a:outerShdw>
                </a:effectLst>
                <a:latin typeface="Tahoma" panose="020B0604030504040204" pitchFamily="34" charset="0"/>
                <a:ea typeface="Tahoma" panose="020B0604030504040204" pitchFamily="34" charset="0"/>
                <a:cs typeface="Tahoma" panose="020B0604030504040204" pitchFamily="34" charset="0"/>
              </a:rPr>
              <a:t>less</a:t>
            </a:r>
            <a:r>
              <a:rPr lang="en-US" sz="3600" b="1" kern="1200">
                <a:ln w="9525" cap="flat" cmpd="sng" algn="ctr">
                  <a:solidFill>
                    <a:srgbClr val="00B050"/>
                  </a:solidFill>
                  <a:prstDash val="solid"/>
                  <a:round/>
                </a:ln>
                <a:solidFill>
                  <a:srgbClr val="00B050"/>
                </a:solidFill>
                <a:effectLst>
                  <a:outerShdw blurRad="50800" dist="38100" dir="5400000" algn="t">
                    <a:srgbClr val="000000">
                      <a:alpha val="40000"/>
                    </a:srgbClr>
                  </a:outerShdw>
                </a:effectLst>
                <a:latin typeface="Tahoma" panose="020B0604030504040204" pitchFamily="34" charset="0"/>
                <a:ea typeface="Tahoma" panose="020B0604030504040204" pitchFamily="34" charset="0"/>
                <a:cs typeface="Tahoma" panose="020B0604030504040204" pitchFamily="34" charset="0"/>
              </a:rPr>
              <a:t>.</a:t>
            </a:r>
            <a:endParaRPr lang="en-US" sz="3600">
              <a:effectLst/>
              <a:latin typeface="Tahoma" panose="020B0604030504040204" pitchFamily="34" charset="0"/>
              <a:ea typeface="Tahoma" panose="020B0604030504040204" pitchFamily="34" charset="0"/>
              <a:cs typeface="Tahoma" panose="020B0604030504040204" pitchFamily="34" charset="0"/>
            </a:endParaRPr>
          </a:p>
        </xdr:txBody>
      </xdr:sp>
      <xdr:sp macro="" textlink="">
        <xdr:nvSpPr>
          <xdr:cNvPr id="719" name="N">
            <a:extLst>
              <a:ext uri="{FF2B5EF4-FFF2-40B4-BE49-F238E27FC236}">
                <a16:creationId xmlns:a16="http://schemas.microsoft.com/office/drawing/2014/main" id="{337F8EF8-AFBD-A3C5-917B-1C73B3E642E4}"/>
              </a:ext>
            </a:extLst>
          </xdr:cNvPr>
          <xdr:cNvSpPr txBox="1"/>
        </xdr:nvSpPr>
        <xdr:spPr>
          <a:xfrm>
            <a:off x="1048580" y="181602"/>
            <a:ext cx="1109891" cy="1031960"/>
          </a:xfrm>
          <a:prstGeom prst="rect">
            <a:avLst/>
          </a:prstGeom>
          <a:noFill/>
          <a:ln>
            <a:noFill/>
          </a:ln>
        </xdr:spPr>
        <xdr:txBody>
          <a:bodyPr rot="0" spcFirstLastPara="0" vert="horz" wrap="square" lIns="0" tIns="0" rIns="0" bIns="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lnSpc>
                <a:spcPts val="1800"/>
              </a:lnSpc>
              <a:spcBef>
                <a:spcPts val="600"/>
              </a:spcBef>
              <a:spcAft>
                <a:spcPts val="600"/>
              </a:spcAft>
            </a:pPr>
            <a:r>
              <a:rPr lang="en-US" sz="1800" b="1" kern="1200">
                <a:ln w="9525" cap="flat" cmpd="sng" algn="ctr">
                  <a:solidFill>
                    <a:srgbClr val="00B050"/>
                  </a:solidFill>
                  <a:prstDash val="solid"/>
                  <a:round/>
                </a:ln>
                <a:solidFill>
                  <a:srgbClr val="00B050"/>
                </a:solidFill>
                <a:effectLst>
                  <a:outerShdw blurRad="50800" dist="38100" dir="5400000" algn="t">
                    <a:srgbClr val="000000">
                      <a:alpha val="40000"/>
                    </a:srgbClr>
                  </a:outerShdw>
                </a:effectLst>
                <a:latin typeface="Tahoma" panose="020B0604030504040204" pitchFamily="34" charset="0"/>
                <a:ea typeface="Tahoma" panose="020B0604030504040204" pitchFamily="34" charset="0"/>
                <a:cs typeface="Tahoma" panose="020B0604030504040204" pitchFamily="34" charset="0"/>
              </a:rPr>
              <a:t>suffer</a:t>
            </a:r>
            <a:r>
              <a:rPr lang="en-US" sz="1800" b="1" kern="1200">
                <a:ln w="9525" cap="flat" cmpd="sng" algn="ctr">
                  <a:solidFill>
                    <a:srgbClr val="AF05FF"/>
                  </a:solidFill>
                  <a:prstDash val="solid"/>
                  <a:round/>
                </a:ln>
                <a:solidFill>
                  <a:srgbClr val="7030A0"/>
                </a:solidFill>
                <a:effectLst>
                  <a:outerShdw blurRad="50800" dist="38100" dir="5400000" algn="t">
                    <a:srgbClr val="000000">
                      <a:alpha val="40000"/>
                    </a:srgbClr>
                  </a:outerShdw>
                </a:effectLst>
                <a:latin typeface="Tahoma" panose="020B0604030504040204" pitchFamily="34" charset="0"/>
                <a:ea typeface="Tahoma" panose="020B0604030504040204" pitchFamily="34" charset="0"/>
                <a:cs typeface="Tahoma" panose="020B0604030504040204" pitchFamily="34" charset="0"/>
              </a:rPr>
              <a:t> </a:t>
            </a:r>
            <a:r>
              <a:rPr lang="en-US" sz="1800" b="1" i="1" kern="1200">
                <a:ln w="9525" cap="flat" cmpd="sng" algn="ctr">
                  <a:solidFill>
                    <a:srgbClr val="00B050"/>
                  </a:solidFill>
                  <a:prstDash val="solid"/>
                  <a:round/>
                </a:ln>
                <a:solidFill>
                  <a:srgbClr val="00B050"/>
                </a:solidFill>
                <a:effectLst>
                  <a:outerShdw blurRad="50800" dist="38100" dir="5400000" algn="t">
                    <a:srgbClr val="000000">
                      <a:alpha val="40000"/>
                    </a:srgbClr>
                  </a:outerShdw>
                </a:effectLst>
                <a:latin typeface="Tahoma" panose="020B0604030504040204" pitchFamily="34" charset="0"/>
                <a:ea typeface="Tahoma" panose="020B0604030504040204" pitchFamily="34" charset="0"/>
                <a:cs typeface="Tahoma" panose="020B0604030504040204" pitchFamily="34" charset="0"/>
              </a:rPr>
              <a:t>less</a:t>
            </a:r>
            <a:r>
              <a:rPr lang="en-US" sz="1800" b="1" kern="1200">
                <a:ln w="9525" cap="flat" cmpd="sng" algn="ctr">
                  <a:solidFill>
                    <a:srgbClr val="00B050"/>
                  </a:solidFill>
                  <a:prstDash val="solid"/>
                  <a:round/>
                </a:ln>
                <a:solidFill>
                  <a:srgbClr val="00B050"/>
                </a:solidFill>
                <a:effectLst>
                  <a:outerShdw blurRad="50800" dist="38100" dir="5400000" algn="t">
                    <a:srgbClr val="000000">
                      <a:alpha val="40000"/>
                    </a:srgbClr>
                  </a:outerShdw>
                </a:effectLst>
                <a:latin typeface="Tahoma" panose="020B0604030504040204" pitchFamily="34" charset="0"/>
                <a:ea typeface="Tahoma" panose="020B0604030504040204" pitchFamily="34" charset="0"/>
                <a:cs typeface="Tahoma" panose="020B0604030504040204" pitchFamily="34" charset="0"/>
              </a:rPr>
              <a:t>, </a:t>
            </a:r>
          </a:p>
          <a:p>
            <a:pPr algn="ctr">
              <a:lnSpc>
                <a:spcPts val="1800"/>
              </a:lnSpc>
              <a:spcBef>
                <a:spcPts val="600"/>
              </a:spcBef>
              <a:spcAft>
                <a:spcPts val="600"/>
              </a:spcAft>
            </a:pPr>
            <a:r>
              <a:rPr lang="en-US" sz="1800" b="1" spc="-150">
                <a:ln w="9525" cap="flat" cmpd="sng" algn="ctr">
                  <a:solidFill>
                    <a:srgbClr val="00B050"/>
                  </a:solidFill>
                  <a:prstDash val="solid"/>
                  <a:round/>
                </a:ln>
                <a:solidFill>
                  <a:srgbClr val="00B050"/>
                </a:solidFill>
                <a:effectLst>
                  <a:outerShdw blurRad="50800" dist="38100" dir="5400000" algn="t">
                    <a:srgbClr val="000000">
                      <a:alpha val="40000"/>
                    </a:srgbClr>
                  </a:outerShdw>
                </a:effectLst>
                <a:latin typeface="Tahoma" panose="020B0604030504040204" pitchFamily="34" charset="0"/>
                <a:ea typeface="Tahoma" panose="020B0604030504040204" pitchFamily="34" charset="0"/>
                <a:cs typeface="Tahoma" panose="020B0604030504040204" pitchFamily="34" charset="0"/>
              </a:rPr>
              <a:t>generalize</a:t>
            </a:r>
            <a:r>
              <a:rPr lang="en-US" sz="1800" b="1">
                <a:ln w="9525" cap="flat" cmpd="sng" algn="ctr">
                  <a:solidFill>
                    <a:srgbClr val="00B050"/>
                  </a:solidFill>
                  <a:prstDash val="solid"/>
                  <a:round/>
                </a:ln>
                <a:solidFill>
                  <a:srgbClr val="00B050"/>
                </a:solidFill>
                <a:effectLst>
                  <a:outerShdw blurRad="50800" dist="38100" dir="5400000" algn="t">
                    <a:srgbClr val="000000">
                      <a:alpha val="40000"/>
                    </a:srgbClr>
                  </a:outerShdw>
                </a:effectLst>
                <a:latin typeface="Tahoma" panose="020B0604030504040204" pitchFamily="34" charset="0"/>
                <a:ea typeface="Tahoma" panose="020B0604030504040204" pitchFamily="34" charset="0"/>
                <a:cs typeface="Tahoma" panose="020B0604030504040204" pitchFamily="34" charset="0"/>
              </a:rPr>
              <a:t> </a:t>
            </a:r>
            <a:r>
              <a:rPr lang="en-US" sz="1800" b="1" i="1" kern="1200">
                <a:ln w="9525" cap="flat" cmpd="sng" algn="ctr">
                  <a:solidFill>
                    <a:srgbClr val="00B050"/>
                  </a:solidFill>
                  <a:prstDash val="solid"/>
                  <a:round/>
                </a:ln>
                <a:solidFill>
                  <a:srgbClr val="00B050"/>
                </a:solidFill>
                <a:effectLst>
                  <a:outerShdw blurRad="50800" dist="38100" dir="5400000" algn="t">
                    <a:srgbClr val="000000">
                      <a:alpha val="40000"/>
                    </a:srgbClr>
                  </a:outerShdw>
                </a:effectLst>
                <a:latin typeface="Tahoma" panose="020B0604030504040204" pitchFamily="34" charset="0"/>
                <a:ea typeface="Tahoma" panose="020B0604030504040204" pitchFamily="34" charset="0"/>
                <a:cs typeface="Tahoma" panose="020B0604030504040204" pitchFamily="34" charset="0"/>
              </a:rPr>
              <a:t>less</a:t>
            </a:r>
            <a:endParaRPr lang="en-US" sz="1800">
              <a:effectLst/>
              <a:latin typeface="Tahoma" panose="020B0604030504040204" pitchFamily="34" charset="0"/>
              <a:ea typeface="Tahoma" panose="020B0604030504040204" pitchFamily="34" charset="0"/>
              <a:cs typeface="Tahoma" panose="020B0604030504040204" pitchFamily="34" charset="0"/>
            </a:endParaRPr>
          </a:p>
        </xdr:txBody>
      </xdr:sp>
      <xdr:sp macro="" textlink="">
        <xdr:nvSpPr>
          <xdr:cNvPr id="720" name="E">
            <a:extLst>
              <a:ext uri="{FF2B5EF4-FFF2-40B4-BE49-F238E27FC236}">
                <a16:creationId xmlns:a16="http://schemas.microsoft.com/office/drawing/2014/main" id="{4E02D958-4F07-7F39-D780-07841C7C6653}"/>
              </a:ext>
            </a:extLst>
          </xdr:cNvPr>
          <xdr:cNvSpPr txBox="1"/>
        </xdr:nvSpPr>
        <xdr:spPr>
          <a:xfrm flipH="1">
            <a:off x="1865945" y="1153177"/>
            <a:ext cx="1326527" cy="1051559"/>
          </a:xfrm>
          <a:prstGeom prst="rect">
            <a:avLst/>
          </a:prstGeom>
          <a:noFill/>
          <a:ln>
            <a:noFill/>
          </a:ln>
        </xdr:spPr>
        <xdr:txBody>
          <a:bodyPr rot="0" spcFirstLastPara="0" vert="horz" wrap="square" lIns="0" tIns="0" rIns="0" bIns="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lnSpc>
                <a:spcPts val="1800"/>
              </a:lnSpc>
              <a:spcBef>
                <a:spcPts val="600"/>
              </a:spcBef>
              <a:spcAft>
                <a:spcPts val="600"/>
              </a:spcAft>
            </a:pPr>
            <a:r>
              <a:rPr lang="en-US" sz="1800" b="1" kern="1200" spc="-150">
                <a:ln w="9525" cap="flat" cmpd="sng" algn="ctr">
                  <a:solidFill>
                    <a:srgbClr val="00B050"/>
                  </a:solidFill>
                  <a:prstDash val="solid"/>
                  <a:round/>
                </a:ln>
                <a:solidFill>
                  <a:srgbClr val="00B050"/>
                </a:solidFill>
                <a:effectLst>
                  <a:outerShdw blurRad="50800" dist="38100" dir="5400000" algn="t">
                    <a:srgbClr val="000000">
                      <a:alpha val="40000"/>
                    </a:srgbClr>
                  </a:outerShdw>
                </a:effectLst>
                <a:latin typeface="Tahoma" panose="020B0604030504040204" pitchFamily="34" charset="0"/>
                <a:ea typeface="Tahoma" panose="020B0604030504040204" pitchFamily="34" charset="0"/>
                <a:cs typeface="Tahoma" panose="020B0604030504040204" pitchFamily="34" charset="0"/>
              </a:rPr>
              <a:t>generalize</a:t>
            </a:r>
            <a:r>
              <a:rPr lang="en-US" sz="1800" b="1" kern="1200">
                <a:ln w="9525" cap="flat" cmpd="sng" algn="ctr">
                  <a:solidFill>
                    <a:srgbClr val="00B050"/>
                  </a:solidFill>
                  <a:prstDash val="solid"/>
                  <a:round/>
                </a:ln>
                <a:solidFill>
                  <a:srgbClr val="00B050"/>
                </a:solidFill>
                <a:effectLst>
                  <a:outerShdw blurRad="50800" dist="38100" dir="5400000" algn="t">
                    <a:srgbClr val="000000">
                      <a:alpha val="40000"/>
                    </a:srgbClr>
                  </a:outerShdw>
                </a:effectLst>
                <a:latin typeface="Tahoma" panose="020B0604030504040204" pitchFamily="34" charset="0"/>
                <a:ea typeface="Tahoma" panose="020B0604030504040204" pitchFamily="34" charset="0"/>
                <a:cs typeface="Tahoma" panose="020B0604030504040204" pitchFamily="34" charset="0"/>
              </a:rPr>
              <a:t> </a:t>
            </a:r>
            <a:r>
              <a:rPr lang="en-US" sz="1800" b="1" i="1">
                <a:ln w="9525" cap="flat" cmpd="sng" algn="ctr">
                  <a:solidFill>
                    <a:srgbClr val="00B050"/>
                  </a:solidFill>
                  <a:prstDash val="solid"/>
                  <a:round/>
                </a:ln>
                <a:solidFill>
                  <a:srgbClr val="00B050"/>
                </a:solidFill>
                <a:effectLst>
                  <a:outerShdw blurRad="50800" dist="38100" dir="5400000" algn="t">
                    <a:srgbClr val="000000">
                      <a:alpha val="40000"/>
                    </a:srgbClr>
                  </a:outerShdw>
                </a:effectLst>
                <a:latin typeface="Tahoma" panose="020B0604030504040204" pitchFamily="34" charset="0"/>
                <a:ea typeface="Tahoma" panose="020B0604030504040204" pitchFamily="34" charset="0"/>
                <a:cs typeface="Tahoma" panose="020B0604030504040204" pitchFamily="34" charset="0"/>
              </a:rPr>
              <a:t>less</a:t>
            </a:r>
            <a:r>
              <a:rPr lang="en-US" sz="1800" b="1">
                <a:ln w="9525" cap="flat" cmpd="sng" algn="ctr">
                  <a:solidFill>
                    <a:srgbClr val="00B050"/>
                  </a:solidFill>
                  <a:prstDash val="solid"/>
                  <a:round/>
                </a:ln>
                <a:solidFill>
                  <a:srgbClr val="00B050"/>
                </a:solidFill>
                <a:effectLst>
                  <a:outerShdw blurRad="50800" dist="38100" dir="5400000" algn="t">
                    <a:srgbClr val="000000">
                      <a:alpha val="40000"/>
                    </a:srgbClr>
                  </a:outerShdw>
                </a:effectLst>
                <a:latin typeface="Tahoma" panose="020B0604030504040204" pitchFamily="34" charset="0"/>
                <a:ea typeface="Tahoma" panose="020B0604030504040204" pitchFamily="34" charset="0"/>
                <a:cs typeface="Tahoma" panose="020B0604030504040204" pitchFamily="34" charset="0"/>
              </a:rPr>
              <a:t>, </a:t>
            </a:r>
          </a:p>
          <a:p>
            <a:pPr algn="ctr">
              <a:lnSpc>
                <a:spcPts val="1800"/>
              </a:lnSpc>
              <a:spcBef>
                <a:spcPts val="600"/>
              </a:spcBef>
              <a:spcAft>
                <a:spcPts val="600"/>
              </a:spcAft>
            </a:pPr>
            <a:r>
              <a:rPr lang="en-US" sz="1800" b="1" kern="1200" spc="-150">
                <a:ln w="9525" cap="flat" cmpd="sng" algn="ctr">
                  <a:solidFill>
                    <a:srgbClr val="00B050"/>
                  </a:solidFill>
                  <a:prstDash val="solid"/>
                  <a:round/>
                </a:ln>
                <a:solidFill>
                  <a:srgbClr val="00B050"/>
                </a:solidFill>
                <a:effectLst>
                  <a:outerShdw blurRad="50800" dist="38100" dir="5400000" algn="t">
                    <a:srgbClr val="000000">
                      <a:alpha val="40000"/>
                    </a:srgbClr>
                  </a:outerShdw>
                </a:effectLst>
                <a:latin typeface="Tahoma" panose="020B0604030504040204" pitchFamily="34" charset="0"/>
                <a:ea typeface="Tahoma" panose="020B0604030504040204" pitchFamily="34" charset="0"/>
                <a:cs typeface="Tahoma" panose="020B0604030504040204" pitchFamily="34" charset="0"/>
              </a:rPr>
              <a:t>responsive</a:t>
            </a:r>
            <a:r>
              <a:rPr lang="en-US" sz="1800" b="1" kern="1200" spc="-70">
                <a:ln w="9525" cap="flat" cmpd="sng" algn="ctr">
                  <a:solidFill>
                    <a:srgbClr val="00B050"/>
                  </a:solidFill>
                  <a:prstDash val="solid"/>
                  <a:round/>
                </a:ln>
                <a:solidFill>
                  <a:srgbClr val="00B050"/>
                </a:solidFill>
                <a:effectLst>
                  <a:outerShdw blurRad="50800" dist="38100" dir="5400000" algn="t">
                    <a:srgbClr val="000000">
                      <a:alpha val="40000"/>
                    </a:srgbClr>
                  </a:outerShdw>
                </a:effectLst>
                <a:latin typeface="Tahoma" panose="020B0604030504040204" pitchFamily="34" charset="0"/>
                <a:ea typeface="Tahoma" panose="020B0604030504040204" pitchFamily="34" charset="0"/>
                <a:cs typeface="Tahoma" panose="020B0604030504040204" pitchFamily="34" charset="0"/>
              </a:rPr>
              <a:t> </a:t>
            </a:r>
            <a:r>
              <a:rPr lang="en-US" sz="1800" b="1" i="1">
                <a:ln w="9525" cap="flat" cmpd="sng" algn="ctr">
                  <a:solidFill>
                    <a:srgbClr val="00B050"/>
                  </a:solidFill>
                  <a:prstDash val="solid"/>
                  <a:round/>
                </a:ln>
                <a:solidFill>
                  <a:srgbClr val="00B050"/>
                </a:solidFill>
                <a:effectLst>
                  <a:outerShdw blurRad="50800" dist="38100" dir="5400000" algn="t">
                    <a:srgbClr val="000000">
                      <a:alpha val="40000"/>
                    </a:srgbClr>
                  </a:outerShdw>
                </a:effectLst>
                <a:latin typeface="Tahoma" panose="020B0604030504040204" pitchFamily="34" charset="0"/>
                <a:ea typeface="Tahoma" panose="020B0604030504040204" pitchFamily="34" charset="0"/>
                <a:cs typeface="Tahoma" panose="020B0604030504040204" pitchFamily="34" charset="0"/>
              </a:rPr>
              <a:t>more</a:t>
            </a:r>
            <a:endParaRPr lang="en-US" sz="1800">
              <a:effectLst/>
              <a:latin typeface="Tahoma" panose="020B0604030504040204" pitchFamily="34" charset="0"/>
              <a:ea typeface="Tahoma" panose="020B0604030504040204" pitchFamily="34" charset="0"/>
              <a:cs typeface="Tahoma" panose="020B0604030504040204" pitchFamily="34" charset="0"/>
            </a:endParaRPr>
          </a:p>
        </xdr:txBody>
      </xdr:sp>
    </xdr:grpSp>
    <xdr:clientData/>
  </xdr:twoCellAnchor>
  <xdr:twoCellAnchor>
    <xdr:from>
      <xdr:col>1</xdr:col>
      <xdr:colOff>0</xdr:colOff>
      <xdr:row>1336</xdr:row>
      <xdr:rowOff>2540</xdr:rowOff>
    </xdr:from>
    <xdr:to>
      <xdr:col>7</xdr:col>
      <xdr:colOff>237834</xdr:colOff>
      <xdr:row>1354</xdr:row>
      <xdr:rowOff>60960</xdr:rowOff>
    </xdr:to>
    <xdr:grpSp>
      <xdr:nvGrpSpPr>
        <xdr:cNvPr id="723" name="Group 722">
          <a:extLst>
            <a:ext uri="{FF2B5EF4-FFF2-40B4-BE49-F238E27FC236}">
              <a16:creationId xmlns:a16="http://schemas.microsoft.com/office/drawing/2014/main" id="{317CBB1E-AE28-4952-86D1-A41731C5707A}"/>
            </a:ext>
          </a:extLst>
        </xdr:cNvPr>
        <xdr:cNvGrpSpPr>
          <a:grpSpLocks noChangeAspect="1"/>
        </xdr:cNvGrpSpPr>
      </xdr:nvGrpSpPr>
      <xdr:grpSpPr>
        <a:xfrm>
          <a:off x="114300" y="259279390"/>
          <a:ext cx="3323934" cy="3030220"/>
          <a:chOff x="-10801" y="0"/>
          <a:chExt cx="3211201" cy="3200400"/>
        </a:xfrm>
      </xdr:grpSpPr>
      <xdr:grpSp>
        <xdr:nvGrpSpPr>
          <xdr:cNvPr id="724" name="Group 723">
            <a:extLst>
              <a:ext uri="{FF2B5EF4-FFF2-40B4-BE49-F238E27FC236}">
                <a16:creationId xmlns:a16="http://schemas.microsoft.com/office/drawing/2014/main" id="{041625DD-0CCC-864E-4A61-AE4041E37FBA}"/>
              </a:ext>
            </a:extLst>
          </xdr:cNvPr>
          <xdr:cNvGrpSpPr/>
        </xdr:nvGrpSpPr>
        <xdr:grpSpPr>
          <a:xfrm>
            <a:off x="0" y="0"/>
            <a:ext cx="3200400" cy="3200400"/>
            <a:chOff x="0" y="0"/>
            <a:chExt cx="2651760" cy="2651760"/>
          </a:xfrm>
        </xdr:grpSpPr>
        <xdr:sp macro="" textlink="">
          <xdr:nvSpPr>
            <xdr:cNvPr id="737" name="Circle: Hollow 736">
              <a:extLst>
                <a:ext uri="{FF2B5EF4-FFF2-40B4-BE49-F238E27FC236}">
                  <a16:creationId xmlns:a16="http://schemas.microsoft.com/office/drawing/2014/main" id="{96B1FDD3-F17D-3C1A-FC0D-18013E0CFFE1}"/>
                </a:ext>
              </a:extLst>
            </xdr:cNvPr>
            <xdr:cNvSpPr/>
          </xdr:nvSpPr>
          <xdr:spPr>
            <a:xfrm>
              <a:off x="0" y="0"/>
              <a:ext cx="2651760" cy="2651760"/>
            </a:xfrm>
            <a:prstGeom prst="donut">
              <a:avLst>
                <a:gd name="adj" fmla="val 1435"/>
              </a:avLst>
            </a:prstGeom>
            <a:solidFill>
              <a:srgbClr val="00B0F0"/>
            </a:solidFill>
            <a:ln w="57150">
              <a:solidFill>
                <a:srgbClr val="5AC8FF"/>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endParaRPr lang="en-US"/>
            </a:p>
          </xdr:txBody>
        </xdr:sp>
        <xdr:sp macro="" textlink="">
          <xdr:nvSpPr>
            <xdr:cNvPr id="738" name="Flowchart: Summing Junction 737">
              <a:extLst>
                <a:ext uri="{FF2B5EF4-FFF2-40B4-BE49-F238E27FC236}">
                  <a16:creationId xmlns:a16="http://schemas.microsoft.com/office/drawing/2014/main" id="{8926C993-39ED-772C-F7A5-14B3764DF4AF}"/>
                </a:ext>
              </a:extLst>
            </xdr:cNvPr>
            <xdr:cNvSpPr/>
          </xdr:nvSpPr>
          <xdr:spPr>
            <a:xfrm>
              <a:off x="24181" y="22860"/>
              <a:ext cx="2606040" cy="2606040"/>
            </a:xfrm>
            <a:prstGeom prst="flowChartSummingJunction">
              <a:avLst/>
            </a:prstGeom>
            <a:solidFill>
              <a:schemeClr val="bg1"/>
            </a:solidFill>
            <a:ln w="19050" cap="flat" cmpd="sng" algn="ctr">
              <a:solidFill>
                <a:srgbClr val="00EA6A"/>
              </a:solidFill>
              <a:prstDash val="lgDash"/>
              <a:round/>
              <a:headEnd type="none" w="med" len="med"/>
              <a:tailEnd type="none" w="med" len="med"/>
            </a:ln>
          </xdr:spPr>
          <xdr:style>
            <a:lnRef idx="0">
              <a:scrgbClr r="0" g="0" b="0"/>
            </a:lnRef>
            <a:fillRef idx="0">
              <a:scrgbClr r="0" g="0" b="0"/>
            </a:fillRef>
            <a:effectRef idx="0">
              <a:scrgbClr r="0" g="0" b="0"/>
            </a:effectRef>
            <a:fontRef idx="minor">
              <a:schemeClr val="accent6"/>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accent6"/>
                  </a:solidFill>
                  <a:latin typeface="+mn-lt"/>
                  <a:ea typeface="+mn-ea"/>
                  <a:cs typeface="+mn-cs"/>
                </a:defRPr>
              </a:lvl1pPr>
              <a:lvl2pPr marL="457200" algn="l" defTabSz="914400" rtl="0" eaLnBrk="1" latinLnBrk="0" hangingPunct="1">
                <a:defRPr sz="1800" kern="1200">
                  <a:solidFill>
                    <a:schemeClr val="accent6"/>
                  </a:solidFill>
                  <a:latin typeface="+mn-lt"/>
                  <a:ea typeface="+mn-ea"/>
                  <a:cs typeface="+mn-cs"/>
                </a:defRPr>
              </a:lvl2pPr>
              <a:lvl3pPr marL="914400" algn="l" defTabSz="914400" rtl="0" eaLnBrk="1" latinLnBrk="0" hangingPunct="1">
                <a:defRPr sz="1800" kern="1200">
                  <a:solidFill>
                    <a:schemeClr val="accent6"/>
                  </a:solidFill>
                  <a:latin typeface="+mn-lt"/>
                  <a:ea typeface="+mn-ea"/>
                  <a:cs typeface="+mn-cs"/>
                </a:defRPr>
              </a:lvl3pPr>
              <a:lvl4pPr marL="1371600" algn="l" defTabSz="914400" rtl="0" eaLnBrk="1" latinLnBrk="0" hangingPunct="1">
                <a:defRPr sz="1800" kern="1200">
                  <a:solidFill>
                    <a:schemeClr val="accent6"/>
                  </a:solidFill>
                  <a:latin typeface="+mn-lt"/>
                  <a:ea typeface="+mn-ea"/>
                  <a:cs typeface="+mn-cs"/>
                </a:defRPr>
              </a:lvl4pPr>
              <a:lvl5pPr marL="1828800" algn="l" defTabSz="914400" rtl="0" eaLnBrk="1" latinLnBrk="0" hangingPunct="1">
                <a:defRPr sz="1800" kern="1200">
                  <a:solidFill>
                    <a:schemeClr val="accent6"/>
                  </a:solidFill>
                  <a:latin typeface="+mn-lt"/>
                  <a:ea typeface="+mn-ea"/>
                  <a:cs typeface="+mn-cs"/>
                </a:defRPr>
              </a:lvl5pPr>
              <a:lvl6pPr marL="2286000" algn="l" defTabSz="914400" rtl="0" eaLnBrk="1" latinLnBrk="0" hangingPunct="1">
                <a:defRPr sz="1800" kern="1200">
                  <a:solidFill>
                    <a:schemeClr val="accent6"/>
                  </a:solidFill>
                  <a:latin typeface="+mn-lt"/>
                  <a:ea typeface="+mn-ea"/>
                  <a:cs typeface="+mn-cs"/>
                </a:defRPr>
              </a:lvl6pPr>
              <a:lvl7pPr marL="2743200" algn="l" defTabSz="914400" rtl="0" eaLnBrk="1" latinLnBrk="0" hangingPunct="1">
                <a:defRPr sz="1800" kern="1200">
                  <a:solidFill>
                    <a:schemeClr val="accent6"/>
                  </a:solidFill>
                  <a:latin typeface="+mn-lt"/>
                  <a:ea typeface="+mn-ea"/>
                  <a:cs typeface="+mn-cs"/>
                </a:defRPr>
              </a:lvl7pPr>
              <a:lvl8pPr marL="3200400" algn="l" defTabSz="914400" rtl="0" eaLnBrk="1" latinLnBrk="0" hangingPunct="1">
                <a:defRPr sz="1800" kern="1200">
                  <a:solidFill>
                    <a:schemeClr val="accent6"/>
                  </a:solidFill>
                  <a:latin typeface="+mn-lt"/>
                  <a:ea typeface="+mn-ea"/>
                  <a:cs typeface="+mn-cs"/>
                </a:defRPr>
              </a:lvl8pPr>
              <a:lvl9pPr marL="3657600" algn="l" defTabSz="914400" rtl="0" eaLnBrk="1" latinLnBrk="0" hangingPunct="1">
                <a:defRPr sz="1800" kern="1200">
                  <a:solidFill>
                    <a:schemeClr val="accent6"/>
                  </a:solidFill>
                  <a:latin typeface="+mn-lt"/>
                  <a:ea typeface="+mn-ea"/>
                  <a:cs typeface="+mn-cs"/>
                </a:defRPr>
              </a:lvl9pPr>
            </a:lstStyle>
            <a:p>
              <a:endParaRPr lang="en-US"/>
            </a:p>
          </xdr:txBody>
        </xdr:sp>
      </xdr:grpSp>
      <xdr:sp macro="" textlink="">
        <xdr:nvSpPr>
          <xdr:cNvPr id="725" name="1">
            <a:extLst>
              <a:ext uri="{FF2B5EF4-FFF2-40B4-BE49-F238E27FC236}">
                <a16:creationId xmlns:a16="http://schemas.microsoft.com/office/drawing/2014/main" id="{8266DF25-2B7B-9232-E7A7-E34B3324D7AC}"/>
              </a:ext>
            </a:extLst>
          </xdr:cNvPr>
          <xdr:cNvSpPr txBox="1"/>
        </xdr:nvSpPr>
        <xdr:spPr>
          <a:xfrm>
            <a:off x="2014928" y="1079053"/>
            <a:ext cx="960547" cy="1130747"/>
          </a:xfrm>
          <a:prstGeom prst="rect">
            <a:avLst/>
          </a:prstGeom>
          <a:noFill/>
          <a:ln>
            <a:noFill/>
          </a:ln>
        </xdr:spPr>
        <xdr:txBody>
          <a:bodyPr rot="0" spcFirstLastPara="0" vert="horz" wrap="square" lIns="0" tIns="0" rIns="0" bIns="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algn="ctr">
              <a:spcBef>
                <a:spcPts val="0"/>
              </a:spcBef>
              <a:spcAft>
                <a:spcPts val="0"/>
              </a:spcAft>
            </a:pPr>
            <a:r>
              <a:rPr lang="en-US" sz="11000" b="1" kern="1200" spc="-50">
                <a:ln w="9525" cap="flat" cmpd="sng" algn="ctr">
                  <a:solidFill>
                    <a:srgbClr val="FFC8FF"/>
                  </a:solidFill>
                  <a:prstDash val="solid"/>
                  <a:round/>
                </a:ln>
                <a:solidFill>
                  <a:srgbClr val="FFCDCD"/>
                </a:solidFill>
                <a:effectLst>
                  <a:outerShdw blurRad="50800" dist="38100" dir="5400000" algn="t">
                    <a:srgbClr val="000000">
                      <a:alpha val="40000"/>
                    </a:srgbClr>
                  </a:outerShdw>
                </a:effectLst>
                <a:latin typeface="Arial Black" panose="020B0A04020102020204" pitchFamily="34" charset="0"/>
                <a:ea typeface="Times New Roman" panose="02020603050405020304" pitchFamily="18" charset="0"/>
                <a:cs typeface="Times New Roman" panose="02020603050405020304" pitchFamily="18" charset="0"/>
              </a:rPr>
              <a:t>1</a:t>
            </a:r>
            <a:endParaRPr lang="en-US" sz="11000">
              <a:ln>
                <a:solidFill>
                  <a:srgbClr val="FFC8FF"/>
                </a:solidFill>
              </a:ln>
              <a:solidFill>
                <a:srgbClr val="FFCDCD"/>
              </a:solidFill>
              <a:effectLst/>
              <a:latin typeface="Arial Black" panose="020B0A04020102020204" pitchFamily="34" charset="0"/>
              <a:ea typeface="Times New Roman" panose="02020603050405020304" pitchFamily="18" charset="0"/>
              <a:cs typeface="Times New Roman" panose="02020603050405020304" pitchFamily="18" charset="0"/>
            </a:endParaRPr>
          </a:p>
          <a:p>
            <a:pPr marL="0" marR="0" algn="ctr">
              <a:lnSpc>
                <a:spcPts val="1500"/>
              </a:lnSpc>
              <a:spcBef>
                <a:spcPts val="0"/>
              </a:spcBef>
              <a:spcAft>
                <a:spcPts val="0"/>
              </a:spcAft>
            </a:pPr>
            <a:r>
              <a:rPr lang="en-US" sz="1200">
                <a:effectLst/>
                <a:latin typeface="Cambria Math" panose="02040503050406030204" pitchFamily="18" charset="0"/>
                <a:ea typeface="Times New Roman" panose="02020603050405020304" pitchFamily="18" charset="0"/>
                <a:cs typeface="Times New Roman" panose="02020603050405020304" pitchFamily="18" charset="0"/>
              </a:rPr>
              <a:t> </a:t>
            </a:r>
            <a:endParaRPr lang="en-US" sz="1100">
              <a:effectLst/>
              <a:latin typeface="Cambria Math" panose="02040503050406030204" pitchFamily="18" charset="0"/>
              <a:ea typeface="Times New Roman" panose="02020603050405020304" pitchFamily="18" charset="0"/>
              <a:cs typeface="Times New Roman" panose="02020603050405020304" pitchFamily="18" charset="0"/>
            </a:endParaRPr>
          </a:p>
        </xdr:txBody>
      </xdr:sp>
      <xdr:sp macro="" textlink="">
        <xdr:nvSpPr>
          <xdr:cNvPr id="726" name="2">
            <a:extLst>
              <a:ext uri="{FF2B5EF4-FFF2-40B4-BE49-F238E27FC236}">
                <a16:creationId xmlns:a16="http://schemas.microsoft.com/office/drawing/2014/main" id="{CCCCBF41-606C-25FD-454C-5D64C6646069}"/>
              </a:ext>
            </a:extLst>
          </xdr:cNvPr>
          <xdr:cNvSpPr txBox="1"/>
        </xdr:nvSpPr>
        <xdr:spPr>
          <a:xfrm flipH="1">
            <a:off x="1122816" y="1856636"/>
            <a:ext cx="931122" cy="1214912"/>
          </a:xfrm>
          <a:prstGeom prst="rect">
            <a:avLst/>
          </a:prstGeom>
          <a:noFill/>
          <a:ln>
            <a:noFill/>
          </a:ln>
        </xdr:spPr>
        <xdr:txBody>
          <a:bodyPr rot="0" spcFirstLastPara="0" vert="horz" wrap="square" lIns="0" tIns="0" rIns="0" bIns="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algn="ctr">
              <a:spcBef>
                <a:spcPts val="0"/>
              </a:spcBef>
              <a:spcAft>
                <a:spcPts val="0"/>
              </a:spcAft>
            </a:pPr>
            <a:r>
              <a:rPr lang="en-US" sz="11000" b="1" kern="1200" spc="-50">
                <a:ln w="9525" cap="flat" cmpd="sng" algn="ctr">
                  <a:solidFill>
                    <a:srgbClr val="FFC8FF"/>
                  </a:solidFill>
                  <a:prstDash val="solid"/>
                  <a:round/>
                </a:ln>
                <a:solidFill>
                  <a:srgbClr val="FFCDCD"/>
                </a:solidFill>
                <a:effectLst>
                  <a:outerShdw blurRad="50800" dist="38100" dir="5400000" algn="t">
                    <a:srgbClr val="000000">
                      <a:alpha val="40000"/>
                    </a:srgbClr>
                  </a:outerShdw>
                </a:effectLst>
                <a:latin typeface="Arial Black" panose="020B0A04020102020204" pitchFamily="34" charset="0"/>
                <a:ea typeface="Times New Roman" panose="02020603050405020304" pitchFamily="18" charset="0"/>
                <a:cs typeface="Times New Roman" panose="02020603050405020304" pitchFamily="18" charset="0"/>
              </a:rPr>
              <a:t>2</a:t>
            </a:r>
            <a:endParaRPr lang="en-US" sz="11000">
              <a:ln>
                <a:solidFill>
                  <a:srgbClr val="FFC8FF"/>
                </a:solidFill>
              </a:ln>
              <a:solidFill>
                <a:srgbClr val="FFCDCD"/>
              </a:solidFill>
              <a:effectLst/>
              <a:latin typeface="Arial Black" panose="020B0A04020102020204" pitchFamily="34" charset="0"/>
              <a:ea typeface="Times New Roman" panose="02020603050405020304" pitchFamily="18" charset="0"/>
              <a:cs typeface="Times New Roman" panose="02020603050405020304" pitchFamily="18" charset="0"/>
            </a:endParaRPr>
          </a:p>
        </xdr:txBody>
      </xdr:sp>
      <xdr:sp macro="" textlink="">
        <xdr:nvSpPr>
          <xdr:cNvPr id="727" name="3">
            <a:extLst>
              <a:ext uri="{FF2B5EF4-FFF2-40B4-BE49-F238E27FC236}">
                <a16:creationId xmlns:a16="http://schemas.microsoft.com/office/drawing/2014/main" id="{7681D2A2-7F80-1DA2-7FA2-4FC49C03C448}"/>
              </a:ext>
            </a:extLst>
          </xdr:cNvPr>
          <xdr:cNvSpPr txBox="1"/>
        </xdr:nvSpPr>
        <xdr:spPr>
          <a:xfrm>
            <a:off x="58854" y="1046110"/>
            <a:ext cx="1102972" cy="1132147"/>
          </a:xfrm>
          <a:prstGeom prst="rect">
            <a:avLst/>
          </a:prstGeom>
          <a:noFill/>
          <a:ln>
            <a:noFill/>
          </a:ln>
        </xdr:spPr>
        <xdr:txBody>
          <a:bodyPr rot="0" spcFirstLastPara="0" vert="horz" wrap="square" lIns="0" tIns="0" rIns="0" bIns="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algn="ctr">
              <a:spcBef>
                <a:spcPts val="0"/>
              </a:spcBef>
              <a:spcAft>
                <a:spcPts val="0"/>
              </a:spcAft>
            </a:pPr>
            <a:r>
              <a:rPr lang="en-US" sz="11000" b="1" kern="1200" spc="-50">
                <a:ln w="9525" cap="flat" cmpd="sng" algn="ctr">
                  <a:solidFill>
                    <a:srgbClr val="FFC8FF"/>
                  </a:solidFill>
                  <a:prstDash val="solid"/>
                  <a:round/>
                </a:ln>
                <a:solidFill>
                  <a:srgbClr val="FFCDCD"/>
                </a:solidFill>
                <a:effectLst>
                  <a:outerShdw blurRad="50800" dist="38100" dir="5400000" algn="t">
                    <a:srgbClr val="000000">
                      <a:alpha val="40000"/>
                    </a:srgbClr>
                  </a:outerShdw>
                </a:effectLst>
                <a:latin typeface="Arial Black" panose="020B0A04020102020204" pitchFamily="34" charset="0"/>
                <a:ea typeface="Times New Roman" panose="02020603050405020304" pitchFamily="18" charset="0"/>
                <a:cs typeface="Times New Roman" panose="02020603050405020304" pitchFamily="18" charset="0"/>
              </a:rPr>
              <a:t>3</a:t>
            </a:r>
            <a:endParaRPr lang="en-US" sz="11000">
              <a:ln w="9525" cap="flat" cmpd="sng" algn="ctr">
                <a:solidFill>
                  <a:srgbClr val="FFC8FF"/>
                </a:solidFill>
                <a:prstDash val="solid"/>
                <a:round/>
              </a:ln>
              <a:solidFill>
                <a:srgbClr val="FFCDCD"/>
              </a:solidFill>
              <a:effectLst/>
              <a:latin typeface="Arial Black" panose="020B0A04020102020204" pitchFamily="34" charset="0"/>
              <a:ea typeface="Times New Roman" panose="02020603050405020304" pitchFamily="18" charset="0"/>
              <a:cs typeface="Times New Roman" panose="02020603050405020304" pitchFamily="18" charset="0"/>
            </a:endParaRPr>
          </a:p>
        </xdr:txBody>
      </xdr:sp>
      <xdr:sp macro="" textlink="">
        <xdr:nvSpPr>
          <xdr:cNvPr id="728" name="4">
            <a:extLst>
              <a:ext uri="{FF2B5EF4-FFF2-40B4-BE49-F238E27FC236}">
                <a16:creationId xmlns:a16="http://schemas.microsoft.com/office/drawing/2014/main" id="{139E2A9B-FCCE-DD9D-F618-265BD1B66C37}"/>
              </a:ext>
            </a:extLst>
          </xdr:cNvPr>
          <xdr:cNvSpPr txBox="1"/>
        </xdr:nvSpPr>
        <xdr:spPr>
          <a:xfrm flipH="1">
            <a:off x="1057330" y="146818"/>
            <a:ext cx="987255" cy="1130747"/>
          </a:xfrm>
          <a:prstGeom prst="rect">
            <a:avLst/>
          </a:prstGeom>
          <a:noFill/>
          <a:ln>
            <a:noFill/>
          </a:ln>
        </xdr:spPr>
        <xdr:txBody>
          <a:bodyPr rot="0" spcFirstLastPara="0" vert="horz" wrap="square" lIns="0" tIns="0" rIns="0" bIns="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algn="ctr">
              <a:spcBef>
                <a:spcPts val="0"/>
              </a:spcBef>
              <a:spcAft>
                <a:spcPts val="0"/>
              </a:spcAft>
            </a:pPr>
            <a:r>
              <a:rPr lang="en-US" sz="11000" b="1" kern="1200" spc="-50">
                <a:ln w="9525" cap="flat" cmpd="sng" algn="ctr">
                  <a:solidFill>
                    <a:srgbClr val="FFC8FF"/>
                  </a:solidFill>
                  <a:prstDash val="solid"/>
                  <a:round/>
                </a:ln>
                <a:solidFill>
                  <a:srgbClr val="FFCDCD"/>
                </a:solidFill>
                <a:effectLst>
                  <a:outerShdw blurRad="50800" dist="38100" dir="5400000" algn="t">
                    <a:srgbClr val="000000">
                      <a:alpha val="40000"/>
                    </a:srgbClr>
                  </a:outerShdw>
                </a:effectLst>
                <a:latin typeface="Arial Black" panose="020B0A04020102020204" pitchFamily="34" charset="0"/>
                <a:ea typeface="Times New Roman" panose="02020603050405020304" pitchFamily="18" charset="0"/>
                <a:cs typeface="Times New Roman" panose="02020603050405020304" pitchFamily="18" charset="0"/>
              </a:rPr>
              <a:t>4</a:t>
            </a:r>
            <a:endParaRPr lang="en-US" sz="11000">
              <a:ln>
                <a:solidFill>
                  <a:srgbClr val="FFC8FF"/>
                </a:solidFill>
              </a:ln>
              <a:solidFill>
                <a:srgbClr val="FFCDCD"/>
              </a:solidFill>
              <a:effectLst/>
              <a:latin typeface="Arial Black" panose="020B0A04020102020204" pitchFamily="34" charset="0"/>
              <a:ea typeface="Times New Roman" panose="02020603050405020304" pitchFamily="18" charset="0"/>
              <a:cs typeface="Times New Roman" panose="02020603050405020304" pitchFamily="18" charset="0"/>
            </a:endParaRPr>
          </a:p>
        </xdr:txBody>
      </xdr:sp>
      <xdr:sp macro="" textlink="">
        <xdr:nvSpPr>
          <xdr:cNvPr id="729" name="Right Arrow 12">
            <a:extLst>
              <a:ext uri="{FF2B5EF4-FFF2-40B4-BE49-F238E27FC236}">
                <a16:creationId xmlns:a16="http://schemas.microsoft.com/office/drawing/2014/main" id="{55EDA66A-390C-8736-9140-D09828F026C8}"/>
              </a:ext>
            </a:extLst>
          </xdr:cNvPr>
          <xdr:cNvSpPr>
            <a:spLocks noChangeAspect="1"/>
          </xdr:cNvSpPr>
        </xdr:nvSpPr>
        <xdr:spPr>
          <a:xfrm rot="8100000">
            <a:off x="2345624" y="2439075"/>
            <a:ext cx="342899" cy="274320"/>
          </a:xfrm>
          <a:prstGeom prst="rightArrow">
            <a:avLst>
              <a:gd name="adj1" fmla="val 50000"/>
              <a:gd name="adj2" fmla="val 73848"/>
            </a:avLst>
          </a:prstGeom>
          <a:solidFill>
            <a:schemeClr val="accent2">
              <a:lumMod val="40000"/>
              <a:lumOff val="60000"/>
            </a:schemeClr>
          </a:solidFill>
          <a:ln>
            <a:noFill/>
          </a:ln>
          <a:effectLst>
            <a:outerShdw blurRad="63500" sx="102000" sy="102000" algn="ctr" rotWithShape="0">
              <a:prstClr val="black">
                <a:alpha val="40000"/>
              </a:prstClr>
            </a:outerShdw>
          </a:effectLst>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indent="228600">
              <a:spcBef>
                <a:spcPts val="0"/>
              </a:spcBef>
              <a:spcAft>
                <a:spcPts val="0"/>
              </a:spcAft>
              <a:tabLst>
                <a:tab pos="3200400" algn="r"/>
              </a:tabLst>
            </a:pPr>
            <a:r>
              <a:rPr lang="en-US" sz="1100" kern="1200">
                <a:solidFill>
                  <a:srgbClr val="000000"/>
                </a:solidFill>
                <a:effectLst/>
                <a:latin typeface="Georgia" panose="02040502050405020303" pitchFamily="18" charset="0"/>
                <a:ea typeface="Times New Roman" panose="02020603050405020304" pitchFamily="18" charset="0"/>
                <a:cs typeface="Times New Roman" panose="02020603050405020304" pitchFamily="18" charset="0"/>
              </a:rPr>
              <a:t> </a:t>
            </a:r>
            <a:endParaRPr lang="en-US" sz="1100">
              <a:effectLst/>
              <a:latin typeface="Cambria Math" panose="02040503050406030204" pitchFamily="18" charset="0"/>
              <a:ea typeface="Times New Roman" panose="02020603050405020304" pitchFamily="18" charset="0"/>
              <a:cs typeface="Times New Roman" panose="02020603050405020304" pitchFamily="18" charset="0"/>
            </a:endParaRPr>
          </a:p>
        </xdr:txBody>
      </xdr:sp>
      <xdr:sp macro="" textlink="">
        <xdr:nvSpPr>
          <xdr:cNvPr id="730" name="Right Arrow 13">
            <a:extLst>
              <a:ext uri="{FF2B5EF4-FFF2-40B4-BE49-F238E27FC236}">
                <a16:creationId xmlns:a16="http://schemas.microsoft.com/office/drawing/2014/main" id="{EA1DB3A5-5F50-F15E-1C40-BCA4E68ABCD8}"/>
              </a:ext>
            </a:extLst>
          </xdr:cNvPr>
          <xdr:cNvSpPr>
            <a:spLocks noChangeAspect="1"/>
          </xdr:cNvSpPr>
        </xdr:nvSpPr>
        <xdr:spPr>
          <a:xfrm rot="18900000">
            <a:off x="519208" y="499487"/>
            <a:ext cx="342899" cy="274320"/>
          </a:xfrm>
          <a:prstGeom prst="rightArrow">
            <a:avLst>
              <a:gd name="adj1" fmla="val 50000"/>
              <a:gd name="adj2" fmla="val 73789"/>
            </a:avLst>
          </a:prstGeom>
          <a:solidFill>
            <a:schemeClr val="accent2">
              <a:lumMod val="40000"/>
              <a:lumOff val="60000"/>
            </a:schemeClr>
          </a:solidFill>
          <a:ln>
            <a:noFill/>
          </a:ln>
          <a:effectLst>
            <a:outerShdw blurRad="63500" sx="102000" sy="102000" algn="ctr" rotWithShape="0">
              <a:prstClr val="black">
                <a:alpha val="40000"/>
              </a:prstClr>
            </a:outerShdw>
          </a:effectLst>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indent="228600">
              <a:spcBef>
                <a:spcPts val="0"/>
              </a:spcBef>
              <a:spcAft>
                <a:spcPts val="0"/>
              </a:spcAft>
              <a:tabLst>
                <a:tab pos="3200400" algn="r"/>
              </a:tabLst>
            </a:pPr>
            <a:r>
              <a:rPr lang="en-US" sz="1100" kern="1200">
                <a:solidFill>
                  <a:srgbClr val="000000"/>
                </a:solidFill>
                <a:effectLst/>
                <a:latin typeface="Georgia" panose="02040502050405020303" pitchFamily="18" charset="0"/>
                <a:ea typeface="Times New Roman" panose="02020603050405020304" pitchFamily="18" charset="0"/>
                <a:cs typeface="Times New Roman" panose="02020603050405020304" pitchFamily="18" charset="0"/>
              </a:rPr>
              <a:t> </a:t>
            </a:r>
            <a:endParaRPr lang="en-US" sz="1100">
              <a:effectLst/>
              <a:latin typeface="Cambria Math" panose="02040503050406030204" pitchFamily="18" charset="0"/>
              <a:ea typeface="Times New Roman" panose="02020603050405020304" pitchFamily="18" charset="0"/>
              <a:cs typeface="Times New Roman" panose="02020603050405020304" pitchFamily="18" charset="0"/>
            </a:endParaRPr>
          </a:p>
        </xdr:txBody>
      </xdr:sp>
      <xdr:sp macro="" textlink="">
        <xdr:nvSpPr>
          <xdr:cNvPr id="731" name="Right Arrow 14">
            <a:extLst>
              <a:ext uri="{FF2B5EF4-FFF2-40B4-BE49-F238E27FC236}">
                <a16:creationId xmlns:a16="http://schemas.microsoft.com/office/drawing/2014/main" id="{F6F122D0-28B8-52E6-9406-98158EC7BFD1}"/>
              </a:ext>
            </a:extLst>
          </xdr:cNvPr>
          <xdr:cNvSpPr>
            <a:spLocks noChangeAspect="1"/>
          </xdr:cNvSpPr>
        </xdr:nvSpPr>
        <xdr:spPr>
          <a:xfrm rot="2703904">
            <a:off x="2395616" y="530031"/>
            <a:ext cx="343014" cy="274411"/>
          </a:xfrm>
          <a:prstGeom prst="rightArrow">
            <a:avLst>
              <a:gd name="adj1" fmla="val 50000"/>
              <a:gd name="adj2" fmla="val 68475"/>
            </a:avLst>
          </a:prstGeom>
          <a:solidFill>
            <a:schemeClr val="accent2">
              <a:lumMod val="40000"/>
              <a:lumOff val="60000"/>
            </a:schemeClr>
          </a:solidFill>
          <a:ln>
            <a:noFill/>
          </a:ln>
          <a:effectLst>
            <a:outerShdw blurRad="63500" sx="102000" sy="102000" algn="ctr" rotWithShape="0">
              <a:prstClr val="black">
                <a:alpha val="40000"/>
              </a:prstClr>
            </a:outerShdw>
          </a:effectLst>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indent="228600">
              <a:spcBef>
                <a:spcPts val="0"/>
              </a:spcBef>
              <a:spcAft>
                <a:spcPts val="0"/>
              </a:spcAft>
              <a:tabLst>
                <a:tab pos="3200400" algn="r"/>
              </a:tabLst>
            </a:pPr>
            <a:r>
              <a:rPr lang="en-US" sz="1100" kern="1200">
                <a:solidFill>
                  <a:srgbClr val="000000"/>
                </a:solidFill>
                <a:effectLst/>
                <a:latin typeface="Georgia" panose="02040502050405020303" pitchFamily="18" charset="0"/>
                <a:ea typeface="Times New Roman" panose="02020603050405020304" pitchFamily="18" charset="0"/>
                <a:cs typeface="Times New Roman" panose="02020603050405020304" pitchFamily="18" charset="0"/>
              </a:rPr>
              <a:t> </a:t>
            </a:r>
            <a:endParaRPr lang="en-US" sz="1100">
              <a:effectLst/>
              <a:latin typeface="Cambria Math" panose="02040503050406030204" pitchFamily="18" charset="0"/>
              <a:ea typeface="Times New Roman" panose="02020603050405020304" pitchFamily="18" charset="0"/>
              <a:cs typeface="Times New Roman" panose="02020603050405020304" pitchFamily="18" charset="0"/>
            </a:endParaRPr>
          </a:p>
        </xdr:txBody>
      </xdr:sp>
      <xdr:sp macro="" textlink="">
        <xdr:nvSpPr>
          <xdr:cNvPr id="732" name="Right Arrow 15">
            <a:extLst>
              <a:ext uri="{FF2B5EF4-FFF2-40B4-BE49-F238E27FC236}">
                <a16:creationId xmlns:a16="http://schemas.microsoft.com/office/drawing/2014/main" id="{ACBC1EBB-BD70-D422-1BB5-706BDECF3385}"/>
              </a:ext>
            </a:extLst>
          </xdr:cNvPr>
          <xdr:cNvSpPr>
            <a:spLocks noChangeAspect="1"/>
          </xdr:cNvSpPr>
        </xdr:nvSpPr>
        <xdr:spPr>
          <a:xfrm rot="13500000">
            <a:off x="465641" y="2408470"/>
            <a:ext cx="343014" cy="274411"/>
          </a:xfrm>
          <a:prstGeom prst="rightArrow">
            <a:avLst>
              <a:gd name="adj1" fmla="val 50000"/>
              <a:gd name="adj2" fmla="val 68526"/>
            </a:avLst>
          </a:prstGeom>
          <a:solidFill>
            <a:schemeClr val="accent2">
              <a:lumMod val="40000"/>
              <a:lumOff val="60000"/>
            </a:schemeClr>
          </a:solidFill>
          <a:ln>
            <a:noFill/>
          </a:ln>
          <a:effectLst>
            <a:outerShdw blurRad="63500" sx="102000" sy="102000" algn="ctr" rotWithShape="0">
              <a:prstClr val="black">
                <a:alpha val="40000"/>
              </a:prstClr>
            </a:outerShdw>
          </a:effectLst>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indent="228600">
              <a:spcBef>
                <a:spcPts val="0"/>
              </a:spcBef>
              <a:spcAft>
                <a:spcPts val="0"/>
              </a:spcAft>
              <a:tabLst>
                <a:tab pos="3200400" algn="r"/>
              </a:tabLst>
            </a:pPr>
            <a:r>
              <a:rPr lang="en-US" sz="1100" kern="1200">
                <a:solidFill>
                  <a:srgbClr val="000000"/>
                </a:solidFill>
                <a:effectLst/>
                <a:latin typeface="Georgia" panose="02040502050405020303" pitchFamily="18" charset="0"/>
                <a:ea typeface="Times New Roman" panose="02020603050405020304" pitchFamily="18" charset="0"/>
                <a:cs typeface="Times New Roman" panose="02020603050405020304" pitchFamily="18" charset="0"/>
              </a:rPr>
              <a:t> </a:t>
            </a:r>
            <a:endParaRPr lang="en-US" sz="1100">
              <a:effectLst/>
              <a:latin typeface="Cambria Math" panose="02040503050406030204" pitchFamily="18" charset="0"/>
              <a:ea typeface="Times New Roman" panose="02020603050405020304" pitchFamily="18" charset="0"/>
              <a:cs typeface="Times New Roman" panose="02020603050405020304" pitchFamily="18" charset="0"/>
            </a:endParaRPr>
          </a:p>
        </xdr:txBody>
      </xdr:sp>
      <xdr:sp macro="" textlink="">
        <xdr:nvSpPr>
          <xdr:cNvPr id="733" name="S">
            <a:extLst>
              <a:ext uri="{FF2B5EF4-FFF2-40B4-BE49-F238E27FC236}">
                <a16:creationId xmlns:a16="http://schemas.microsoft.com/office/drawing/2014/main" id="{9FEF0221-D3A7-13AD-5419-97684EF4AA32}"/>
              </a:ext>
            </a:extLst>
          </xdr:cNvPr>
          <xdr:cNvSpPr txBox="1"/>
        </xdr:nvSpPr>
        <xdr:spPr>
          <a:xfrm>
            <a:off x="1139330" y="2009705"/>
            <a:ext cx="927751" cy="1015435"/>
          </a:xfrm>
          <a:prstGeom prst="rect">
            <a:avLst/>
          </a:prstGeom>
          <a:noFill/>
          <a:ln>
            <a:noFill/>
          </a:ln>
        </xdr:spPr>
        <xdr:txBody>
          <a:bodyPr rot="0" spcFirstLastPara="0" vert="horz" wrap="square" lIns="0" tIns="0" rIns="0" bIns="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lnSpc>
                <a:spcPts val="1800"/>
              </a:lnSpc>
              <a:spcBef>
                <a:spcPts val="600"/>
              </a:spcBef>
              <a:spcAft>
                <a:spcPts val="600"/>
              </a:spcAft>
            </a:pPr>
            <a:r>
              <a:rPr lang="en-US" sz="1800" b="1" i="1">
                <a:ln w="9525" cap="flat" cmpd="sng" algn="ctr">
                  <a:solidFill>
                    <a:srgbClr val="AF05FF"/>
                  </a:solidFill>
                  <a:prstDash val="solid"/>
                  <a:round/>
                </a:ln>
                <a:solidFill>
                  <a:srgbClr val="7030A0"/>
                </a:solidFill>
                <a:effectLst>
                  <a:outerShdw blurRad="50800" dist="38100" dir="5400000" algn="t">
                    <a:srgbClr val="000000">
                      <a:alpha val="40000"/>
                    </a:srgbClr>
                  </a:outerShdw>
                </a:effectLst>
                <a:latin typeface="Tahoma" panose="020B0604030504040204" pitchFamily="34" charset="0"/>
                <a:ea typeface="Tahoma" panose="020B0604030504040204" pitchFamily="34" charset="0"/>
                <a:cs typeface="Tahoma" panose="020B0604030504040204" pitchFamily="34" charset="0"/>
              </a:rPr>
              <a:t>more</a:t>
            </a:r>
            <a:r>
              <a:rPr lang="en-US" sz="1800" b="1">
                <a:ln w="9525" cap="flat" cmpd="sng" algn="ctr">
                  <a:solidFill>
                    <a:srgbClr val="AF05FF"/>
                  </a:solidFill>
                  <a:prstDash val="solid"/>
                  <a:round/>
                </a:ln>
                <a:solidFill>
                  <a:srgbClr val="7030A0"/>
                </a:solidFill>
                <a:effectLst>
                  <a:outerShdw blurRad="50800" dist="38100" dir="5400000" algn="t">
                    <a:srgbClr val="000000">
                      <a:alpha val="40000"/>
                    </a:srgbClr>
                  </a:outerShdw>
                </a:effectLst>
                <a:latin typeface="Tahoma" panose="020B0604030504040204" pitchFamily="34" charset="0"/>
                <a:ea typeface="Tahoma" panose="020B0604030504040204" pitchFamily="34" charset="0"/>
                <a:cs typeface="Tahoma" panose="020B0604030504040204" pitchFamily="34" charset="0"/>
              </a:rPr>
              <a:t> law</a:t>
            </a:r>
            <a:r>
              <a:rPr lang="en-US" sz="1800" b="1" kern="1200">
                <a:ln w="9525" cap="flat" cmpd="sng" algn="ctr">
                  <a:solidFill>
                    <a:srgbClr val="AF05FF"/>
                  </a:solidFill>
                  <a:prstDash val="solid"/>
                  <a:round/>
                </a:ln>
                <a:solidFill>
                  <a:srgbClr val="7030A0"/>
                </a:solidFill>
                <a:effectLst>
                  <a:outerShdw blurRad="50800" dist="38100" dir="5400000" algn="t">
                    <a:srgbClr val="000000">
                      <a:alpha val="40000"/>
                    </a:srgbClr>
                  </a:outerShdw>
                </a:effectLst>
                <a:latin typeface="Tahoma" panose="020B0604030504040204" pitchFamily="34" charset="0"/>
                <a:ea typeface="Tahoma" panose="020B0604030504040204" pitchFamily="34" charset="0"/>
                <a:cs typeface="Tahoma" panose="020B0604030504040204" pitchFamily="34" charset="0"/>
              </a:rPr>
              <a:t>,</a:t>
            </a:r>
          </a:p>
          <a:p>
            <a:pPr algn="ctr">
              <a:lnSpc>
                <a:spcPts val="1800"/>
              </a:lnSpc>
              <a:spcBef>
                <a:spcPts val="600"/>
              </a:spcBef>
              <a:spcAft>
                <a:spcPts val="600"/>
              </a:spcAft>
            </a:pPr>
            <a:r>
              <a:rPr lang="en-US" sz="1800" b="1" i="1">
                <a:ln w="9525" cap="flat" cmpd="sng" algn="ctr">
                  <a:solidFill>
                    <a:srgbClr val="AF05FF"/>
                  </a:solidFill>
                  <a:prstDash val="solid"/>
                  <a:round/>
                </a:ln>
                <a:solidFill>
                  <a:srgbClr val="7030A0"/>
                </a:solidFill>
                <a:effectLst>
                  <a:outerShdw blurRad="50800" dist="38100" dir="5400000" algn="t">
                    <a:srgbClr val="000000">
                      <a:alpha val="40000"/>
                    </a:srgbClr>
                  </a:outerShdw>
                </a:effectLst>
                <a:latin typeface="Tahoma" panose="020B0604030504040204" pitchFamily="34" charset="0"/>
                <a:ea typeface="Tahoma" panose="020B0604030504040204" pitchFamily="34" charset="0"/>
                <a:cs typeface="Tahoma" panose="020B0604030504040204" pitchFamily="34" charset="0"/>
              </a:rPr>
              <a:t>less </a:t>
            </a:r>
            <a:r>
              <a:rPr lang="en-US" sz="1800" b="1" kern="1200">
                <a:ln w="9525" cap="flat" cmpd="sng" algn="ctr">
                  <a:solidFill>
                    <a:srgbClr val="AF05FF"/>
                  </a:solidFill>
                  <a:prstDash val="solid"/>
                  <a:round/>
                </a:ln>
                <a:solidFill>
                  <a:srgbClr val="7030A0"/>
                </a:solidFill>
                <a:effectLst>
                  <a:outerShdw blurRad="50800" dist="38100" dir="5400000" algn="t">
                    <a:srgbClr val="000000">
                      <a:alpha val="40000"/>
                    </a:srgbClr>
                  </a:outerShdw>
                </a:effectLst>
                <a:latin typeface="Tahoma" panose="020B0604030504040204" pitchFamily="34" charset="0"/>
                <a:ea typeface="Tahoma" panose="020B0604030504040204" pitchFamily="34" charset="0"/>
                <a:cs typeface="Tahoma" panose="020B0604030504040204" pitchFamily="34" charset="0"/>
              </a:rPr>
              <a:t>engage </a:t>
            </a:r>
            <a:endParaRPr lang="en-US" sz="1800">
              <a:effectLst/>
              <a:latin typeface="Tahoma" panose="020B0604030504040204" pitchFamily="34" charset="0"/>
              <a:ea typeface="Tahoma" panose="020B0604030504040204" pitchFamily="34" charset="0"/>
              <a:cs typeface="Tahoma" panose="020B0604030504040204" pitchFamily="34" charset="0"/>
            </a:endParaRPr>
          </a:p>
        </xdr:txBody>
      </xdr:sp>
      <xdr:sp macro="" textlink="">
        <xdr:nvSpPr>
          <xdr:cNvPr id="734" name="W">
            <a:extLst>
              <a:ext uri="{FF2B5EF4-FFF2-40B4-BE49-F238E27FC236}">
                <a16:creationId xmlns:a16="http://schemas.microsoft.com/office/drawing/2014/main" id="{39EE31E5-B7F6-5815-EE32-ACD02BF14D49}"/>
              </a:ext>
            </a:extLst>
          </xdr:cNvPr>
          <xdr:cNvSpPr txBox="1"/>
        </xdr:nvSpPr>
        <xdr:spPr>
          <a:xfrm flipH="1">
            <a:off x="-10801" y="1046110"/>
            <a:ext cx="1268582" cy="1108180"/>
          </a:xfrm>
          <a:prstGeom prst="rect">
            <a:avLst/>
          </a:prstGeom>
          <a:noFill/>
          <a:ln>
            <a:noFill/>
          </a:ln>
        </xdr:spPr>
        <xdr:txBody>
          <a:bodyPr rot="0" spcFirstLastPara="0" vert="horz" wrap="square" lIns="0" tIns="0" rIns="0" bIns="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lnSpc>
                <a:spcPts val="1800"/>
              </a:lnSpc>
              <a:spcBef>
                <a:spcPts val="600"/>
              </a:spcBef>
              <a:spcAft>
                <a:spcPts val="600"/>
              </a:spcAft>
            </a:pPr>
            <a:r>
              <a:rPr lang="en-US" sz="1800" b="1" i="1" kern="1200">
                <a:ln w="9525" cap="flat" cmpd="sng" algn="ctr">
                  <a:solidFill>
                    <a:srgbClr val="AF05FF"/>
                  </a:solidFill>
                  <a:prstDash val="solid"/>
                  <a:round/>
                </a:ln>
                <a:solidFill>
                  <a:srgbClr val="7030A0"/>
                </a:solidFill>
                <a:effectLst>
                  <a:outerShdw blurRad="50800" dist="38100" dir="5400000" algn="t">
                    <a:srgbClr val="000000">
                      <a:alpha val="40000"/>
                    </a:srgbClr>
                  </a:outerShdw>
                </a:effectLst>
                <a:latin typeface="Tahoma" panose="020B0604030504040204" pitchFamily="34" charset="0"/>
                <a:ea typeface="Times New Roman" panose="02020603050405020304" pitchFamily="18" charset="0"/>
                <a:cs typeface="Times New Roman" panose="02020603050405020304" pitchFamily="18" charset="0"/>
              </a:rPr>
              <a:t>less</a:t>
            </a:r>
            <a:r>
              <a:rPr lang="en-US" sz="1800" b="1" kern="1200">
                <a:ln w="9525" cap="flat" cmpd="sng" algn="ctr">
                  <a:solidFill>
                    <a:srgbClr val="AF05FF"/>
                  </a:solidFill>
                  <a:prstDash val="solid"/>
                  <a:round/>
                </a:ln>
                <a:solidFill>
                  <a:srgbClr val="7030A0"/>
                </a:solidFill>
                <a:effectLst>
                  <a:outerShdw blurRad="50800" dist="38100" dir="5400000" algn="t">
                    <a:srgbClr val="000000">
                      <a:alpha val="40000"/>
                    </a:srgbClr>
                  </a:outerShdw>
                </a:effectLst>
                <a:latin typeface="Tahoma" panose="020B0604030504040204" pitchFamily="34" charset="0"/>
                <a:ea typeface="Times New Roman" panose="02020603050405020304" pitchFamily="18" charset="0"/>
                <a:cs typeface="Times New Roman" panose="02020603050405020304" pitchFamily="18" charset="0"/>
              </a:rPr>
              <a:t> engage</a:t>
            </a:r>
            <a:r>
              <a:rPr lang="en-US" sz="1800" b="1">
                <a:ln w="9525" cap="flat" cmpd="sng" algn="ctr">
                  <a:solidFill>
                    <a:srgbClr val="AF05FF"/>
                  </a:solidFill>
                  <a:prstDash val="solid"/>
                  <a:round/>
                </a:ln>
                <a:solidFill>
                  <a:srgbClr val="7030A0"/>
                </a:solidFill>
                <a:effectLst>
                  <a:outerShdw blurRad="50800" dist="38100" dir="5400000" algn="t">
                    <a:srgbClr val="000000">
                      <a:alpha val="40000"/>
                    </a:srgbClr>
                  </a:outerShdw>
                </a:effectLst>
                <a:latin typeface="Tahoma" panose="020B0604030504040204" pitchFamily="34" charset="0"/>
                <a:ea typeface="Times New Roman" panose="02020603050405020304" pitchFamily="18" charset="0"/>
                <a:cs typeface="Times New Roman" panose="02020603050405020304" pitchFamily="18" charset="0"/>
              </a:rPr>
              <a:t>,</a:t>
            </a:r>
          </a:p>
          <a:p>
            <a:pPr algn="ctr">
              <a:lnSpc>
                <a:spcPts val="1800"/>
              </a:lnSpc>
              <a:spcBef>
                <a:spcPts val="600"/>
              </a:spcBef>
              <a:spcAft>
                <a:spcPts val="600"/>
              </a:spcAft>
            </a:pPr>
            <a:r>
              <a:rPr lang="en-US" sz="1800" b="1" i="1" kern="1200">
                <a:ln w="9525" cap="flat" cmpd="sng" algn="ctr">
                  <a:solidFill>
                    <a:srgbClr val="AF05FF"/>
                  </a:solidFill>
                  <a:prstDash val="solid"/>
                  <a:round/>
                </a:ln>
                <a:solidFill>
                  <a:srgbClr val="7030A0"/>
                </a:solidFill>
                <a:effectLst>
                  <a:outerShdw blurRad="50800" dist="38100" dir="5400000" algn="t">
                    <a:srgbClr val="000000">
                      <a:alpha val="40000"/>
                    </a:srgbClr>
                  </a:outerShdw>
                </a:effectLst>
                <a:latin typeface="Tahoma" panose="020B0604030504040204" pitchFamily="34" charset="0"/>
                <a:ea typeface="Times New Roman" panose="02020603050405020304" pitchFamily="18" charset="0"/>
                <a:cs typeface="Times New Roman" panose="02020603050405020304" pitchFamily="18" charset="0"/>
              </a:rPr>
              <a:t>more </a:t>
            </a:r>
            <a:r>
              <a:rPr lang="en-US" sz="1800" b="1" kern="1200">
                <a:ln w="9525" cap="flat" cmpd="sng" algn="ctr">
                  <a:solidFill>
                    <a:srgbClr val="AF05FF"/>
                  </a:solidFill>
                  <a:prstDash val="solid"/>
                  <a:round/>
                </a:ln>
                <a:solidFill>
                  <a:srgbClr val="7030A0"/>
                </a:solidFill>
                <a:effectLst>
                  <a:outerShdw blurRad="50800" dist="38100" dir="5400000" algn="t">
                    <a:srgbClr val="000000">
                      <a:alpha val="40000"/>
                    </a:srgbClr>
                  </a:outerShdw>
                </a:effectLst>
                <a:latin typeface="Tahoma" panose="020B0604030504040204" pitchFamily="34" charset="0"/>
                <a:ea typeface="Times New Roman" panose="02020603050405020304" pitchFamily="18" charset="0"/>
                <a:cs typeface="Times New Roman" panose="02020603050405020304" pitchFamily="18" charset="0"/>
              </a:rPr>
              <a:t>alienate</a:t>
            </a:r>
            <a:endParaRPr lang="en-US" sz="1800">
              <a:effectLst/>
              <a:latin typeface="Cambria Math" panose="02040503050406030204" pitchFamily="18" charset="0"/>
              <a:ea typeface="Times New Roman" panose="02020603050405020304" pitchFamily="18" charset="0"/>
              <a:cs typeface="Times New Roman" panose="02020603050405020304" pitchFamily="18" charset="0"/>
            </a:endParaRPr>
          </a:p>
        </xdr:txBody>
      </xdr:sp>
      <xdr:sp macro="" textlink="">
        <xdr:nvSpPr>
          <xdr:cNvPr id="735" name="N">
            <a:extLst>
              <a:ext uri="{FF2B5EF4-FFF2-40B4-BE49-F238E27FC236}">
                <a16:creationId xmlns:a16="http://schemas.microsoft.com/office/drawing/2014/main" id="{55C8FBFF-CDE0-A7DF-FC22-FF325CBFCE9C}"/>
              </a:ext>
            </a:extLst>
          </xdr:cNvPr>
          <xdr:cNvSpPr txBox="1"/>
        </xdr:nvSpPr>
        <xdr:spPr>
          <a:xfrm>
            <a:off x="1066959" y="184362"/>
            <a:ext cx="1112617" cy="1018128"/>
          </a:xfrm>
          <a:prstGeom prst="rect">
            <a:avLst/>
          </a:prstGeom>
          <a:noFill/>
          <a:ln>
            <a:noFill/>
          </a:ln>
        </xdr:spPr>
        <xdr:txBody>
          <a:bodyPr rot="0" spcFirstLastPara="0" vert="horz" wrap="square" lIns="0" tIns="0" rIns="0" bIns="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lnSpc>
                <a:spcPts val="1800"/>
              </a:lnSpc>
              <a:spcBef>
                <a:spcPts val="600"/>
              </a:spcBef>
              <a:spcAft>
                <a:spcPts val="600"/>
              </a:spcAft>
            </a:pPr>
            <a:r>
              <a:rPr lang="en-US" sz="1800" b="1" i="1" kern="1200">
                <a:ln w="9525" cap="flat" cmpd="sng" algn="ctr">
                  <a:solidFill>
                    <a:srgbClr val="AF05FF"/>
                  </a:solidFill>
                  <a:prstDash val="solid"/>
                  <a:round/>
                </a:ln>
                <a:solidFill>
                  <a:srgbClr val="7030A0"/>
                </a:solidFill>
                <a:effectLst>
                  <a:outerShdw blurRad="50800" dist="38100" dir="5400000" algn="t">
                    <a:srgbClr val="000000">
                      <a:alpha val="40000"/>
                    </a:srgbClr>
                  </a:outerShdw>
                </a:effectLst>
                <a:latin typeface="Tahoma" panose="020B0604030504040204" pitchFamily="34" charset="0"/>
                <a:ea typeface="Times New Roman" panose="02020603050405020304" pitchFamily="18" charset="0"/>
                <a:cs typeface="Times New Roman" panose="02020603050405020304" pitchFamily="18" charset="0"/>
              </a:rPr>
              <a:t>more</a:t>
            </a:r>
            <a:r>
              <a:rPr lang="en-US" sz="1800" b="1" kern="1200">
                <a:ln w="9525" cap="flat" cmpd="sng" algn="ctr">
                  <a:solidFill>
                    <a:srgbClr val="AF05FF"/>
                  </a:solidFill>
                  <a:prstDash val="solid"/>
                  <a:round/>
                </a:ln>
                <a:solidFill>
                  <a:srgbClr val="7030A0"/>
                </a:solidFill>
                <a:effectLst>
                  <a:outerShdw blurRad="50800" dist="38100" dir="5400000" algn="t">
                    <a:srgbClr val="000000">
                      <a:alpha val="40000"/>
                    </a:srgbClr>
                  </a:outerShdw>
                </a:effectLst>
                <a:latin typeface="Tahoma" panose="020B0604030504040204" pitchFamily="34" charset="0"/>
                <a:ea typeface="Times New Roman" panose="02020603050405020304" pitchFamily="18" charset="0"/>
                <a:cs typeface="Times New Roman" panose="02020603050405020304" pitchFamily="18" charset="0"/>
              </a:rPr>
              <a:t> alienate,</a:t>
            </a:r>
          </a:p>
          <a:p>
            <a:pPr algn="ctr">
              <a:lnSpc>
                <a:spcPts val="1800"/>
              </a:lnSpc>
              <a:spcBef>
                <a:spcPts val="600"/>
              </a:spcBef>
              <a:spcAft>
                <a:spcPts val="600"/>
              </a:spcAft>
            </a:pPr>
            <a:r>
              <a:rPr lang="en-US" sz="1800" b="1" i="1">
                <a:ln w="9525" cap="flat" cmpd="sng" algn="ctr">
                  <a:solidFill>
                    <a:srgbClr val="AF05FF"/>
                  </a:solidFill>
                  <a:prstDash val="solid"/>
                  <a:round/>
                </a:ln>
                <a:solidFill>
                  <a:srgbClr val="7030A0"/>
                </a:solidFill>
                <a:effectLst>
                  <a:outerShdw blurRad="50800" dist="38100" dir="5400000" algn="t">
                    <a:srgbClr val="000000">
                      <a:alpha val="40000"/>
                    </a:srgbClr>
                  </a:outerShdw>
                </a:effectLst>
                <a:latin typeface="Tahoma" panose="020B0604030504040204" pitchFamily="34" charset="0"/>
                <a:ea typeface="Times New Roman" panose="02020603050405020304" pitchFamily="18" charset="0"/>
                <a:cs typeface="Times New Roman" panose="02020603050405020304" pitchFamily="18" charset="0"/>
              </a:rPr>
              <a:t>less</a:t>
            </a:r>
            <a:r>
              <a:rPr lang="en-US" sz="1800" b="1">
                <a:ln w="9525" cap="flat" cmpd="sng" algn="ctr">
                  <a:solidFill>
                    <a:srgbClr val="AF05FF"/>
                  </a:solidFill>
                  <a:prstDash val="solid"/>
                  <a:round/>
                </a:ln>
                <a:solidFill>
                  <a:srgbClr val="7030A0"/>
                </a:solidFill>
                <a:effectLst>
                  <a:outerShdw blurRad="50800" dist="38100" dir="5400000" algn="t">
                    <a:srgbClr val="000000">
                      <a:alpha val="40000"/>
                    </a:srgbClr>
                  </a:outerShdw>
                </a:effectLst>
                <a:latin typeface="Tahoma" panose="020B0604030504040204" pitchFamily="34" charset="0"/>
                <a:ea typeface="Times New Roman" panose="02020603050405020304" pitchFamily="18" charset="0"/>
                <a:cs typeface="Times New Roman" panose="02020603050405020304" pitchFamily="18" charset="0"/>
              </a:rPr>
              <a:t> aware</a:t>
            </a:r>
            <a:endParaRPr lang="en-US" sz="1800">
              <a:effectLst/>
              <a:latin typeface="Cambria Math" panose="02040503050406030204" pitchFamily="18" charset="0"/>
              <a:ea typeface="Times New Roman" panose="02020603050405020304" pitchFamily="18" charset="0"/>
              <a:cs typeface="Times New Roman" panose="02020603050405020304" pitchFamily="18" charset="0"/>
            </a:endParaRPr>
          </a:p>
        </xdr:txBody>
      </xdr:sp>
      <xdr:sp macro="" textlink="">
        <xdr:nvSpPr>
          <xdr:cNvPr id="736" name="E">
            <a:extLst>
              <a:ext uri="{FF2B5EF4-FFF2-40B4-BE49-F238E27FC236}">
                <a16:creationId xmlns:a16="http://schemas.microsoft.com/office/drawing/2014/main" id="{FE554D17-B993-DC05-973E-9DDEA6E53723}"/>
              </a:ext>
            </a:extLst>
          </xdr:cNvPr>
          <xdr:cNvSpPr txBox="1"/>
        </xdr:nvSpPr>
        <xdr:spPr>
          <a:xfrm flipH="1">
            <a:off x="2096265" y="1073028"/>
            <a:ext cx="934608" cy="1024153"/>
          </a:xfrm>
          <a:prstGeom prst="rect">
            <a:avLst/>
          </a:prstGeom>
          <a:noFill/>
          <a:ln>
            <a:noFill/>
          </a:ln>
        </xdr:spPr>
        <xdr:txBody>
          <a:bodyPr rot="0" spcFirstLastPara="0" vert="horz" wrap="square" lIns="0" tIns="0" rIns="0" bIns="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lnSpc>
                <a:spcPts val="1800"/>
              </a:lnSpc>
              <a:spcBef>
                <a:spcPts val="600"/>
              </a:spcBef>
              <a:spcAft>
                <a:spcPts val="600"/>
              </a:spcAft>
            </a:pPr>
            <a:r>
              <a:rPr lang="en-US" sz="1800" b="1" i="1" spc="-80">
                <a:ln w="9525" cap="flat" cmpd="sng" algn="ctr">
                  <a:solidFill>
                    <a:srgbClr val="AF05FF"/>
                  </a:solidFill>
                  <a:prstDash val="solid"/>
                  <a:round/>
                </a:ln>
                <a:solidFill>
                  <a:srgbClr val="7030A0"/>
                </a:solidFill>
                <a:effectLst>
                  <a:outerShdw blurRad="50800" dist="38100" dir="5400000" algn="t">
                    <a:srgbClr val="000000">
                      <a:alpha val="40000"/>
                    </a:srgbClr>
                  </a:outerShdw>
                </a:effectLst>
                <a:latin typeface="Tahoma" panose="020B0604030504040204" pitchFamily="34" charset="0"/>
                <a:ea typeface="Tahoma" panose="020B0604030504040204" pitchFamily="34" charset="0"/>
                <a:cs typeface="Tahoma" panose="020B0604030504040204" pitchFamily="34" charset="0"/>
              </a:rPr>
              <a:t>less</a:t>
            </a:r>
            <a:r>
              <a:rPr lang="en-US" sz="1800" b="1" spc="-150">
                <a:ln w="9525" cap="flat" cmpd="sng" algn="ctr">
                  <a:solidFill>
                    <a:srgbClr val="AF05FF"/>
                  </a:solidFill>
                  <a:prstDash val="solid"/>
                  <a:round/>
                </a:ln>
                <a:solidFill>
                  <a:srgbClr val="7030A0"/>
                </a:solidFill>
                <a:effectLst>
                  <a:outerShdw blurRad="50800" dist="38100" dir="5400000" algn="t">
                    <a:srgbClr val="000000">
                      <a:alpha val="40000"/>
                    </a:srgbClr>
                  </a:outerShdw>
                </a:effectLst>
                <a:latin typeface="Tahoma" panose="020B0604030504040204" pitchFamily="34" charset="0"/>
                <a:ea typeface="Tahoma" panose="020B0604030504040204" pitchFamily="34" charset="0"/>
                <a:cs typeface="Tahoma" panose="020B0604030504040204" pitchFamily="34" charset="0"/>
              </a:rPr>
              <a:t> aware,</a:t>
            </a:r>
          </a:p>
          <a:p>
            <a:pPr algn="ctr">
              <a:lnSpc>
                <a:spcPts val="1800"/>
              </a:lnSpc>
              <a:spcBef>
                <a:spcPts val="600"/>
              </a:spcBef>
              <a:spcAft>
                <a:spcPts val="600"/>
              </a:spcAft>
            </a:pPr>
            <a:r>
              <a:rPr lang="en-US" sz="1800" b="1" i="1">
                <a:ln w="9525" cap="flat" cmpd="sng" algn="ctr">
                  <a:solidFill>
                    <a:srgbClr val="AF05FF"/>
                  </a:solidFill>
                  <a:prstDash val="solid"/>
                  <a:round/>
                </a:ln>
                <a:solidFill>
                  <a:srgbClr val="7030A0"/>
                </a:solidFill>
                <a:effectLst>
                  <a:outerShdw blurRad="50800" dist="38100" dir="5400000" algn="t">
                    <a:srgbClr val="000000">
                      <a:alpha val="40000"/>
                    </a:srgbClr>
                  </a:outerShdw>
                </a:effectLst>
                <a:latin typeface="Tahoma" panose="020B0604030504040204" pitchFamily="34" charset="0"/>
                <a:ea typeface="Tahoma" panose="020B0604030504040204" pitchFamily="34" charset="0"/>
                <a:cs typeface="Tahoma" panose="020B0604030504040204" pitchFamily="34" charset="0"/>
              </a:rPr>
              <a:t>more</a:t>
            </a:r>
            <a:r>
              <a:rPr lang="en-US" sz="1800" b="1" spc="-150">
                <a:ln w="9525" cap="flat" cmpd="sng" algn="ctr">
                  <a:solidFill>
                    <a:srgbClr val="AF05FF"/>
                  </a:solidFill>
                  <a:prstDash val="solid"/>
                  <a:round/>
                </a:ln>
                <a:solidFill>
                  <a:srgbClr val="7030A0"/>
                </a:solidFill>
                <a:effectLst>
                  <a:outerShdw blurRad="50800" dist="38100" dir="5400000" algn="t">
                    <a:srgbClr val="000000">
                      <a:alpha val="40000"/>
                    </a:srgbClr>
                  </a:outerShdw>
                </a:effectLst>
                <a:latin typeface="Tahoma" panose="020B0604030504040204" pitchFamily="34" charset="0"/>
                <a:ea typeface="Tahoma" panose="020B0604030504040204" pitchFamily="34" charset="0"/>
                <a:cs typeface="Tahoma" panose="020B0604030504040204" pitchFamily="34" charset="0"/>
              </a:rPr>
              <a:t> law</a:t>
            </a:r>
            <a:endParaRPr lang="en-US" sz="1800">
              <a:effectLst/>
              <a:latin typeface="Tahoma" panose="020B0604030504040204" pitchFamily="34" charset="0"/>
              <a:ea typeface="Tahoma" panose="020B0604030504040204" pitchFamily="34" charset="0"/>
              <a:cs typeface="Tahoma" panose="020B0604030504040204" pitchFamily="34" charset="0"/>
            </a:endParaRPr>
          </a:p>
        </xdr:txBody>
      </xdr:sp>
    </xdr:grpSp>
    <xdr:clientData/>
  </xdr:twoCellAnchor>
  <xdr:twoCellAnchor>
    <xdr:from>
      <xdr:col>1</xdr:col>
      <xdr:colOff>0</xdr:colOff>
      <xdr:row>1357</xdr:row>
      <xdr:rowOff>7620</xdr:rowOff>
    </xdr:from>
    <xdr:to>
      <xdr:col>7</xdr:col>
      <xdr:colOff>227038</xdr:colOff>
      <xdr:row>1375</xdr:row>
      <xdr:rowOff>53340</xdr:rowOff>
    </xdr:to>
    <xdr:grpSp>
      <xdr:nvGrpSpPr>
        <xdr:cNvPr id="739" name="Group 738">
          <a:extLst>
            <a:ext uri="{FF2B5EF4-FFF2-40B4-BE49-F238E27FC236}">
              <a16:creationId xmlns:a16="http://schemas.microsoft.com/office/drawing/2014/main" id="{2545A9CF-62DF-47A2-86EB-BBDD3468DAC0}"/>
            </a:ext>
          </a:extLst>
        </xdr:cNvPr>
        <xdr:cNvGrpSpPr>
          <a:grpSpLocks noChangeAspect="1"/>
        </xdr:cNvGrpSpPr>
      </xdr:nvGrpSpPr>
      <xdr:grpSpPr>
        <a:xfrm>
          <a:off x="114300" y="262751570"/>
          <a:ext cx="3313138" cy="3042920"/>
          <a:chOff x="0" y="0"/>
          <a:chExt cx="3200400" cy="3200400"/>
        </a:xfrm>
      </xdr:grpSpPr>
      <xdr:grpSp>
        <xdr:nvGrpSpPr>
          <xdr:cNvPr id="740" name="Group 739">
            <a:extLst>
              <a:ext uri="{FF2B5EF4-FFF2-40B4-BE49-F238E27FC236}">
                <a16:creationId xmlns:a16="http://schemas.microsoft.com/office/drawing/2014/main" id="{49D605F7-E1CE-DE48-F42D-CA8D52E55758}"/>
              </a:ext>
            </a:extLst>
          </xdr:cNvPr>
          <xdr:cNvGrpSpPr/>
        </xdr:nvGrpSpPr>
        <xdr:grpSpPr>
          <a:xfrm>
            <a:off x="0" y="0"/>
            <a:ext cx="3200400" cy="3200400"/>
            <a:chOff x="0" y="0"/>
            <a:chExt cx="2651760" cy="2651760"/>
          </a:xfrm>
        </xdr:grpSpPr>
        <xdr:sp macro="" textlink="">
          <xdr:nvSpPr>
            <xdr:cNvPr id="753" name="Circle: Hollow 752">
              <a:extLst>
                <a:ext uri="{FF2B5EF4-FFF2-40B4-BE49-F238E27FC236}">
                  <a16:creationId xmlns:a16="http://schemas.microsoft.com/office/drawing/2014/main" id="{1A9FE38F-2221-63F8-F431-E4C4575B435A}"/>
                </a:ext>
              </a:extLst>
            </xdr:cNvPr>
            <xdr:cNvSpPr/>
          </xdr:nvSpPr>
          <xdr:spPr>
            <a:xfrm>
              <a:off x="0" y="0"/>
              <a:ext cx="2651760" cy="2651760"/>
            </a:xfrm>
            <a:prstGeom prst="donut">
              <a:avLst>
                <a:gd name="adj" fmla="val 1435"/>
              </a:avLst>
            </a:prstGeom>
            <a:solidFill>
              <a:srgbClr val="00B0F0"/>
            </a:solidFill>
            <a:ln w="57150">
              <a:solidFill>
                <a:srgbClr val="5AC8FF"/>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endParaRPr lang="en-US"/>
            </a:p>
          </xdr:txBody>
        </xdr:sp>
        <xdr:sp macro="" textlink="">
          <xdr:nvSpPr>
            <xdr:cNvPr id="754" name="Flowchart: Summing Junction 753">
              <a:extLst>
                <a:ext uri="{FF2B5EF4-FFF2-40B4-BE49-F238E27FC236}">
                  <a16:creationId xmlns:a16="http://schemas.microsoft.com/office/drawing/2014/main" id="{3880830D-8613-F31F-9CA4-53731EFA97D7}"/>
                </a:ext>
              </a:extLst>
            </xdr:cNvPr>
            <xdr:cNvSpPr/>
          </xdr:nvSpPr>
          <xdr:spPr>
            <a:xfrm>
              <a:off x="24181" y="22860"/>
              <a:ext cx="2606040" cy="2606040"/>
            </a:xfrm>
            <a:prstGeom prst="flowChartSummingJunction">
              <a:avLst/>
            </a:prstGeom>
            <a:solidFill>
              <a:schemeClr val="bg1"/>
            </a:solidFill>
            <a:ln w="19050" cap="flat" cmpd="sng" algn="ctr">
              <a:solidFill>
                <a:srgbClr val="00EA6A"/>
              </a:solidFill>
              <a:prstDash val="lgDash"/>
              <a:round/>
              <a:headEnd type="none" w="med" len="med"/>
              <a:tailEnd type="none" w="med" len="med"/>
            </a:ln>
          </xdr:spPr>
          <xdr:style>
            <a:lnRef idx="0">
              <a:scrgbClr r="0" g="0" b="0"/>
            </a:lnRef>
            <a:fillRef idx="0">
              <a:scrgbClr r="0" g="0" b="0"/>
            </a:fillRef>
            <a:effectRef idx="0">
              <a:scrgbClr r="0" g="0" b="0"/>
            </a:effectRef>
            <a:fontRef idx="minor">
              <a:schemeClr val="accent6"/>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accent6"/>
                  </a:solidFill>
                  <a:latin typeface="+mn-lt"/>
                  <a:ea typeface="+mn-ea"/>
                  <a:cs typeface="+mn-cs"/>
                </a:defRPr>
              </a:lvl1pPr>
              <a:lvl2pPr marL="457200" algn="l" defTabSz="914400" rtl="0" eaLnBrk="1" latinLnBrk="0" hangingPunct="1">
                <a:defRPr sz="1800" kern="1200">
                  <a:solidFill>
                    <a:schemeClr val="accent6"/>
                  </a:solidFill>
                  <a:latin typeface="+mn-lt"/>
                  <a:ea typeface="+mn-ea"/>
                  <a:cs typeface="+mn-cs"/>
                </a:defRPr>
              </a:lvl2pPr>
              <a:lvl3pPr marL="914400" algn="l" defTabSz="914400" rtl="0" eaLnBrk="1" latinLnBrk="0" hangingPunct="1">
                <a:defRPr sz="1800" kern="1200">
                  <a:solidFill>
                    <a:schemeClr val="accent6"/>
                  </a:solidFill>
                  <a:latin typeface="+mn-lt"/>
                  <a:ea typeface="+mn-ea"/>
                  <a:cs typeface="+mn-cs"/>
                </a:defRPr>
              </a:lvl3pPr>
              <a:lvl4pPr marL="1371600" algn="l" defTabSz="914400" rtl="0" eaLnBrk="1" latinLnBrk="0" hangingPunct="1">
                <a:defRPr sz="1800" kern="1200">
                  <a:solidFill>
                    <a:schemeClr val="accent6"/>
                  </a:solidFill>
                  <a:latin typeface="+mn-lt"/>
                  <a:ea typeface="+mn-ea"/>
                  <a:cs typeface="+mn-cs"/>
                </a:defRPr>
              </a:lvl4pPr>
              <a:lvl5pPr marL="1828800" algn="l" defTabSz="914400" rtl="0" eaLnBrk="1" latinLnBrk="0" hangingPunct="1">
                <a:defRPr sz="1800" kern="1200">
                  <a:solidFill>
                    <a:schemeClr val="accent6"/>
                  </a:solidFill>
                  <a:latin typeface="+mn-lt"/>
                  <a:ea typeface="+mn-ea"/>
                  <a:cs typeface="+mn-cs"/>
                </a:defRPr>
              </a:lvl5pPr>
              <a:lvl6pPr marL="2286000" algn="l" defTabSz="914400" rtl="0" eaLnBrk="1" latinLnBrk="0" hangingPunct="1">
                <a:defRPr sz="1800" kern="1200">
                  <a:solidFill>
                    <a:schemeClr val="accent6"/>
                  </a:solidFill>
                  <a:latin typeface="+mn-lt"/>
                  <a:ea typeface="+mn-ea"/>
                  <a:cs typeface="+mn-cs"/>
                </a:defRPr>
              </a:lvl6pPr>
              <a:lvl7pPr marL="2743200" algn="l" defTabSz="914400" rtl="0" eaLnBrk="1" latinLnBrk="0" hangingPunct="1">
                <a:defRPr sz="1800" kern="1200">
                  <a:solidFill>
                    <a:schemeClr val="accent6"/>
                  </a:solidFill>
                  <a:latin typeface="+mn-lt"/>
                  <a:ea typeface="+mn-ea"/>
                  <a:cs typeface="+mn-cs"/>
                </a:defRPr>
              </a:lvl7pPr>
              <a:lvl8pPr marL="3200400" algn="l" defTabSz="914400" rtl="0" eaLnBrk="1" latinLnBrk="0" hangingPunct="1">
                <a:defRPr sz="1800" kern="1200">
                  <a:solidFill>
                    <a:schemeClr val="accent6"/>
                  </a:solidFill>
                  <a:latin typeface="+mn-lt"/>
                  <a:ea typeface="+mn-ea"/>
                  <a:cs typeface="+mn-cs"/>
                </a:defRPr>
              </a:lvl8pPr>
              <a:lvl9pPr marL="3657600" algn="l" defTabSz="914400" rtl="0" eaLnBrk="1" latinLnBrk="0" hangingPunct="1">
                <a:defRPr sz="1800" kern="1200">
                  <a:solidFill>
                    <a:schemeClr val="accent6"/>
                  </a:solidFill>
                  <a:latin typeface="+mn-lt"/>
                  <a:ea typeface="+mn-ea"/>
                  <a:cs typeface="+mn-cs"/>
                </a:defRPr>
              </a:lvl9pPr>
            </a:lstStyle>
            <a:p>
              <a:endParaRPr lang="en-US"/>
            </a:p>
          </xdr:txBody>
        </xdr:sp>
      </xdr:grpSp>
      <xdr:sp macro="" textlink="">
        <xdr:nvSpPr>
          <xdr:cNvPr id="741" name="1">
            <a:extLst>
              <a:ext uri="{FF2B5EF4-FFF2-40B4-BE49-F238E27FC236}">
                <a16:creationId xmlns:a16="http://schemas.microsoft.com/office/drawing/2014/main" id="{7DAF38C2-39AC-C1D2-D004-1B19F5FE5AC2}"/>
              </a:ext>
            </a:extLst>
          </xdr:cNvPr>
          <xdr:cNvSpPr txBox="1"/>
        </xdr:nvSpPr>
        <xdr:spPr>
          <a:xfrm>
            <a:off x="2184051" y="1099061"/>
            <a:ext cx="698852" cy="1153066"/>
          </a:xfrm>
          <a:prstGeom prst="rect">
            <a:avLst/>
          </a:prstGeom>
          <a:noFill/>
          <a:ln>
            <a:noFill/>
          </a:ln>
        </xdr:spPr>
        <xdr:txBody>
          <a:bodyPr rot="0" spcFirstLastPara="0" vert="horz" wrap="square" lIns="0" tIns="0" rIns="0" bIns="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algn="ctr">
              <a:spcBef>
                <a:spcPts val="0"/>
              </a:spcBef>
              <a:spcAft>
                <a:spcPts val="0"/>
              </a:spcAft>
            </a:pPr>
            <a:r>
              <a:rPr lang="en-US" sz="11000" b="1" kern="1200" spc="-50">
                <a:ln w="9525" cap="flat" cmpd="sng" algn="ctr">
                  <a:solidFill>
                    <a:schemeClr val="accent3">
                      <a:lumMod val="20000"/>
                      <a:lumOff val="80000"/>
                    </a:schemeClr>
                  </a:solidFill>
                  <a:prstDash val="solid"/>
                  <a:round/>
                </a:ln>
                <a:solidFill>
                  <a:srgbClr val="E6FFD2"/>
                </a:solidFill>
                <a:effectLst>
                  <a:outerShdw blurRad="50800" dist="38100" dir="5400000" algn="t">
                    <a:srgbClr val="000000">
                      <a:alpha val="40000"/>
                    </a:srgbClr>
                  </a:outerShdw>
                </a:effectLst>
                <a:latin typeface="Arial Black" panose="020B0A04020102020204" pitchFamily="34" charset="0"/>
                <a:ea typeface="Times New Roman" panose="02020603050405020304" pitchFamily="18" charset="0"/>
                <a:cs typeface="Times New Roman" panose="02020603050405020304" pitchFamily="18" charset="0"/>
              </a:rPr>
              <a:t>1</a:t>
            </a:r>
            <a:endParaRPr lang="en-US" sz="11000">
              <a:ln>
                <a:solidFill>
                  <a:schemeClr val="accent3">
                    <a:lumMod val="20000"/>
                    <a:lumOff val="80000"/>
                  </a:schemeClr>
                </a:solidFill>
              </a:ln>
              <a:solidFill>
                <a:srgbClr val="E6FFD2"/>
              </a:solidFill>
              <a:effectLst/>
              <a:latin typeface="Arial Black" panose="020B0A04020102020204" pitchFamily="34" charset="0"/>
              <a:ea typeface="Times New Roman" panose="02020603050405020304" pitchFamily="18" charset="0"/>
              <a:cs typeface="Times New Roman" panose="02020603050405020304" pitchFamily="18" charset="0"/>
            </a:endParaRPr>
          </a:p>
          <a:p>
            <a:pPr marL="0" marR="0" algn="ctr">
              <a:lnSpc>
                <a:spcPts val="1500"/>
              </a:lnSpc>
              <a:spcBef>
                <a:spcPts val="0"/>
              </a:spcBef>
              <a:spcAft>
                <a:spcPts val="0"/>
              </a:spcAft>
            </a:pPr>
            <a:r>
              <a:rPr lang="en-US" sz="1200">
                <a:effectLst/>
                <a:latin typeface="Cambria Math" panose="02040503050406030204" pitchFamily="18" charset="0"/>
                <a:ea typeface="Times New Roman" panose="02020603050405020304" pitchFamily="18" charset="0"/>
                <a:cs typeface="Times New Roman" panose="02020603050405020304" pitchFamily="18" charset="0"/>
              </a:rPr>
              <a:t> </a:t>
            </a:r>
            <a:endParaRPr lang="en-US" sz="1100">
              <a:effectLst/>
              <a:latin typeface="Cambria Math" panose="02040503050406030204" pitchFamily="18" charset="0"/>
              <a:ea typeface="Times New Roman" panose="02020603050405020304" pitchFamily="18" charset="0"/>
              <a:cs typeface="Times New Roman" panose="02020603050405020304" pitchFamily="18" charset="0"/>
            </a:endParaRPr>
          </a:p>
        </xdr:txBody>
      </xdr:sp>
      <xdr:sp macro="" textlink="">
        <xdr:nvSpPr>
          <xdr:cNvPr id="742" name="2">
            <a:extLst>
              <a:ext uri="{FF2B5EF4-FFF2-40B4-BE49-F238E27FC236}">
                <a16:creationId xmlns:a16="http://schemas.microsoft.com/office/drawing/2014/main" id="{2F77B55C-1D58-B959-2432-CBDDD69320D1}"/>
              </a:ext>
            </a:extLst>
          </xdr:cNvPr>
          <xdr:cNvSpPr txBox="1"/>
        </xdr:nvSpPr>
        <xdr:spPr>
          <a:xfrm flipH="1">
            <a:off x="1173532" y="1883225"/>
            <a:ext cx="894003" cy="1249680"/>
          </a:xfrm>
          <a:prstGeom prst="rect">
            <a:avLst/>
          </a:prstGeom>
          <a:noFill/>
          <a:ln>
            <a:noFill/>
          </a:ln>
        </xdr:spPr>
        <xdr:txBody>
          <a:bodyPr rot="0" spcFirstLastPara="0" vert="horz" wrap="square" lIns="0" tIns="0" rIns="0" bIns="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algn="ctr">
              <a:spcBef>
                <a:spcPts val="0"/>
              </a:spcBef>
              <a:spcAft>
                <a:spcPts val="0"/>
              </a:spcAft>
            </a:pPr>
            <a:r>
              <a:rPr lang="en-US" sz="11000" b="1" kern="1200" spc="-50">
                <a:ln w="9525" cap="flat" cmpd="sng" algn="ctr">
                  <a:solidFill>
                    <a:schemeClr val="accent3">
                      <a:lumMod val="20000"/>
                      <a:lumOff val="80000"/>
                    </a:schemeClr>
                  </a:solidFill>
                  <a:prstDash val="solid"/>
                  <a:round/>
                </a:ln>
                <a:solidFill>
                  <a:srgbClr val="E6FFD2"/>
                </a:solidFill>
                <a:effectLst>
                  <a:outerShdw blurRad="50800" dist="38100" dir="5400000" algn="t">
                    <a:srgbClr val="000000">
                      <a:alpha val="40000"/>
                    </a:srgbClr>
                  </a:outerShdw>
                </a:effectLst>
                <a:latin typeface="Arial Black" panose="020B0A04020102020204" pitchFamily="34" charset="0"/>
                <a:ea typeface="Times New Roman" panose="02020603050405020304" pitchFamily="18" charset="0"/>
                <a:cs typeface="Times New Roman" panose="02020603050405020304" pitchFamily="18" charset="0"/>
              </a:rPr>
              <a:t>2</a:t>
            </a:r>
            <a:endParaRPr lang="en-US" sz="11000">
              <a:ln>
                <a:solidFill>
                  <a:schemeClr val="accent3">
                    <a:lumMod val="20000"/>
                    <a:lumOff val="80000"/>
                  </a:schemeClr>
                </a:solidFill>
              </a:ln>
              <a:solidFill>
                <a:srgbClr val="E6FFD2"/>
              </a:solidFill>
              <a:effectLst/>
              <a:latin typeface="Arial Black" panose="020B0A04020102020204" pitchFamily="34" charset="0"/>
              <a:ea typeface="Times New Roman" panose="02020603050405020304" pitchFamily="18" charset="0"/>
              <a:cs typeface="Times New Roman" panose="02020603050405020304" pitchFamily="18" charset="0"/>
            </a:endParaRPr>
          </a:p>
        </xdr:txBody>
      </xdr:sp>
      <xdr:sp macro="" textlink="">
        <xdr:nvSpPr>
          <xdr:cNvPr id="743" name="3">
            <a:extLst>
              <a:ext uri="{FF2B5EF4-FFF2-40B4-BE49-F238E27FC236}">
                <a16:creationId xmlns:a16="http://schemas.microsoft.com/office/drawing/2014/main" id="{9BFAD963-036A-E998-BA11-121FD27FF555}"/>
              </a:ext>
            </a:extLst>
          </xdr:cNvPr>
          <xdr:cNvSpPr txBox="1"/>
        </xdr:nvSpPr>
        <xdr:spPr>
          <a:xfrm>
            <a:off x="305614" y="1099061"/>
            <a:ext cx="772164" cy="1026252"/>
          </a:xfrm>
          <a:prstGeom prst="rect">
            <a:avLst/>
          </a:prstGeom>
          <a:noFill/>
          <a:ln>
            <a:noFill/>
          </a:ln>
        </xdr:spPr>
        <xdr:txBody>
          <a:bodyPr rot="0" spcFirstLastPara="0" vert="horz" wrap="square" lIns="0" tIns="0" rIns="0" bIns="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algn="ctr">
              <a:spcBef>
                <a:spcPts val="0"/>
              </a:spcBef>
              <a:spcAft>
                <a:spcPts val="0"/>
              </a:spcAft>
            </a:pPr>
            <a:r>
              <a:rPr lang="en-US" sz="11000" b="1" kern="1200" spc="-50">
                <a:ln w="9525" cap="flat" cmpd="sng" algn="ctr">
                  <a:solidFill>
                    <a:schemeClr val="accent3">
                      <a:lumMod val="20000"/>
                      <a:lumOff val="80000"/>
                    </a:schemeClr>
                  </a:solidFill>
                  <a:prstDash val="solid"/>
                  <a:round/>
                </a:ln>
                <a:solidFill>
                  <a:srgbClr val="E6FFD2"/>
                </a:solidFill>
                <a:effectLst>
                  <a:outerShdw blurRad="50800" dist="38100" dir="5400000" algn="t">
                    <a:srgbClr val="000000">
                      <a:alpha val="40000"/>
                    </a:srgbClr>
                  </a:outerShdw>
                </a:effectLst>
                <a:latin typeface="Arial Black" panose="020B0A04020102020204" pitchFamily="34" charset="0"/>
                <a:ea typeface="Times New Roman" panose="02020603050405020304" pitchFamily="18" charset="0"/>
                <a:cs typeface="Times New Roman" panose="02020603050405020304" pitchFamily="18" charset="0"/>
              </a:rPr>
              <a:t>3</a:t>
            </a:r>
            <a:endParaRPr lang="en-US" sz="11000">
              <a:ln>
                <a:solidFill>
                  <a:schemeClr val="accent3">
                    <a:lumMod val="20000"/>
                    <a:lumOff val="80000"/>
                  </a:schemeClr>
                </a:solidFill>
              </a:ln>
              <a:solidFill>
                <a:srgbClr val="E6FFD2"/>
              </a:solidFill>
              <a:effectLst/>
              <a:latin typeface="Arial Black" panose="020B0A04020102020204" pitchFamily="34" charset="0"/>
              <a:ea typeface="Times New Roman" panose="02020603050405020304" pitchFamily="18" charset="0"/>
              <a:cs typeface="Times New Roman" panose="02020603050405020304" pitchFamily="18" charset="0"/>
            </a:endParaRPr>
          </a:p>
        </xdr:txBody>
      </xdr:sp>
      <xdr:sp macro="" textlink="">
        <xdr:nvSpPr>
          <xdr:cNvPr id="744" name="4">
            <a:extLst>
              <a:ext uri="{FF2B5EF4-FFF2-40B4-BE49-F238E27FC236}">
                <a16:creationId xmlns:a16="http://schemas.microsoft.com/office/drawing/2014/main" id="{92E10F97-5A01-66ED-84DA-C65BB2E236F5}"/>
              </a:ext>
            </a:extLst>
          </xdr:cNvPr>
          <xdr:cNvSpPr txBox="1"/>
        </xdr:nvSpPr>
        <xdr:spPr>
          <a:xfrm flipH="1">
            <a:off x="1059495" y="187024"/>
            <a:ext cx="994498" cy="1130152"/>
          </a:xfrm>
          <a:prstGeom prst="rect">
            <a:avLst/>
          </a:prstGeom>
          <a:noFill/>
          <a:ln>
            <a:noFill/>
          </a:ln>
        </xdr:spPr>
        <xdr:txBody>
          <a:bodyPr rot="0" spcFirstLastPara="0" vert="horz" wrap="square" lIns="0" tIns="0" rIns="0" bIns="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algn="ctr">
              <a:spcBef>
                <a:spcPts val="0"/>
              </a:spcBef>
              <a:spcAft>
                <a:spcPts val="0"/>
              </a:spcAft>
            </a:pPr>
            <a:r>
              <a:rPr lang="en-US" sz="11000" b="1" kern="1200" spc="-50">
                <a:ln w="9525" cap="flat" cmpd="sng" algn="ctr">
                  <a:solidFill>
                    <a:schemeClr val="accent3">
                      <a:lumMod val="20000"/>
                      <a:lumOff val="80000"/>
                    </a:schemeClr>
                  </a:solidFill>
                  <a:prstDash val="solid"/>
                  <a:round/>
                </a:ln>
                <a:solidFill>
                  <a:srgbClr val="E6FFD2"/>
                </a:solidFill>
                <a:effectLst>
                  <a:outerShdw blurRad="50800" dist="38100" dir="5400000" algn="t">
                    <a:srgbClr val="000000">
                      <a:alpha val="40000"/>
                    </a:srgbClr>
                  </a:outerShdw>
                </a:effectLst>
                <a:latin typeface="Arial Black" panose="020B0A04020102020204" pitchFamily="34" charset="0"/>
                <a:ea typeface="Times New Roman" panose="02020603050405020304" pitchFamily="18" charset="0"/>
                <a:cs typeface="Times New Roman" panose="02020603050405020304" pitchFamily="18" charset="0"/>
              </a:rPr>
              <a:t>4</a:t>
            </a:r>
            <a:endParaRPr lang="en-US" sz="11000">
              <a:ln>
                <a:solidFill>
                  <a:schemeClr val="accent3">
                    <a:lumMod val="20000"/>
                    <a:lumOff val="80000"/>
                  </a:schemeClr>
                </a:solidFill>
              </a:ln>
              <a:solidFill>
                <a:srgbClr val="E6FFD2"/>
              </a:solidFill>
              <a:effectLst/>
              <a:latin typeface="Arial Black" panose="020B0A04020102020204" pitchFamily="34" charset="0"/>
              <a:ea typeface="Times New Roman" panose="02020603050405020304" pitchFamily="18" charset="0"/>
              <a:cs typeface="Times New Roman" panose="02020603050405020304" pitchFamily="18" charset="0"/>
            </a:endParaRPr>
          </a:p>
        </xdr:txBody>
      </xdr:sp>
      <xdr:sp macro="" textlink="">
        <xdr:nvSpPr>
          <xdr:cNvPr id="745" name="Right Arrow 12">
            <a:extLst>
              <a:ext uri="{FF2B5EF4-FFF2-40B4-BE49-F238E27FC236}">
                <a16:creationId xmlns:a16="http://schemas.microsoft.com/office/drawing/2014/main" id="{07B54827-B5E1-3721-48AB-C0F7B888B6A7}"/>
              </a:ext>
            </a:extLst>
          </xdr:cNvPr>
          <xdr:cNvSpPr>
            <a:spLocks noChangeAspect="1"/>
          </xdr:cNvSpPr>
        </xdr:nvSpPr>
        <xdr:spPr>
          <a:xfrm rot="8100000">
            <a:off x="2345624" y="2439075"/>
            <a:ext cx="342899" cy="274320"/>
          </a:xfrm>
          <a:prstGeom prst="rightArrow">
            <a:avLst>
              <a:gd name="adj1" fmla="val 50000"/>
              <a:gd name="adj2" fmla="val 73848"/>
            </a:avLst>
          </a:prstGeom>
          <a:solidFill>
            <a:schemeClr val="accent2">
              <a:lumMod val="40000"/>
              <a:lumOff val="60000"/>
            </a:schemeClr>
          </a:solidFill>
          <a:ln>
            <a:noFill/>
          </a:ln>
          <a:effectLst>
            <a:outerShdw blurRad="63500" sx="102000" sy="102000" algn="ctr" rotWithShape="0">
              <a:prstClr val="black">
                <a:alpha val="40000"/>
              </a:prstClr>
            </a:outerShdw>
          </a:effectLst>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indent="228600">
              <a:spcBef>
                <a:spcPts val="0"/>
              </a:spcBef>
              <a:spcAft>
                <a:spcPts val="0"/>
              </a:spcAft>
              <a:tabLst>
                <a:tab pos="3200400" algn="r"/>
              </a:tabLst>
            </a:pPr>
            <a:r>
              <a:rPr lang="en-US" sz="1100" kern="1200">
                <a:solidFill>
                  <a:srgbClr val="000000"/>
                </a:solidFill>
                <a:effectLst/>
                <a:latin typeface="Georgia" panose="02040502050405020303" pitchFamily="18" charset="0"/>
                <a:ea typeface="Times New Roman" panose="02020603050405020304" pitchFamily="18" charset="0"/>
                <a:cs typeface="Times New Roman" panose="02020603050405020304" pitchFamily="18" charset="0"/>
              </a:rPr>
              <a:t> </a:t>
            </a:r>
            <a:endParaRPr lang="en-US" sz="1100">
              <a:effectLst/>
              <a:latin typeface="Cambria Math" panose="02040503050406030204" pitchFamily="18" charset="0"/>
              <a:ea typeface="Times New Roman" panose="02020603050405020304" pitchFamily="18" charset="0"/>
              <a:cs typeface="Times New Roman" panose="02020603050405020304" pitchFamily="18" charset="0"/>
            </a:endParaRPr>
          </a:p>
        </xdr:txBody>
      </xdr:sp>
      <xdr:sp macro="" textlink="">
        <xdr:nvSpPr>
          <xdr:cNvPr id="746" name="Right Arrow 13">
            <a:extLst>
              <a:ext uri="{FF2B5EF4-FFF2-40B4-BE49-F238E27FC236}">
                <a16:creationId xmlns:a16="http://schemas.microsoft.com/office/drawing/2014/main" id="{87778928-23BF-850A-AED9-A0E04F989EA1}"/>
              </a:ext>
            </a:extLst>
          </xdr:cNvPr>
          <xdr:cNvSpPr>
            <a:spLocks noChangeAspect="1"/>
          </xdr:cNvSpPr>
        </xdr:nvSpPr>
        <xdr:spPr>
          <a:xfrm rot="18900000">
            <a:off x="519208" y="499487"/>
            <a:ext cx="342899" cy="274320"/>
          </a:xfrm>
          <a:prstGeom prst="rightArrow">
            <a:avLst>
              <a:gd name="adj1" fmla="val 50000"/>
              <a:gd name="adj2" fmla="val 73789"/>
            </a:avLst>
          </a:prstGeom>
          <a:solidFill>
            <a:schemeClr val="accent2">
              <a:lumMod val="40000"/>
              <a:lumOff val="60000"/>
            </a:schemeClr>
          </a:solidFill>
          <a:ln>
            <a:noFill/>
          </a:ln>
          <a:effectLst>
            <a:outerShdw blurRad="63500" sx="102000" sy="102000" algn="ctr" rotWithShape="0">
              <a:prstClr val="black">
                <a:alpha val="40000"/>
              </a:prstClr>
            </a:outerShdw>
          </a:effectLst>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indent="228600">
              <a:spcBef>
                <a:spcPts val="0"/>
              </a:spcBef>
              <a:spcAft>
                <a:spcPts val="0"/>
              </a:spcAft>
              <a:tabLst>
                <a:tab pos="3200400" algn="r"/>
              </a:tabLst>
            </a:pPr>
            <a:r>
              <a:rPr lang="en-US" sz="1100" kern="1200">
                <a:solidFill>
                  <a:srgbClr val="000000"/>
                </a:solidFill>
                <a:effectLst/>
                <a:latin typeface="Georgia" panose="02040502050405020303" pitchFamily="18" charset="0"/>
                <a:ea typeface="Times New Roman" panose="02020603050405020304" pitchFamily="18" charset="0"/>
                <a:cs typeface="Times New Roman" panose="02020603050405020304" pitchFamily="18" charset="0"/>
              </a:rPr>
              <a:t> </a:t>
            </a:r>
            <a:endParaRPr lang="en-US" sz="1100">
              <a:effectLst/>
              <a:latin typeface="Cambria Math" panose="02040503050406030204" pitchFamily="18" charset="0"/>
              <a:ea typeface="Times New Roman" panose="02020603050405020304" pitchFamily="18" charset="0"/>
              <a:cs typeface="Times New Roman" panose="02020603050405020304" pitchFamily="18" charset="0"/>
            </a:endParaRPr>
          </a:p>
        </xdr:txBody>
      </xdr:sp>
      <xdr:sp macro="" textlink="">
        <xdr:nvSpPr>
          <xdr:cNvPr id="747" name="Right Arrow 14">
            <a:extLst>
              <a:ext uri="{FF2B5EF4-FFF2-40B4-BE49-F238E27FC236}">
                <a16:creationId xmlns:a16="http://schemas.microsoft.com/office/drawing/2014/main" id="{DBADD92A-4372-2FFC-D639-004ADC518697}"/>
              </a:ext>
            </a:extLst>
          </xdr:cNvPr>
          <xdr:cNvSpPr>
            <a:spLocks noChangeAspect="1"/>
          </xdr:cNvSpPr>
        </xdr:nvSpPr>
        <xdr:spPr>
          <a:xfrm rot="2703904">
            <a:off x="2395616" y="530031"/>
            <a:ext cx="343014" cy="274411"/>
          </a:xfrm>
          <a:prstGeom prst="rightArrow">
            <a:avLst>
              <a:gd name="adj1" fmla="val 50000"/>
              <a:gd name="adj2" fmla="val 68475"/>
            </a:avLst>
          </a:prstGeom>
          <a:solidFill>
            <a:schemeClr val="accent2">
              <a:lumMod val="40000"/>
              <a:lumOff val="60000"/>
            </a:schemeClr>
          </a:solidFill>
          <a:ln>
            <a:noFill/>
          </a:ln>
          <a:effectLst>
            <a:outerShdw blurRad="63500" sx="102000" sy="102000" algn="ctr" rotWithShape="0">
              <a:prstClr val="black">
                <a:alpha val="40000"/>
              </a:prstClr>
            </a:outerShdw>
          </a:effectLst>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indent="228600">
              <a:spcBef>
                <a:spcPts val="0"/>
              </a:spcBef>
              <a:spcAft>
                <a:spcPts val="0"/>
              </a:spcAft>
              <a:tabLst>
                <a:tab pos="3200400" algn="r"/>
              </a:tabLst>
            </a:pPr>
            <a:r>
              <a:rPr lang="en-US" sz="1100" kern="1200">
                <a:solidFill>
                  <a:srgbClr val="000000"/>
                </a:solidFill>
                <a:effectLst/>
                <a:latin typeface="Georgia" panose="02040502050405020303" pitchFamily="18" charset="0"/>
                <a:ea typeface="Times New Roman" panose="02020603050405020304" pitchFamily="18" charset="0"/>
                <a:cs typeface="Times New Roman" panose="02020603050405020304" pitchFamily="18" charset="0"/>
              </a:rPr>
              <a:t> </a:t>
            </a:r>
            <a:endParaRPr lang="en-US" sz="1100">
              <a:effectLst/>
              <a:latin typeface="Cambria Math" panose="02040503050406030204" pitchFamily="18" charset="0"/>
              <a:ea typeface="Times New Roman" panose="02020603050405020304" pitchFamily="18" charset="0"/>
              <a:cs typeface="Times New Roman" panose="02020603050405020304" pitchFamily="18" charset="0"/>
            </a:endParaRPr>
          </a:p>
        </xdr:txBody>
      </xdr:sp>
      <xdr:sp macro="" textlink="">
        <xdr:nvSpPr>
          <xdr:cNvPr id="748" name="Right Arrow 15">
            <a:extLst>
              <a:ext uri="{FF2B5EF4-FFF2-40B4-BE49-F238E27FC236}">
                <a16:creationId xmlns:a16="http://schemas.microsoft.com/office/drawing/2014/main" id="{39139C00-80C8-1973-CC0A-422D5BFAA176}"/>
              </a:ext>
            </a:extLst>
          </xdr:cNvPr>
          <xdr:cNvSpPr>
            <a:spLocks noChangeAspect="1"/>
          </xdr:cNvSpPr>
        </xdr:nvSpPr>
        <xdr:spPr>
          <a:xfrm rot="13500000">
            <a:off x="465641" y="2408470"/>
            <a:ext cx="343014" cy="274411"/>
          </a:xfrm>
          <a:prstGeom prst="rightArrow">
            <a:avLst>
              <a:gd name="adj1" fmla="val 50000"/>
              <a:gd name="adj2" fmla="val 68526"/>
            </a:avLst>
          </a:prstGeom>
          <a:solidFill>
            <a:schemeClr val="accent2">
              <a:lumMod val="40000"/>
              <a:lumOff val="60000"/>
            </a:schemeClr>
          </a:solidFill>
          <a:ln>
            <a:noFill/>
          </a:ln>
          <a:effectLst>
            <a:outerShdw blurRad="63500" sx="102000" sy="102000" algn="ctr" rotWithShape="0">
              <a:prstClr val="black">
                <a:alpha val="40000"/>
              </a:prstClr>
            </a:outerShdw>
          </a:effectLst>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indent="228600">
              <a:spcBef>
                <a:spcPts val="0"/>
              </a:spcBef>
              <a:spcAft>
                <a:spcPts val="0"/>
              </a:spcAft>
              <a:tabLst>
                <a:tab pos="3200400" algn="r"/>
              </a:tabLst>
            </a:pPr>
            <a:r>
              <a:rPr lang="en-US" sz="1100" kern="1200">
                <a:solidFill>
                  <a:srgbClr val="000000"/>
                </a:solidFill>
                <a:effectLst/>
                <a:latin typeface="Georgia" panose="02040502050405020303" pitchFamily="18" charset="0"/>
                <a:ea typeface="Times New Roman" panose="02020603050405020304" pitchFamily="18" charset="0"/>
                <a:cs typeface="Times New Roman" panose="02020603050405020304" pitchFamily="18" charset="0"/>
              </a:rPr>
              <a:t> </a:t>
            </a:r>
            <a:endParaRPr lang="en-US" sz="1100">
              <a:effectLst/>
              <a:latin typeface="Cambria Math" panose="02040503050406030204" pitchFamily="18" charset="0"/>
              <a:ea typeface="Times New Roman" panose="02020603050405020304" pitchFamily="18" charset="0"/>
              <a:cs typeface="Times New Roman" panose="02020603050405020304" pitchFamily="18" charset="0"/>
            </a:endParaRPr>
          </a:p>
        </xdr:txBody>
      </xdr:sp>
      <xdr:sp macro="" textlink="">
        <xdr:nvSpPr>
          <xdr:cNvPr id="749" name="S">
            <a:extLst>
              <a:ext uri="{FF2B5EF4-FFF2-40B4-BE49-F238E27FC236}">
                <a16:creationId xmlns:a16="http://schemas.microsoft.com/office/drawing/2014/main" id="{A9181E36-F3C0-CC00-124D-CC82EFD21630}"/>
              </a:ext>
            </a:extLst>
          </xdr:cNvPr>
          <xdr:cNvSpPr txBox="1"/>
        </xdr:nvSpPr>
        <xdr:spPr>
          <a:xfrm>
            <a:off x="1142083" y="1993766"/>
            <a:ext cx="925452" cy="987422"/>
          </a:xfrm>
          <a:prstGeom prst="rect">
            <a:avLst/>
          </a:prstGeom>
          <a:noFill/>
          <a:ln>
            <a:noFill/>
          </a:ln>
        </xdr:spPr>
        <xdr:txBody>
          <a:bodyPr rot="0" spcFirstLastPara="0" vert="horz" wrap="square" lIns="0" tIns="0" rIns="0" bIns="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lnSpc>
                <a:spcPts val="1800"/>
              </a:lnSpc>
              <a:spcBef>
                <a:spcPts val="600"/>
              </a:spcBef>
              <a:spcAft>
                <a:spcPts val="600"/>
              </a:spcAft>
            </a:pPr>
            <a:r>
              <a:rPr lang="en-US" sz="1800" b="1" i="1">
                <a:ln w="9525" cap="flat" cmpd="sng" algn="ctr">
                  <a:solidFill>
                    <a:srgbClr val="00B050"/>
                  </a:solidFill>
                  <a:prstDash val="solid"/>
                  <a:round/>
                </a:ln>
                <a:solidFill>
                  <a:srgbClr val="00B050"/>
                </a:solidFill>
                <a:effectLst>
                  <a:outerShdw blurRad="50800" dist="38100" dir="5400000" algn="t">
                    <a:srgbClr val="000000">
                      <a:alpha val="40000"/>
                    </a:srgbClr>
                  </a:outerShdw>
                </a:effectLst>
                <a:latin typeface="Tahoma" panose="020B0604030504040204" pitchFamily="34" charset="0"/>
                <a:ea typeface="Tahoma" panose="020B0604030504040204" pitchFamily="34" charset="0"/>
                <a:cs typeface="Tahoma" panose="020B0604030504040204" pitchFamily="34" charset="0"/>
              </a:rPr>
              <a:t>less</a:t>
            </a:r>
            <a:r>
              <a:rPr lang="en-US" sz="1800" b="1">
                <a:ln w="9525" cap="flat" cmpd="sng" algn="ctr">
                  <a:solidFill>
                    <a:srgbClr val="00B050"/>
                  </a:solidFill>
                  <a:prstDash val="solid"/>
                  <a:round/>
                </a:ln>
                <a:solidFill>
                  <a:srgbClr val="00B050"/>
                </a:solidFill>
                <a:effectLst>
                  <a:outerShdw blurRad="50800" dist="38100" dir="5400000" algn="t">
                    <a:srgbClr val="000000">
                      <a:alpha val="40000"/>
                    </a:srgbClr>
                  </a:outerShdw>
                </a:effectLst>
                <a:latin typeface="Tahoma" panose="020B0604030504040204" pitchFamily="34" charset="0"/>
                <a:ea typeface="Tahoma" panose="020B0604030504040204" pitchFamily="34" charset="0"/>
                <a:cs typeface="Tahoma" panose="020B0604030504040204" pitchFamily="34" charset="0"/>
              </a:rPr>
              <a:t> law</a:t>
            </a:r>
            <a:r>
              <a:rPr lang="en-US" sz="1800" b="1" kern="1200">
                <a:ln w="9525" cap="flat" cmpd="sng" algn="ctr">
                  <a:solidFill>
                    <a:srgbClr val="00B050"/>
                  </a:solidFill>
                  <a:prstDash val="solid"/>
                  <a:round/>
                </a:ln>
                <a:solidFill>
                  <a:srgbClr val="00B050"/>
                </a:solidFill>
                <a:effectLst>
                  <a:outerShdw blurRad="50800" dist="38100" dir="5400000" algn="t">
                    <a:srgbClr val="000000">
                      <a:alpha val="40000"/>
                    </a:srgbClr>
                  </a:outerShdw>
                </a:effectLst>
                <a:latin typeface="Tahoma" panose="020B0604030504040204" pitchFamily="34" charset="0"/>
                <a:ea typeface="Tahoma" panose="020B0604030504040204" pitchFamily="34" charset="0"/>
                <a:cs typeface="Tahoma" panose="020B0604030504040204" pitchFamily="34" charset="0"/>
              </a:rPr>
              <a:t>, </a:t>
            </a:r>
          </a:p>
          <a:p>
            <a:pPr algn="ctr">
              <a:lnSpc>
                <a:spcPts val="1800"/>
              </a:lnSpc>
              <a:spcBef>
                <a:spcPts val="600"/>
              </a:spcBef>
              <a:spcAft>
                <a:spcPts val="600"/>
              </a:spcAft>
            </a:pPr>
            <a:r>
              <a:rPr lang="en-US" sz="1800" b="1" i="1" kern="1200">
                <a:ln w="9525" cap="flat" cmpd="sng" algn="ctr">
                  <a:solidFill>
                    <a:srgbClr val="00B050"/>
                  </a:solidFill>
                  <a:prstDash val="solid"/>
                  <a:round/>
                </a:ln>
                <a:solidFill>
                  <a:srgbClr val="00B050"/>
                </a:solidFill>
                <a:effectLst>
                  <a:outerShdw blurRad="50800" dist="38100" dir="5400000" algn="t">
                    <a:srgbClr val="000000">
                      <a:alpha val="40000"/>
                    </a:srgbClr>
                  </a:outerShdw>
                </a:effectLst>
                <a:latin typeface="Tahoma" panose="020B0604030504040204" pitchFamily="34" charset="0"/>
                <a:ea typeface="Tahoma" panose="020B0604030504040204" pitchFamily="34" charset="0"/>
                <a:cs typeface="Tahoma" panose="020B0604030504040204" pitchFamily="34" charset="0"/>
              </a:rPr>
              <a:t>more </a:t>
            </a:r>
            <a:r>
              <a:rPr lang="en-US" sz="1800" b="1" kern="1200">
                <a:ln w="9525" cap="flat" cmpd="sng" algn="ctr">
                  <a:solidFill>
                    <a:srgbClr val="00B050"/>
                  </a:solidFill>
                  <a:prstDash val="solid"/>
                  <a:round/>
                </a:ln>
                <a:solidFill>
                  <a:srgbClr val="00B050"/>
                </a:solidFill>
                <a:effectLst>
                  <a:outerShdw blurRad="50800" dist="38100" dir="5400000" algn="t">
                    <a:srgbClr val="000000">
                      <a:alpha val="40000"/>
                    </a:srgbClr>
                  </a:outerShdw>
                </a:effectLst>
                <a:latin typeface="Tahoma" panose="020B0604030504040204" pitchFamily="34" charset="0"/>
                <a:ea typeface="Tahoma" panose="020B0604030504040204" pitchFamily="34" charset="0"/>
                <a:cs typeface="Tahoma" panose="020B0604030504040204" pitchFamily="34" charset="0"/>
              </a:rPr>
              <a:t>engage</a:t>
            </a:r>
            <a:endParaRPr lang="en-US" sz="1800">
              <a:effectLst/>
              <a:latin typeface="Tahoma" panose="020B0604030504040204" pitchFamily="34" charset="0"/>
              <a:ea typeface="Tahoma" panose="020B0604030504040204" pitchFamily="34" charset="0"/>
              <a:cs typeface="Tahoma" panose="020B0604030504040204" pitchFamily="34" charset="0"/>
            </a:endParaRPr>
          </a:p>
        </xdr:txBody>
      </xdr:sp>
      <xdr:sp macro="" textlink="">
        <xdr:nvSpPr>
          <xdr:cNvPr id="750" name="W">
            <a:extLst>
              <a:ext uri="{FF2B5EF4-FFF2-40B4-BE49-F238E27FC236}">
                <a16:creationId xmlns:a16="http://schemas.microsoft.com/office/drawing/2014/main" id="{7E711054-B72D-4ECA-F7BF-FB123BAF6D4F}"/>
              </a:ext>
            </a:extLst>
          </xdr:cNvPr>
          <xdr:cNvSpPr txBox="1"/>
        </xdr:nvSpPr>
        <xdr:spPr>
          <a:xfrm flipH="1">
            <a:off x="51588" y="1101539"/>
            <a:ext cx="1123459" cy="1005840"/>
          </a:xfrm>
          <a:prstGeom prst="rect">
            <a:avLst/>
          </a:prstGeom>
          <a:noFill/>
          <a:ln>
            <a:noFill/>
          </a:ln>
        </xdr:spPr>
        <xdr:txBody>
          <a:bodyPr rot="0" spcFirstLastPara="0" vert="horz" wrap="square" lIns="0" tIns="0" rIns="0" bIns="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lnSpc>
                <a:spcPts val="1800"/>
              </a:lnSpc>
              <a:spcBef>
                <a:spcPts val="600"/>
              </a:spcBef>
              <a:spcAft>
                <a:spcPts val="600"/>
              </a:spcAft>
            </a:pPr>
            <a:r>
              <a:rPr lang="en-US" sz="1800" b="1" i="1" kern="1200">
                <a:ln w="9525" cap="flat" cmpd="sng" algn="ctr">
                  <a:solidFill>
                    <a:srgbClr val="00B050"/>
                  </a:solidFill>
                  <a:prstDash val="solid"/>
                  <a:round/>
                </a:ln>
                <a:solidFill>
                  <a:srgbClr val="00B050"/>
                </a:solidFill>
                <a:effectLst>
                  <a:outerShdw blurRad="50800" dist="38100" dir="5400000" algn="t">
                    <a:srgbClr val="000000">
                      <a:alpha val="40000"/>
                    </a:srgbClr>
                  </a:outerShdw>
                </a:effectLst>
                <a:latin typeface="Tahoma" panose="020B0604030504040204" pitchFamily="34" charset="0"/>
                <a:ea typeface="Tahoma" panose="020B0604030504040204" pitchFamily="34" charset="0"/>
                <a:cs typeface="Tahoma" panose="020B0604030504040204" pitchFamily="34" charset="0"/>
              </a:rPr>
              <a:t>more </a:t>
            </a:r>
            <a:r>
              <a:rPr lang="en-US" sz="1800" b="1">
                <a:ln w="9525" cap="flat" cmpd="sng" algn="ctr">
                  <a:solidFill>
                    <a:srgbClr val="00B050"/>
                  </a:solidFill>
                  <a:prstDash val="solid"/>
                  <a:round/>
                </a:ln>
                <a:solidFill>
                  <a:srgbClr val="00B050"/>
                </a:solidFill>
                <a:effectLst>
                  <a:outerShdw blurRad="50800" dist="38100" dir="5400000" algn="t">
                    <a:srgbClr val="000000">
                      <a:alpha val="40000"/>
                    </a:srgbClr>
                  </a:outerShdw>
                </a:effectLst>
                <a:latin typeface="Tahoma" panose="020B0604030504040204" pitchFamily="34" charset="0"/>
                <a:ea typeface="Tahoma" panose="020B0604030504040204" pitchFamily="34" charset="0"/>
                <a:cs typeface="Tahoma" panose="020B0604030504040204" pitchFamily="34" charset="0"/>
              </a:rPr>
              <a:t>engage</a:t>
            </a:r>
            <a:r>
              <a:rPr lang="en-US" sz="1800" b="1" kern="1200">
                <a:ln w="9525" cap="flat" cmpd="sng" algn="ctr">
                  <a:solidFill>
                    <a:srgbClr val="00B050"/>
                  </a:solidFill>
                  <a:prstDash val="solid"/>
                  <a:round/>
                </a:ln>
                <a:solidFill>
                  <a:srgbClr val="00B050"/>
                </a:solidFill>
                <a:effectLst>
                  <a:outerShdw blurRad="50800" dist="38100" dir="5400000" algn="t">
                    <a:srgbClr val="000000">
                      <a:alpha val="40000"/>
                    </a:srgbClr>
                  </a:outerShdw>
                </a:effectLst>
                <a:latin typeface="Tahoma" panose="020B0604030504040204" pitchFamily="34" charset="0"/>
                <a:ea typeface="Tahoma" panose="020B0604030504040204" pitchFamily="34" charset="0"/>
                <a:cs typeface="Tahoma" panose="020B0604030504040204" pitchFamily="34" charset="0"/>
              </a:rPr>
              <a:t>, </a:t>
            </a:r>
          </a:p>
          <a:p>
            <a:pPr algn="ctr">
              <a:lnSpc>
                <a:spcPts val="1800"/>
              </a:lnSpc>
              <a:spcBef>
                <a:spcPts val="600"/>
              </a:spcBef>
              <a:spcAft>
                <a:spcPts val="600"/>
              </a:spcAft>
            </a:pPr>
            <a:r>
              <a:rPr lang="en-US" sz="1800" b="1" i="1" kern="1200">
                <a:ln w="9525" cap="flat" cmpd="sng" algn="ctr">
                  <a:solidFill>
                    <a:srgbClr val="00B050"/>
                  </a:solidFill>
                  <a:prstDash val="solid"/>
                  <a:round/>
                </a:ln>
                <a:solidFill>
                  <a:srgbClr val="00B050"/>
                </a:solidFill>
                <a:effectLst>
                  <a:outerShdw blurRad="50800" dist="38100" dir="5400000" algn="t">
                    <a:srgbClr val="000000">
                      <a:alpha val="40000"/>
                    </a:srgbClr>
                  </a:outerShdw>
                </a:effectLst>
                <a:latin typeface="Tahoma" panose="020B0604030504040204" pitchFamily="34" charset="0"/>
                <a:ea typeface="Tahoma" panose="020B0604030504040204" pitchFamily="34" charset="0"/>
                <a:cs typeface="Tahoma" panose="020B0604030504040204" pitchFamily="34" charset="0"/>
              </a:rPr>
              <a:t>less </a:t>
            </a:r>
            <a:r>
              <a:rPr lang="en-US" sz="1800" b="1">
                <a:ln w="9525" cap="flat" cmpd="sng" algn="ctr">
                  <a:solidFill>
                    <a:srgbClr val="00B050"/>
                  </a:solidFill>
                  <a:prstDash val="solid"/>
                  <a:round/>
                </a:ln>
                <a:solidFill>
                  <a:srgbClr val="00B050"/>
                </a:solidFill>
                <a:effectLst>
                  <a:outerShdw blurRad="50800" dist="38100" dir="5400000" algn="t">
                    <a:srgbClr val="000000">
                      <a:alpha val="40000"/>
                    </a:srgbClr>
                  </a:outerShdw>
                </a:effectLst>
                <a:latin typeface="Tahoma" panose="020B0604030504040204" pitchFamily="34" charset="0"/>
                <a:ea typeface="Tahoma" panose="020B0604030504040204" pitchFamily="34" charset="0"/>
                <a:cs typeface="Tahoma" panose="020B0604030504040204" pitchFamily="34" charset="0"/>
              </a:rPr>
              <a:t>alienate</a:t>
            </a:r>
            <a:endParaRPr lang="en-US" sz="1800">
              <a:effectLst/>
              <a:latin typeface="Tahoma" panose="020B0604030504040204" pitchFamily="34" charset="0"/>
              <a:ea typeface="Tahoma" panose="020B0604030504040204" pitchFamily="34" charset="0"/>
              <a:cs typeface="Tahoma" panose="020B0604030504040204" pitchFamily="34" charset="0"/>
            </a:endParaRPr>
          </a:p>
        </xdr:txBody>
      </xdr:sp>
      <xdr:sp macro="" textlink="">
        <xdr:nvSpPr>
          <xdr:cNvPr id="751" name="N">
            <a:extLst>
              <a:ext uri="{FF2B5EF4-FFF2-40B4-BE49-F238E27FC236}">
                <a16:creationId xmlns:a16="http://schemas.microsoft.com/office/drawing/2014/main" id="{4682D1FA-56BD-8668-7A85-6DBDF064DA94}"/>
              </a:ext>
            </a:extLst>
          </xdr:cNvPr>
          <xdr:cNvSpPr txBox="1"/>
        </xdr:nvSpPr>
        <xdr:spPr>
          <a:xfrm>
            <a:off x="1048580" y="181602"/>
            <a:ext cx="1109891" cy="1031960"/>
          </a:xfrm>
          <a:prstGeom prst="rect">
            <a:avLst/>
          </a:prstGeom>
          <a:noFill/>
          <a:ln>
            <a:noFill/>
          </a:ln>
        </xdr:spPr>
        <xdr:txBody>
          <a:bodyPr rot="0" spcFirstLastPara="0" vert="horz" wrap="square" lIns="0" tIns="0" rIns="0" bIns="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lnSpc>
                <a:spcPts val="1800"/>
              </a:lnSpc>
              <a:spcBef>
                <a:spcPts val="600"/>
              </a:spcBef>
              <a:spcAft>
                <a:spcPts val="600"/>
              </a:spcAft>
            </a:pPr>
            <a:r>
              <a:rPr lang="en-US" sz="1800" b="1" i="1" kern="1200">
                <a:ln w="9525" cap="flat" cmpd="sng" algn="ctr">
                  <a:solidFill>
                    <a:srgbClr val="00B050"/>
                  </a:solidFill>
                  <a:prstDash val="solid"/>
                  <a:round/>
                </a:ln>
                <a:solidFill>
                  <a:srgbClr val="00B050"/>
                </a:solidFill>
                <a:effectLst>
                  <a:outerShdw blurRad="50800" dist="38100" dir="5400000" algn="t">
                    <a:srgbClr val="000000">
                      <a:alpha val="40000"/>
                    </a:srgbClr>
                  </a:outerShdw>
                </a:effectLst>
                <a:latin typeface="Tahoma" panose="020B0604030504040204" pitchFamily="34" charset="0"/>
                <a:ea typeface="Tahoma" panose="020B0604030504040204" pitchFamily="34" charset="0"/>
                <a:cs typeface="Tahoma" panose="020B0604030504040204" pitchFamily="34" charset="0"/>
              </a:rPr>
              <a:t>less alienate</a:t>
            </a:r>
            <a:r>
              <a:rPr lang="en-US" sz="1800" b="1">
                <a:ln w="9525" cap="flat" cmpd="sng" algn="ctr">
                  <a:solidFill>
                    <a:srgbClr val="00B050"/>
                  </a:solidFill>
                  <a:prstDash val="solid"/>
                  <a:round/>
                </a:ln>
                <a:solidFill>
                  <a:srgbClr val="00B050"/>
                </a:solidFill>
                <a:effectLst>
                  <a:outerShdw blurRad="50800" dist="38100" dir="5400000" algn="t">
                    <a:srgbClr val="000000">
                      <a:alpha val="40000"/>
                    </a:srgbClr>
                  </a:outerShdw>
                </a:effectLst>
                <a:latin typeface="Tahoma" panose="020B0604030504040204" pitchFamily="34" charset="0"/>
                <a:ea typeface="Tahoma" panose="020B0604030504040204" pitchFamily="34" charset="0"/>
                <a:cs typeface="Tahoma" panose="020B0604030504040204" pitchFamily="34" charset="0"/>
              </a:rPr>
              <a:t>, </a:t>
            </a:r>
            <a:endParaRPr lang="en-US" sz="1800" b="1" kern="1200">
              <a:ln w="9525" cap="flat" cmpd="sng" algn="ctr">
                <a:solidFill>
                  <a:srgbClr val="00B050"/>
                </a:solidFill>
                <a:prstDash val="solid"/>
                <a:round/>
              </a:ln>
              <a:solidFill>
                <a:srgbClr val="00B050"/>
              </a:solidFill>
              <a:effectLst>
                <a:outerShdw blurRad="50800" dist="38100" dir="5400000" algn="t">
                  <a:srgbClr val="000000">
                    <a:alpha val="40000"/>
                  </a:srgbClr>
                </a:outerShdw>
              </a:effectLst>
              <a:latin typeface="Tahoma" panose="020B0604030504040204" pitchFamily="34" charset="0"/>
              <a:ea typeface="Tahoma" panose="020B0604030504040204" pitchFamily="34" charset="0"/>
              <a:cs typeface="Tahoma" panose="020B0604030504040204" pitchFamily="34" charset="0"/>
            </a:endParaRPr>
          </a:p>
          <a:p>
            <a:pPr algn="ctr">
              <a:lnSpc>
                <a:spcPts val="1800"/>
              </a:lnSpc>
              <a:spcBef>
                <a:spcPts val="600"/>
              </a:spcBef>
              <a:spcAft>
                <a:spcPts val="600"/>
              </a:spcAft>
            </a:pPr>
            <a:r>
              <a:rPr lang="en-US" sz="1800" b="1" i="1" kern="1200">
                <a:ln w="9525" cap="flat" cmpd="sng" algn="ctr">
                  <a:solidFill>
                    <a:srgbClr val="00B050"/>
                  </a:solidFill>
                  <a:prstDash val="solid"/>
                  <a:round/>
                </a:ln>
                <a:solidFill>
                  <a:srgbClr val="00B050"/>
                </a:solidFill>
                <a:effectLst>
                  <a:outerShdw blurRad="50800" dist="38100" dir="5400000" algn="t">
                    <a:srgbClr val="000000">
                      <a:alpha val="40000"/>
                    </a:srgbClr>
                  </a:outerShdw>
                </a:effectLst>
                <a:latin typeface="Tahoma" panose="020B0604030504040204" pitchFamily="34" charset="0"/>
                <a:ea typeface="Tahoma" panose="020B0604030504040204" pitchFamily="34" charset="0"/>
                <a:cs typeface="Tahoma" panose="020B0604030504040204" pitchFamily="34" charset="0"/>
              </a:rPr>
              <a:t>more </a:t>
            </a:r>
            <a:r>
              <a:rPr lang="en-US" sz="1800" b="1" spc="-150">
                <a:ln w="9525" cap="flat" cmpd="sng" algn="ctr">
                  <a:solidFill>
                    <a:srgbClr val="00B050"/>
                  </a:solidFill>
                  <a:prstDash val="solid"/>
                  <a:round/>
                </a:ln>
                <a:solidFill>
                  <a:srgbClr val="00B050"/>
                </a:solidFill>
                <a:effectLst>
                  <a:outerShdw blurRad="50800" dist="38100" dir="5400000" algn="t">
                    <a:srgbClr val="000000">
                      <a:alpha val="40000"/>
                    </a:srgbClr>
                  </a:outerShdw>
                </a:effectLst>
                <a:latin typeface="Tahoma" panose="020B0604030504040204" pitchFamily="34" charset="0"/>
                <a:ea typeface="Tahoma" panose="020B0604030504040204" pitchFamily="34" charset="0"/>
                <a:cs typeface="Tahoma" panose="020B0604030504040204" pitchFamily="34" charset="0"/>
              </a:rPr>
              <a:t>aware</a:t>
            </a:r>
            <a:r>
              <a:rPr lang="en-US" sz="1800" b="1">
                <a:ln w="9525" cap="flat" cmpd="sng" algn="ctr">
                  <a:solidFill>
                    <a:srgbClr val="00B050"/>
                  </a:solidFill>
                  <a:prstDash val="solid"/>
                  <a:round/>
                </a:ln>
                <a:solidFill>
                  <a:srgbClr val="00B050"/>
                </a:solidFill>
                <a:effectLst>
                  <a:outerShdw blurRad="50800" dist="38100" dir="5400000" algn="t">
                    <a:srgbClr val="000000">
                      <a:alpha val="40000"/>
                    </a:srgbClr>
                  </a:outerShdw>
                </a:effectLst>
                <a:latin typeface="Tahoma" panose="020B0604030504040204" pitchFamily="34" charset="0"/>
                <a:ea typeface="Tahoma" panose="020B0604030504040204" pitchFamily="34" charset="0"/>
                <a:cs typeface="Tahoma" panose="020B0604030504040204" pitchFamily="34" charset="0"/>
              </a:rPr>
              <a:t> </a:t>
            </a:r>
            <a:endParaRPr lang="en-US" sz="1800">
              <a:effectLst/>
              <a:latin typeface="Tahoma" panose="020B0604030504040204" pitchFamily="34" charset="0"/>
              <a:ea typeface="Tahoma" panose="020B0604030504040204" pitchFamily="34" charset="0"/>
              <a:cs typeface="Tahoma" panose="020B0604030504040204" pitchFamily="34" charset="0"/>
            </a:endParaRPr>
          </a:p>
        </xdr:txBody>
      </xdr:sp>
      <xdr:sp macro="" textlink="">
        <xdr:nvSpPr>
          <xdr:cNvPr id="752" name="E">
            <a:extLst>
              <a:ext uri="{FF2B5EF4-FFF2-40B4-BE49-F238E27FC236}">
                <a16:creationId xmlns:a16="http://schemas.microsoft.com/office/drawing/2014/main" id="{4D930D4C-0B8C-542B-4D1E-281C1511D17F}"/>
              </a:ext>
            </a:extLst>
          </xdr:cNvPr>
          <xdr:cNvSpPr txBox="1"/>
        </xdr:nvSpPr>
        <xdr:spPr>
          <a:xfrm flipH="1">
            <a:off x="2163288" y="1086408"/>
            <a:ext cx="892532" cy="1051559"/>
          </a:xfrm>
          <a:prstGeom prst="rect">
            <a:avLst/>
          </a:prstGeom>
          <a:noFill/>
          <a:ln>
            <a:noFill/>
          </a:ln>
        </xdr:spPr>
        <xdr:txBody>
          <a:bodyPr rot="0" spcFirstLastPara="0" vert="horz" wrap="square" lIns="0" tIns="0" rIns="0" bIns="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lnSpc>
                <a:spcPts val="1800"/>
              </a:lnSpc>
              <a:spcBef>
                <a:spcPts val="600"/>
              </a:spcBef>
              <a:spcAft>
                <a:spcPts val="600"/>
              </a:spcAft>
            </a:pPr>
            <a:r>
              <a:rPr lang="en-US" sz="1800" b="1" i="1">
                <a:ln w="9525" cap="flat" cmpd="sng" algn="ctr">
                  <a:solidFill>
                    <a:srgbClr val="00B050"/>
                  </a:solidFill>
                  <a:prstDash val="solid"/>
                  <a:round/>
                </a:ln>
                <a:solidFill>
                  <a:srgbClr val="00B050"/>
                </a:solidFill>
                <a:effectLst>
                  <a:outerShdw blurRad="50800" dist="38100" dir="5400000" algn="t">
                    <a:srgbClr val="000000">
                      <a:alpha val="40000"/>
                    </a:srgbClr>
                  </a:outerShdw>
                </a:effectLst>
                <a:latin typeface="Tahoma" panose="020B0604030504040204" pitchFamily="34" charset="0"/>
                <a:ea typeface="Tahoma" panose="020B0604030504040204" pitchFamily="34" charset="0"/>
                <a:cs typeface="Tahoma" panose="020B0604030504040204" pitchFamily="34" charset="0"/>
              </a:rPr>
              <a:t>more </a:t>
            </a:r>
            <a:r>
              <a:rPr lang="en-US" sz="1800" b="1">
                <a:ln w="9525" cap="flat" cmpd="sng" algn="ctr">
                  <a:solidFill>
                    <a:srgbClr val="00B050"/>
                  </a:solidFill>
                  <a:prstDash val="solid"/>
                  <a:round/>
                </a:ln>
                <a:solidFill>
                  <a:srgbClr val="00B050"/>
                </a:solidFill>
                <a:effectLst>
                  <a:outerShdw blurRad="50800" dist="38100" dir="5400000" algn="t">
                    <a:srgbClr val="000000">
                      <a:alpha val="40000"/>
                    </a:srgbClr>
                  </a:outerShdw>
                </a:effectLst>
                <a:latin typeface="Tahoma" panose="020B0604030504040204" pitchFamily="34" charset="0"/>
                <a:ea typeface="Tahoma" panose="020B0604030504040204" pitchFamily="34" charset="0"/>
                <a:cs typeface="Tahoma" panose="020B0604030504040204" pitchFamily="34" charset="0"/>
              </a:rPr>
              <a:t>aware, </a:t>
            </a:r>
          </a:p>
          <a:p>
            <a:pPr algn="ctr">
              <a:lnSpc>
                <a:spcPts val="1800"/>
              </a:lnSpc>
              <a:spcBef>
                <a:spcPts val="600"/>
              </a:spcBef>
              <a:spcAft>
                <a:spcPts val="600"/>
              </a:spcAft>
            </a:pPr>
            <a:r>
              <a:rPr lang="en-US" sz="1800" b="1" i="1">
                <a:ln w="9525" cap="flat" cmpd="sng" algn="ctr">
                  <a:solidFill>
                    <a:srgbClr val="00B050"/>
                  </a:solidFill>
                  <a:prstDash val="solid"/>
                  <a:round/>
                </a:ln>
                <a:solidFill>
                  <a:srgbClr val="00B050"/>
                </a:solidFill>
                <a:effectLst>
                  <a:outerShdw blurRad="50800" dist="38100" dir="5400000" algn="t">
                    <a:srgbClr val="000000">
                      <a:alpha val="40000"/>
                    </a:srgbClr>
                  </a:outerShdw>
                </a:effectLst>
                <a:latin typeface="Tahoma" panose="020B0604030504040204" pitchFamily="34" charset="0"/>
                <a:ea typeface="Tahoma" panose="020B0604030504040204" pitchFamily="34" charset="0"/>
                <a:cs typeface="Tahoma" panose="020B0604030504040204" pitchFamily="34" charset="0"/>
              </a:rPr>
              <a:t>less </a:t>
            </a:r>
            <a:r>
              <a:rPr lang="en-US" sz="1800" b="1">
                <a:ln w="9525" cap="flat" cmpd="sng" algn="ctr">
                  <a:solidFill>
                    <a:srgbClr val="00B050"/>
                  </a:solidFill>
                  <a:prstDash val="solid"/>
                  <a:round/>
                </a:ln>
                <a:solidFill>
                  <a:srgbClr val="00B050"/>
                </a:solidFill>
                <a:effectLst>
                  <a:outerShdw blurRad="50800" dist="38100" dir="5400000" algn="t">
                    <a:srgbClr val="000000">
                      <a:alpha val="40000"/>
                    </a:srgbClr>
                  </a:outerShdw>
                </a:effectLst>
                <a:latin typeface="Tahoma" panose="020B0604030504040204" pitchFamily="34" charset="0"/>
                <a:ea typeface="Tahoma" panose="020B0604030504040204" pitchFamily="34" charset="0"/>
                <a:cs typeface="Tahoma" panose="020B0604030504040204" pitchFamily="34" charset="0"/>
              </a:rPr>
              <a:t>law</a:t>
            </a:r>
            <a:endParaRPr lang="en-US" sz="1800">
              <a:effectLst/>
              <a:latin typeface="Tahoma" panose="020B0604030504040204" pitchFamily="34" charset="0"/>
              <a:ea typeface="Tahoma" panose="020B0604030504040204" pitchFamily="34" charset="0"/>
              <a:cs typeface="Tahoma" panose="020B0604030504040204" pitchFamily="34" charset="0"/>
            </a:endParaRPr>
          </a:p>
        </xdr:txBody>
      </xdr:sp>
    </xdr:grpSp>
    <xdr:clientData/>
  </xdr:twoCellAnchor>
  <xdr:twoCellAnchor>
    <xdr:from>
      <xdr:col>1</xdr:col>
      <xdr:colOff>0</xdr:colOff>
      <xdr:row>1429</xdr:row>
      <xdr:rowOff>137160</xdr:rowOff>
    </xdr:from>
    <xdr:to>
      <xdr:col>7</xdr:col>
      <xdr:colOff>227038</xdr:colOff>
      <xdr:row>1448</xdr:row>
      <xdr:rowOff>30480</xdr:rowOff>
    </xdr:to>
    <xdr:grpSp>
      <xdr:nvGrpSpPr>
        <xdr:cNvPr id="755" name="Group 754">
          <a:extLst>
            <a:ext uri="{FF2B5EF4-FFF2-40B4-BE49-F238E27FC236}">
              <a16:creationId xmlns:a16="http://schemas.microsoft.com/office/drawing/2014/main" id="{CA91DE42-5020-4373-8BAB-E313D7758242}"/>
            </a:ext>
          </a:extLst>
        </xdr:cNvPr>
        <xdr:cNvGrpSpPr>
          <a:grpSpLocks noChangeAspect="1"/>
        </xdr:cNvGrpSpPr>
      </xdr:nvGrpSpPr>
      <xdr:grpSpPr>
        <a:xfrm>
          <a:off x="114300" y="275949410"/>
          <a:ext cx="3313138" cy="3081020"/>
          <a:chOff x="0" y="0"/>
          <a:chExt cx="3200400" cy="3200400"/>
        </a:xfrm>
      </xdr:grpSpPr>
      <xdr:grpSp>
        <xdr:nvGrpSpPr>
          <xdr:cNvPr id="756" name="Group 755">
            <a:extLst>
              <a:ext uri="{FF2B5EF4-FFF2-40B4-BE49-F238E27FC236}">
                <a16:creationId xmlns:a16="http://schemas.microsoft.com/office/drawing/2014/main" id="{0BE1067E-3DE1-A638-A26D-007D96EFBAFB}"/>
              </a:ext>
            </a:extLst>
          </xdr:cNvPr>
          <xdr:cNvGrpSpPr/>
        </xdr:nvGrpSpPr>
        <xdr:grpSpPr>
          <a:xfrm>
            <a:off x="0" y="0"/>
            <a:ext cx="3200400" cy="3200400"/>
            <a:chOff x="0" y="0"/>
            <a:chExt cx="2651760" cy="2651760"/>
          </a:xfrm>
        </xdr:grpSpPr>
        <xdr:sp macro="" textlink="">
          <xdr:nvSpPr>
            <xdr:cNvPr id="769" name="Circle: Hollow 768">
              <a:extLst>
                <a:ext uri="{FF2B5EF4-FFF2-40B4-BE49-F238E27FC236}">
                  <a16:creationId xmlns:a16="http://schemas.microsoft.com/office/drawing/2014/main" id="{C8DB2E02-23F1-8AFD-E75E-18AB87485192}"/>
                </a:ext>
              </a:extLst>
            </xdr:cNvPr>
            <xdr:cNvSpPr/>
          </xdr:nvSpPr>
          <xdr:spPr>
            <a:xfrm>
              <a:off x="0" y="0"/>
              <a:ext cx="2651760" cy="2651760"/>
            </a:xfrm>
            <a:prstGeom prst="donut">
              <a:avLst>
                <a:gd name="adj" fmla="val 1435"/>
              </a:avLst>
            </a:prstGeom>
            <a:solidFill>
              <a:srgbClr val="00B0F0"/>
            </a:solidFill>
            <a:ln w="57150">
              <a:solidFill>
                <a:srgbClr val="5AC8FF"/>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endParaRPr lang="en-US"/>
            </a:p>
          </xdr:txBody>
        </xdr:sp>
        <xdr:sp macro="" textlink="">
          <xdr:nvSpPr>
            <xdr:cNvPr id="770" name="Flowchart: Summing Junction 769">
              <a:extLst>
                <a:ext uri="{FF2B5EF4-FFF2-40B4-BE49-F238E27FC236}">
                  <a16:creationId xmlns:a16="http://schemas.microsoft.com/office/drawing/2014/main" id="{E236B78E-79A7-A14B-4BAB-D401F433F7EE}"/>
                </a:ext>
              </a:extLst>
            </xdr:cNvPr>
            <xdr:cNvSpPr/>
          </xdr:nvSpPr>
          <xdr:spPr>
            <a:xfrm>
              <a:off x="24181" y="22860"/>
              <a:ext cx="2606040" cy="2606040"/>
            </a:xfrm>
            <a:prstGeom prst="flowChartSummingJunction">
              <a:avLst/>
            </a:prstGeom>
            <a:solidFill>
              <a:schemeClr val="bg1"/>
            </a:solidFill>
            <a:ln w="19050" cap="flat" cmpd="sng" algn="ctr">
              <a:solidFill>
                <a:srgbClr val="00EA6A"/>
              </a:solidFill>
              <a:prstDash val="lgDash"/>
              <a:round/>
              <a:headEnd type="none" w="med" len="med"/>
              <a:tailEnd type="none" w="med" len="med"/>
            </a:ln>
          </xdr:spPr>
          <xdr:style>
            <a:lnRef idx="0">
              <a:scrgbClr r="0" g="0" b="0"/>
            </a:lnRef>
            <a:fillRef idx="0">
              <a:scrgbClr r="0" g="0" b="0"/>
            </a:fillRef>
            <a:effectRef idx="0">
              <a:scrgbClr r="0" g="0" b="0"/>
            </a:effectRef>
            <a:fontRef idx="minor">
              <a:schemeClr val="accent6"/>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accent6"/>
                  </a:solidFill>
                  <a:latin typeface="+mn-lt"/>
                  <a:ea typeface="+mn-ea"/>
                  <a:cs typeface="+mn-cs"/>
                </a:defRPr>
              </a:lvl1pPr>
              <a:lvl2pPr marL="457200" algn="l" defTabSz="914400" rtl="0" eaLnBrk="1" latinLnBrk="0" hangingPunct="1">
                <a:defRPr sz="1800" kern="1200">
                  <a:solidFill>
                    <a:schemeClr val="accent6"/>
                  </a:solidFill>
                  <a:latin typeface="+mn-lt"/>
                  <a:ea typeface="+mn-ea"/>
                  <a:cs typeface="+mn-cs"/>
                </a:defRPr>
              </a:lvl2pPr>
              <a:lvl3pPr marL="914400" algn="l" defTabSz="914400" rtl="0" eaLnBrk="1" latinLnBrk="0" hangingPunct="1">
                <a:defRPr sz="1800" kern="1200">
                  <a:solidFill>
                    <a:schemeClr val="accent6"/>
                  </a:solidFill>
                  <a:latin typeface="+mn-lt"/>
                  <a:ea typeface="+mn-ea"/>
                  <a:cs typeface="+mn-cs"/>
                </a:defRPr>
              </a:lvl3pPr>
              <a:lvl4pPr marL="1371600" algn="l" defTabSz="914400" rtl="0" eaLnBrk="1" latinLnBrk="0" hangingPunct="1">
                <a:defRPr sz="1800" kern="1200">
                  <a:solidFill>
                    <a:schemeClr val="accent6"/>
                  </a:solidFill>
                  <a:latin typeface="+mn-lt"/>
                  <a:ea typeface="+mn-ea"/>
                  <a:cs typeface="+mn-cs"/>
                </a:defRPr>
              </a:lvl4pPr>
              <a:lvl5pPr marL="1828800" algn="l" defTabSz="914400" rtl="0" eaLnBrk="1" latinLnBrk="0" hangingPunct="1">
                <a:defRPr sz="1800" kern="1200">
                  <a:solidFill>
                    <a:schemeClr val="accent6"/>
                  </a:solidFill>
                  <a:latin typeface="+mn-lt"/>
                  <a:ea typeface="+mn-ea"/>
                  <a:cs typeface="+mn-cs"/>
                </a:defRPr>
              </a:lvl5pPr>
              <a:lvl6pPr marL="2286000" algn="l" defTabSz="914400" rtl="0" eaLnBrk="1" latinLnBrk="0" hangingPunct="1">
                <a:defRPr sz="1800" kern="1200">
                  <a:solidFill>
                    <a:schemeClr val="accent6"/>
                  </a:solidFill>
                  <a:latin typeface="+mn-lt"/>
                  <a:ea typeface="+mn-ea"/>
                  <a:cs typeface="+mn-cs"/>
                </a:defRPr>
              </a:lvl6pPr>
              <a:lvl7pPr marL="2743200" algn="l" defTabSz="914400" rtl="0" eaLnBrk="1" latinLnBrk="0" hangingPunct="1">
                <a:defRPr sz="1800" kern="1200">
                  <a:solidFill>
                    <a:schemeClr val="accent6"/>
                  </a:solidFill>
                  <a:latin typeface="+mn-lt"/>
                  <a:ea typeface="+mn-ea"/>
                  <a:cs typeface="+mn-cs"/>
                </a:defRPr>
              </a:lvl7pPr>
              <a:lvl8pPr marL="3200400" algn="l" defTabSz="914400" rtl="0" eaLnBrk="1" latinLnBrk="0" hangingPunct="1">
                <a:defRPr sz="1800" kern="1200">
                  <a:solidFill>
                    <a:schemeClr val="accent6"/>
                  </a:solidFill>
                  <a:latin typeface="+mn-lt"/>
                  <a:ea typeface="+mn-ea"/>
                  <a:cs typeface="+mn-cs"/>
                </a:defRPr>
              </a:lvl8pPr>
              <a:lvl9pPr marL="3657600" algn="l" defTabSz="914400" rtl="0" eaLnBrk="1" latinLnBrk="0" hangingPunct="1">
                <a:defRPr sz="1800" kern="1200">
                  <a:solidFill>
                    <a:schemeClr val="accent6"/>
                  </a:solidFill>
                  <a:latin typeface="+mn-lt"/>
                  <a:ea typeface="+mn-ea"/>
                  <a:cs typeface="+mn-cs"/>
                </a:defRPr>
              </a:lvl9pPr>
            </a:lstStyle>
            <a:p>
              <a:endParaRPr lang="en-US"/>
            </a:p>
          </xdr:txBody>
        </xdr:sp>
      </xdr:grpSp>
      <xdr:sp macro="" textlink="">
        <xdr:nvSpPr>
          <xdr:cNvPr id="757" name="1">
            <a:extLst>
              <a:ext uri="{FF2B5EF4-FFF2-40B4-BE49-F238E27FC236}">
                <a16:creationId xmlns:a16="http://schemas.microsoft.com/office/drawing/2014/main" id="{64E3DDF3-ADED-AEF5-86F1-BB147D4B06A6}"/>
              </a:ext>
            </a:extLst>
          </xdr:cNvPr>
          <xdr:cNvSpPr txBox="1"/>
        </xdr:nvSpPr>
        <xdr:spPr>
          <a:xfrm>
            <a:off x="2014928" y="1079053"/>
            <a:ext cx="960547" cy="1130747"/>
          </a:xfrm>
          <a:prstGeom prst="rect">
            <a:avLst/>
          </a:prstGeom>
          <a:noFill/>
          <a:ln>
            <a:noFill/>
          </a:ln>
        </xdr:spPr>
        <xdr:txBody>
          <a:bodyPr rot="0" spcFirstLastPara="0" vert="horz" wrap="square" lIns="0" tIns="0" rIns="0" bIns="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algn="ctr">
              <a:spcBef>
                <a:spcPts val="0"/>
              </a:spcBef>
              <a:spcAft>
                <a:spcPts val="0"/>
              </a:spcAft>
            </a:pPr>
            <a:r>
              <a:rPr lang="en-US" sz="11000" b="1" kern="1200" spc="-50">
                <a:ln w="9525" cap="flat" cmpd="sng" algn="ctr">
                  <a:solidFill>
                    <a:srgbClr val="FFC8FF"/>
                  </a:solidFill>
                  <a:prstDash val="solid"/>
                  <a:round/>
                </a:ln>
                <a:solidFill>
                  <a:srgbClr val="FFCDCD"/>
                </a:solidFill>
                <a:effectLst>
                  <a:outerShdw blurRad="50800" dist="38100" dir="5400000" algn="t">
                    <a:srgbClr val="000000">
                      <a:alpha val="40000"/>
                    </a:srgbClr>
                  </a:outerShdw>
                </a:effectLst>
                <a:latin typeface="Arial Black" panose="020B0A04020102020204" pitchFamily="34" charset="0"/>
                <a:ea typeface="Times New Roman" panose="02020603050405020304" pitchFamily="18" charset="0"/>
                <a:cs typeface="Times New Roman" panose="02020603050405020304" pitchFamily="18" charset="0"/>
              </a:rPr>
              <a:t>1</a:t>
            </a:r>
            <a:endParaRPr lang="en-US" sz="11000">
              <a:ln>
                <a:solidFill>
                  <a:srgbClr val="FFC8FF"/>
                </a:solidFill>
              </a:ln>
              <a:solidFill>
                <a:srgbClr val="FFCDCD"/>
              </a:solidFill>
              <a:effectLst/>
              <a:latin typeface="Arial Black" panose="020B0A04020102020204" pitchFamily="34" charset="0"/>
              <a:ea typeface="Times New Roman" panose="02020603050405020304" pitchFamily="18" charset="0"/>
              <a:cs typeface="Times New Roman" panose="02020603050405020304" pitchFamily="18" charset="0"/>
            </a:endParaRPr>
          </a:p>
          <a:p>
            <a:pPr marL="0" marR="0" algn="ctr">
              <a:lnSpc>
                <a:spcPts val="1500"/>
              </a:lnSpc>
              <a:spcBef>
                <a:spcPts val="0"/>
              </a:spcBef>
              <a:spcAft>
                <a:spcPts val="0"/>
              </a:spcAft>
            </a:pPr>
            <a:r>
              <a:rPr lang="en-US" sz="1200">
                <a:effectLst/>
                <a:latin typeface="Cambria Math" panose="02040503050406030204" pitchFamily="18" charset="0"/>
                <a:ea typeface="Times New Roman" panose="02020603050405020304" pitchFamily="18" charset="0"/>
                <a:cs typeface="Times New Roman" panose="02020603050405020304" pitchFamily="18" charset="0"/>
              </a:rPr>
              <a:t> </a:t>
            </a:r>
            <a:endParaRPr lang="en-US" sz="1100">
              <a:effectLst/>
              <a:latin typeface="Cambria Math" panose="02040503050406030204" pitchFamily="18" charset="0"/>
              <a:ea typeface="Times New Roman" panose="02020603050405020304" pitchFamily="18" charset="0"/>
              <a:cs typeface="Times New Roman" panose="02020603050405020304" pitchFamily="18" charset="0"/>
            </a:endParaRPr>
          </a:p>
        </xdr:txBody>
      </xdr:sp>
      <xdr:sp macro="" textlink="">
        <xdr:nvSpPr>
          <xdr:cNvPr id="758" name="2">
            <a:extLst>
              <a:ext uri="{FF2B5EF4-FFF2-40B4-BE49-F238E27FC236}">
                <a16:creationId xmlns:a16="http://schemas.microsoft.com/office/drawing/2014/main" id="{FC25558C-BBB0-427C-CC61-9081D103F1AC}"/>
              </a:ext>
            </a:extLst>
          </xdr:cNvPr>
          <xdr:cNvSpPr txBox="1"/>
        </xdr:nvSpPr>
        <xdr:spPr>
          <a:xfrm flipH="1">
            <a:off x="1122816" y="1856636"/>
            <a:ext cx="931122" cy="1214912"/>
          </a:xfrm>
          <a:prstGeom prst="rect">
            <a:avLst/>
          </a:prstGeom>
          <a:noFill/>
          <a:ln>
            <a:noFill/>
          </a:ln>
        </xdr:spPr>
        <xdr:txBody>
          <a:bodyPr rot="0" spcFirstLastPara="0" vert="horz" wrap="square" lIns="0" tIns="0" rIns="0" bIns="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algn="ctr">
              <a:spcBef>
                <a:spcPts val="0"/>
              </a:spcBef>
              <a:spcAft>
                <a:spcPts val="0"/>
              </a:spcAft>
            </a:pPr>
            <a:r>
              <a:rPr lang="en-US" sz="11000" b="1" kern="1200" spc="-50">
                <a:ln w="9525" cap="flat" cmpd="sng" algn="ctr">
                  <a:solidFill>
                    <a:srgbClr val="FFC8FF"/>
                  </a:solidFill>
                  <a:prstDash val="solid"/>
                  <a:round/>
                </a:ln>
                <a:solidFill>
                  <a:srgbClr val="FFCDCD"/>
                </a:solidFill>
                <a:effectLst>
                  <a:outerShdw blurRad="50800" dist="38100" dir="5400000" algn="t">
                    <a:srgbClr val="000000">
                      <a:alpha val="40000"/>
                    </a:srgbClr>
                  </a:outerShdw>
                </a:effectLst>
                <a:latin typeface="Arial Black" panose="020B0A04020102020204" pitchFamily="34" charset="0"/>
                <a:ea typeface="Times New Roman" panose="02020603050405020304" pitchFamily="18" charset="0"/>
                <a:cs typeface="Times New Roman" panose="02020603050405020304" pitchFamily="18" charset="0"/>
              </a:rPr>
              <a:t>2</a:t>
            </a:r>
            <a:endParaRPr lang="en-US" sz="11000">
              <a:ln>
                <a:solidFill>
                  <a:srgbClr val="FFC8FF"/>
                </a:solidFill>
              </a:ln>
              <a:solidFill>
                <a:srgbClr val="FFCDCD"/>
              </a:solidFill>
              <a:effectLst/>
              <a:latin typeface="Arial Black" panose="020B0A04020102020204" pitchFamily="34" charset="0"/>
              <a:ea typeface="Times New Roman" panose="02020603050405020304" pitchFamily="18" charset="0"/>
              <a:cs typeface="Times New Roman" panose="02020603050405020304" pitchFamily="18" charset="0"/>
            </a:endParaRPr>
          </a:p>
        </xdr:txBody>
      </xdr:sp>
      <xdr:sp macro="" textlink="">
        <xdr:nvSpPr>
          <xdr:cNvPr id="759" name="3">
            <a:extLst>
              <a:ext uri="{FF2B5EF4-FFF2-40B4-BE49-F238E27FC236}">
                <a16:creationId xmlns:a16="http://schemas.microsoft.com/office/drawing/2014/main" id="{088657F5-BD47-22DD-6C69-2F28822435DF}"/>
              </a:ext>
            </a:extLst>
          </xdr:cNvPr>
          <xdr:cNvSpPr txBox="1"/>
        </xdr:nvSpPr>
        <xdr:spPr>
          <a:xfrm>
            <a:off x="58854" y="1046110"/>
            <a:ext cx="1102972" cy="1132147"/>
          </a:xfrm>
          <a:prstGeom prst="rect">
            <a:avLst/>
          </a:prstGeom>
          <a:noFill/>
          <a:ln>
            <a:noFill/>
          </a:ln>
        </xdr:spPr>
        <xdr:txBody>
          <a:bodyPr rot="0" spcFirstLastPara="0" vert="horz" wrap="square" lIns="0" tIns="0" rIns="0" bIns="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algn="ctr">
              <a:spcBef>
                <a:spcPts val="0"/>
              </a:spcBef>
              <a:spcAft>
                <a:spcPts val="0"/>
              </a:spcAft>
            </a:pPr>
            <a:r>
              <a:rPr lang="en-US" sz="11000" b="1" kern="1200" spc="-50">
                <a:ln w="9525" cap="flat" cmpd="sng" algn="ctr">
                  <a:solidFill>
                    <a:srgbClr val="FFC8FF"/>
                  </a:solidFill>
                  <a:prstDash val="solid"/>
                  <a:round/>
                </a:ln>
                <a:solidFill>
                  <a:srgbClr val="FFCDCD"/>
                </a:solidFill>
                <a:effectLst>
                  <a:outerShdw blurRad="50800" dist="38100" dir="5400000" algn="t">
                    <a:srgbClr val="000000">
                      <a:alpha val="40000"/>
                    </a:srgbClr>
                  </a:outerShdw>
                </a:effectLst>
                <a:latin typeface="Arial Black" panose="020B0A04020102020204" pitchFamily="34" charset="0"/>
                <a:ea typeface="Times New Roman" panose="02020603050405020304" pitchFamily="18" charset="0"/>
                <a:cs typeface="Times New Roman" panose="02020603050405020304" pitchFamily="18" charset="0"/>
              </a:rPr>
              <a:t>3</a:t>
            </a:r>
            <a:endParaRPr lang="en-US" sz="11000">
              <a:ln w="9525" cap="flat" cmpd="sng" algn="ctr">
                <a:solidFill>
                  <a:srgbClr val="FFC8FF"/>
                </a:solidFill>
                <a:prstDash val="solid"/>
                <a:round/>
              </a:ln>
              <a:solidFill>
                <a:srgbClr val="FFCDCD"/>
              </a:solidFill>
              <a:effectLst/>
              <a:latin typeface="Arial Black" panose="020B0A04020102020204" pitchFamily="34" charset="0"/>
              <a:ea typeface="Times New Roman" panose="02020603050405020304" pitchFamily="18" charset="0"/>
              <a:cs typeface="Times New Roman" panose="02020603050405020304" pitchFamily="18" charset="0"/>
            </a:endParaRPr>
          </a:p>
        </xdr:txBody>
      </xdr:sp>
      <xdr:sp macro="" textlink="">
        <xdr:nvSpPr>
          <xdr:cNvPr id="760" name="4">
            <a:extLst>
              <a:ext uri="{FF2B5EF4-FFF2-40B4-BE49-F238E27FC236}">
                <a16:creationId xmlns:a16="http://schemas.microsoft.com/office/drawing/2014/main" id="{68695092-BBFA-F6EE-05E9-8A0C5F43848D}"/>
              </a:ext>
            </a:extLst>
          </xdr:cNvPr>
          <xdr:cNvSpPr txBox="1"/>
        </xdr:nvSpPr>
        <xdr:spPr>
          <a:xfrm flipH="1">
            <a:off x="1057330" y="200158"/>
            <a:ext cx="987255" cy="1130747"/>
          </a:xfrm>
          <a:prstGeom prst="rect">
            <a:avLst/>
          </a:prstGeom>
          <a:noFill/>
          <a:ln>
            <a:noFill/>
          </a:ln>
        </xdr:spPr>
        <xdr:txBody>
          <a:bodyPr rot="0" spcFirstLastPara="0" vert="horz" wrap="square" lIns="0" tIns="0" rIns="0" bIns="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algn="ctr">
              <a:spcBef>
                <a:spcPts val="0"/>
              </a:spcBef>
              <a:spcAft>
                <a:spcPts val="0"/>
              </a:spcAft>
            </a:pPr>
            <a:r>
              <a:rPr lang="en-US" sz="11000" b="1" kern="1200" spc="-50">
                <a:ln w="9525" cap="flat" cmpd="sng" algn="ctr">
                  <a:solidFill>
                    <a:srgbClr val="FFC8FF"/>
                  </a:solidFill>
                  <a:prstDash val="solid"/>
                  <a:round/>
                </a:ln>
                <a:solidFill>
                  <a:srgbClr val="FFCDCD"/>
                </a:solidFill>
                <a:effectLst>
                  <a:outerShdw blurRad="50800" dist="38100" dir="5400000" algn="t">
                    <a:srgbClr val="000000">
                      <a:alpha val="40000"/>
                    </a:srgbClr>
                  </a:outerShdw>
                </a:effectLst>
                <a:latin typeface="Arial Black" panose="020B0A04020102020204" pitchFamily="34" charset="0"/>
                <a:ea typeface="Times New Roman" panose="02020603050405020304" pitchFamily="18" charset="0"/>
                <a:cs typeface="Times New Roman" panose="02020603050405020304" pitchFamily="18" charset="0"/>
              </a:rPr>
              <a:t>4</a:t>
            </a:r>
            <a:endParaRPr lang="en-US" sz="11000">
              <a:ln>
                <a:solidFill>
                  <a:srgbClr val="FFC8FF"/>
                </a:solidFill>
              </a:ln>
              <a:solidFill>
                <a:srgbClr val="FFCDCD"/>
              </a:solidFill>
              <a:effectLst/>
              <a:latin typeface="Arial Black" panose="020B0A04020102020204" pitchFamily="34" charset="0"/>
              <a:ea typeface="Times New Roman" panose="02020603050405020304" pitchFamily="18" charset="0"/>
              <a:cs typeface="Times New Roman" panose="02020603050405020304" pitchFamily="18" charset="0"/>
            </a:endParaRPr>
          </a:p>
        </xdr:txBody>
      </xdr:sp>
      <xdr:sp macro="" textlink="">
        <xdr:nvSpPr>
          <xdr:cNvPr id="761" name="Right Arrow 12">
            <a:extLst>
              <a:ext uri="{FF2B5EF4-FFF2-40B4-BE49-F238E27FC236}">
                <a16:creationId xmlns:a16="http://schemas.microsoft.com/office/drawing/2014/main" id="{83BA55AC-3BD1-4315-E71F-D62F31F1D276}"/>
              </a:ext>
            </a:extLst>
          </xdr:cNvPr>
          <xdr:cNvSpPr>
            <a:spLocks noChangeAspect="1"/>
          </xdr:cNvSpPr>
        </xdr:nvSpPr>
        <xdr:spPr>
          <a:xfrm rot="8100000">
            <a:off x="2345624" y="2439075"/>
            <a:ext cx="342899" cy="274320"/>
          </a:xfrm>
          <a:prstGeom prst="rightArrow">
            <a:avLst>
              <a:gd name="adj1" fmla="val 50000"/>
              <a:gd name="adj2" fmla="val 73848"/>
            </a:avLst>
          </a:prstGeom>
          <a:solidFill>
            <a:schemeClr val="accent2">
              <a:lumMod val="40000"/>
              <a:lumOff val="60000"/>
            </a:schemeClr>
          </a:solidFill>
          <a:ln>
            <a:noFill/>
          </a:ln>
          <a:effectLst>
            <a:outerShdw blurRad="63500" sx="102000" sy="102000" algn="ctr" rotWithShape="0">
              <a:prstClr val="black">
                <a:alpha val="40000"/>
              </a:prstClr>
            </a:outerShdw>
          </a:effectLst>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indent="228600">
              <a:spcBef>
                <a:spcPts val="0"/>
              </a:spcBef>
              <a:spcAft>
                <a:spcPts val="0"/>
              </a:spcAft>
              <a:tabLst>
                <a:tab pos="3200400" algn="r"/>
              </a:tabLst>
            </a:pPr>
            <a:r>
              <a:rPr lang="en-US" sz="1100" kern="1200">
                <a:solidFill>
                  <a:srgbClr val="000000"/>
                </a:solidFill>
                <a:effectLst/>
                <a:latin typeface="Georgia" panose="02040502050405020303" pitchFamily="18" charset="0"/>
                <a:ea typeface="Times New Roman" panose="02020603050405020304" pitchFamily="18" charset="0"/>
                <a:cs typeface="Times New Roman" panose="02020603050405020304" pitchFamily="18" charset="0"/>
              </a:rPr>
              <a:t> </a:t>
            </a:r>
            <a:endParaRPr lang="en-US" sz="1100">
              <a:effectLst/>
              <a:latin typeface="Cambria Math" panose="02040503050406030204" pitchFamily="18" charset="0"/>
              <a:ea typeface="Times New Roman" panose="02020603050405020304" pitchFamily="18" charset="0"/>
              <a:cs typeface="Times New Roman" panose="02020603050405020304" pitchFamily="18" charset="0"/>
            </a:endParaRPr>
          </a:p>
        </xdr:txBody>
      </xdr:sp>
      <xdr:sp macro="" textlink="">
        <xdr:nvSpPr>
          <xdr:cNvPr id="762" name="Right Arrow 13">
            <a:extLst>
              <a:ext uri="{FF2B5EF4-FFF2-40B4-BE49-F238E27FC236}">
                <a16:creationId xmlns:a16="http://schemas.microsoft.com/office/drawing/2014/main" id="{19F41F90-C25C-9473-A1CF-20C03F1AE81B}"/>
              </a:ext>
            </a:extLst>
          </xdr:cNvPr>
          <xdr:cNvSpPr>
            <a:spLocks noChangeAspect="1"/>
          </xdr:cNvSpPr>
        </xdr:nvSpPr>
        <xdr:spPr>
          <a:xfrm rot="18900000">
            <a:off x="519208" y="499487"/>
            <a:ext cx="342899" cy="274320"/>
          </a:xfrm>
          <a:prstGeom prst="rightArrow">
            <a:avLst>
              <a:gd name="adj1" fmla="val 50000"/>
              <a:gd name="adj2" fmla="val 73789"/>
            </a:avLst>
          </a:prstGeom>
          <a:solidFill>
            <a:schemeClr val="accent2">
              <a:lumMod val="40000"/>
              <a:lumOff val="60000"/>
            </a:schemeClr>
          </a:solidFill>
          <a:ln>
            <a:noFill/>
          </a:ln>
          <a:effectLst>
            <a:outerShdw blurRad="63500" sx="102000" sy="102000" algn="ctr" rotWithShape="0">
              <a:prstClr val="black">
                <a:alpha val="40000"/>
              </a:prstClr>
            </a:outerShdw>
          </a:effectLst>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indent="228600">
              <a:spcBef>
                <a:spcPts val="0"/>
              </a:spcBef>
              <a:spcAft>
                <a:spcPts val="0"/>
              </a:spcAft>
              <a:tabLst>
                <a:tab pos="3200400" algn="r"/>
              </a:tabLst>
            </a:pPr>
            <a:r>
              <a:rPr lang="en-US" sz="1100" kern="1200">
                <a:solidFill>
                  <a:srgbClr val="000000"/>
                </a:solidFill>
                <a:effectLst/>
                <a:latin typeface="Georgia" panose="02040502050405020303" pitchFamily="18" charset="0"/>
                <a:ea typeface="Times New Roman" panose="02020603050405020304" pitchFamily="18" charset="0"/>
                <a:cs typeface="Times New Roman" panose="02020603050405020304" pitchFamily="18" charset="0"/>
              </a:rPr>
              <a:t> </a:t>
            </a:r>
            <a:endParaRPr lang="en-US" sz="1100">
              <a:effectLst/>
              <a:latin typeface="Cambria Math" panose="02040503050406030204" pitchFamily="18" charset="0"/>
              <a:ea typeface="Times New Roman" panose="02020603050405020304" pitchFamily="18" charset="0"/>
              <a:cs typeface="Times New Roman" panose="02020603050405020304" pitchFamily="18" charset="0"/>
            </a:endParaRPr>
          </a:p>
        </xdr:txBody>
      </xdr:sp>
      <xdr:sp macro="" textlink="">
        <xdr:nvSpPr>
          <xdr:cNvPr id="763" name="Right Arrow 14">
            <a:extLst>
              <a:ext uri="{FF2B5EF4-FFF2-40B4-BE49-F238E27FC236}">
                <a16:creationId xmlns:a16="http://schemas.microsoft.com/office/drawing/2014/main" id="{1A6E24F1-7624-0ADC-E0E8-CAA4AF39403A}"/>
              </a:ext>
            </a:extLst>
          </xdr:cNvPr>
          <xdr:cNvSpPr>
            <a:spLocks noChangeAspect="1"/>
          </xdr:cNvSpPr>
        </xdr:nvSpPr>
        <xdr:spPr>
          <a:xfrm rot="2703904">
            <a:off x="2395616" y="530031"/>
            <a:ext cx="343014" cy="274411"/>
          </a:xfrm>
          <a:prstGeom prst="rightArrow">
            <a:avLst>
              <a:gd name="adj1" fmla="val 50000"/>
              <a:gd name="adj2" fmla="val 68475"/>
            </a:avLst>
          </a:prstGeom>
          <a:solidFill>
            <a:schemeClr val="accent2">
              <a:lumMod val="40000"/>
              <a:lumOff val="60000"/>
            </a:schemeClr>
          </a:solidFill>
          <a:ln>
            <a:noFill/>
          </a:ln>
          <a:effectLst>
            <a:outerShdw blurRad="63500" sx="102000" sy="102000" algn="ctr" rotWithShape="0">
              <a:prstClr val="black">
                <a:alpha val="40000"/>
              </a:prstClr>
            </a:outerShdw>
          </a:effectLst>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indent="228600">
              <a:spcBef>
                <a:spcPts val="0"/>
              </a:spcBef>
              <a:spcAft>
                <a:spcPts val="0"/>
              </a:spcAft>
              <a:tabLst>
                <a:tab pos="3200400" algn="r"/>
              </a:tabLst>
            </a:pPr>
            <a:r>
              <a:rPr lang="en-US" sz="1100" kern="1200">
                <a:solidFill>
                  <a:srgbClr val="000000"/>
                </a:solidFill>
                <a:effectLst/>
                <a:latin typeface="Georgia" panose="02040502050405020303" pitchFamily="18" charset="0"/>
                <a:ea typeface="Times New Roman" panose="02020603050405020304" pitchFamily="18" charset="0"/>
                <a:cs typeface="Times New Roman" panose="02020603050405020304" pitchFamily="18" charset="0"/>
              </a:rPr>
              <a:t> </a:t>
            </a:r>
            <a:endParaRPr lang="en-US" sz="1100">
              <a:effectLst/>
              <a:latin typeface="Cambria Math" panose="02040503050406030204" pitchFamily="18" charset="0"/>
              <a:ea typeface="Times New Roman" panose="02020603050405020304" pitchFamily="18" charset="0"/>
              <a:cs typeface="Times New Roman" panose="02020603050405020304" pitchFamily="18" charset="0"/>
            </a:endParaRPr>
          </a:p>
        </xdr:txBody>
      </xdr:sp>
      <xdr:sp macro="" textlink="">
        <xdr:nvSpPr>
          <xdr:cNvPr id="764" name="Right Arrow 15">
            <a:extLst>
              <a:ext uri="{FF2B5EF4-FFF2-40B4-BE49-F238E27FC236}">
                <a16:creationId xmlns:a16="http://schemas.microsoft.com/office/drawing/2014/main" id="{775E6C89-C3D9-600B-FB08-E57A550311B6}"/>
              </a:ext>
            </a:extLst>
          </xdr:cNvPr>
          <xdr:cNvSpPr>
            <a:spLocks noChangeAspect="1"/>
          </xdr:cNvSpPr>
        </xdr:nvSpPr>
        <xdr:spPr>
          <a:xfrm rot="13500000">
            <a:off x="465641" y="2408470"/>
            <a:ext cx="343014" cy="274411"/>
          </a:xfrm>
          <a:prstGeom prst="rightArrow">
            <a:avLst>
              <a:gd name="adj1" fmla="val 50000"/>
              <a:gd name="adj2" fmla="val 68526"/>
            </a:avLst>
          </a:prstGeom>
          <a:solidFill>
            <a:schemeClr val="accent2">
              <a:lumMod val="40000"/>
              <a:lumOff val="60000"/>
            </a:schemeClr>
          </a:solidFill>
          <a:ln>
            <a:noFill/>
          </a:ln>
          <a:effectLst>
            <a:outerShdw blurRad="63500" sx="102000" sy="102000" algn="ctr" rotWithShape="0">
              <a:prstClr val="black">
                <a:alpha val="40000"/>
              </a:prstClr>
            </a:outerShdw>
          </a:effectLst>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indent="228600">
              <a:spcBef>
                <a:spcPts val="0"/>
              </a:spcBef>
              <a:spcAft>
                <a:spcPts val="0"/>
              </a:spcAft>
              <a:tabLst>
                <a:tab pos="3200400" algn="r"/>
              </a:tabLst>
            </a:pPr>
            <a:r>
              <a:rPr lang="en-US" sz="1100" kern="1200">
                <a:solidFill>
                  <a:srgbClr val="000000"/>
                </a:solidFill>
                <a:effectLst/>
                <a:latin typeface="Georgia" panose="02040502050405020303" pitchFamily="18" charset="0"/>
                <a:ea typeface="Times New Roman" panose="02020603050405020304" pitchFamily="18" charset="0"/>
                <a:cs typeface="Times New Roman" panose="02020603050405020304" pitchFamily="18" charset="0"/>
              </a:rPr>
              <a:t> </a:t>
            </a:r>
            <a:endParaRPr lang="en-US" sz="1100">
              <a:effectLst/>
              <a:latin typeface="Cambria Math" panose="02040503050406030204" pitchFamily="18" charset="0"/>
              <a:ea typeface="Times New Roman" panose="02020603050405020304" pitchFamily="18" charset="0"/>
              <a:cs typeface="Times New Roman" panose="02020603050405020304" pitchFamily="18" charset="0"/>
            </a:endParaRPr>
          </a:p>
        </xdr:txBody>
      </xdr:sp>
      <xdr:sp macro="" textlink="">
        <xdr:nvSpPr>
          <xdr:cNvPr id="765" name="S">
            <a:extLst>
              <a:ext uri="{FF2B5EF4-FFF2-40B4-BE49-F238E27FC236}">
                <a16:creationId xmlns:a16="http://schemas.microsoft.com/office/drawing/2014/main" id="{CC77BE74-DE58-2FAB-1E08-42287C46C03A}"/>
              </a:ext>
            </a:extLst>
          </xdr:cNvPr>
          <xdr:cNvSpPr txBox="1"/>
        </xdr:nvSpPr>
        <xdr:spPr>
          <a:xfrm>
            <a:off x="843770" y="2061583"/>
            <a:ext cx="1491185" cy="1077857"/>
          </a:xfrm>
          <a:prstGeom prst="rect">
            <a:avLst/>
          </a:prstGeom>
          <a:noFill/>
          <a:ln>
            <a:noFill/>
          </a:ln>
        </xdr:spPr>
        <xdr:txBody>
          <a:bodyPr rot="0" spcFirstLastPara="0" vert="horz" wrap="square" lIns="0" tIns="0" rIns="0" bIns="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lnSpc>
                <a:spcPts val="1800"/>
              </a:lnSpc>
              <a:spcBef>
                <a:spcPts val="600"/>
              </a:spcBef>
              <a:spcAft>
                <a:spcPts val="600"/>
              </a:spcAft>
            </a:pPr>
            <a:r>
              <a:rPr lang="en-US" sz="1800" b="1" i="1">
                <a:ln w="9525" cap="flat" cmpd="sng" algn="ctr">
                  <a:solidFill>
                    <a:srgbClr val="AF05FF"/>
                  </a:solidFill>
                  <a:prstDash val="solid"/>
                  <a:round/>
                </a:ln>
                <a:solidFill>
                  <a:srgbClr val="7030A0"/>
                </a:solidFill>
                <a:effectLst>
                  <a:outerShdw blurRad="50800" dist="38100" dir="5400000" algn="t">
                    <a:srgbClr val="000000">
                      <a:alpha val="40000"/>
                    </a:srgbClr>
                  </a:outerShdw>
                </a:effectLst>
                <a:latin typeface="Tahoma" panose="020B0604030504040204" pitchFamily="34" charset="0"/>
                <a:ea typeface="Tahoma" panose="020B0604030504040204" pitchFamily="34" charset="0"/>
                <a:cs typeface="Tahoma" panose="020B0604030504040204" pitchFamily="34" charset="0"/>
              </a:rPr>
              <a:t>more</a:t>
            </a:r>
            <a:r>
              <a:rPr lang="en-US" sz="1800" b="1">
                <a:ln w="9525" cap="flat" cmpd="sng" algn="ctr">
                  <a:solidFill>
                    <a:srgbClr val="AF05FF"/>
                  </a:solidFill>
                  <a:prstDash val="solid"/>
                  <a:round/>
                </a:ln>
                <a:solidFill>
                  <a:srgbClr val="7030A0"/>
                </a:solidFill>
                <a:effectLst>
                  <a:outerShdw blurRad="50800" dist="38100" dir="5400000" algn="t">
                    <a:srgbClr val="000000">
                      <a:alpha val="40000"/>
                    </a:srgbClr>
                  </a:outerShdw>
                </a:effectLst>
                <a:latin typeface="Tahoma" panose="020B0604030504040204" pitchFamily="34" charset="0"/>
                <a:ea typeface="Tahoma" panose="020B0604030504040204" pitchFamily="34" charset="0"/>
                <a:cs typeface="Tahoma" panose="020B0604030504040204" pitchFamily="34" charset="0"/>
              </a:rPr>
              <a:t> stereotype</a:t>
            </a:r>
            <a:r>
              <a:rPr lang="en-US" sz="1800" b="1" kern="1200">
                <a:ln w="9525" cap="flat" cmpd="sng" algn="ctr">
                  <a:solidFill>
                    <a:srgbClr val="AF05FF"/>
                  </a:solidFill>
                  <a:prstDash val="solid"/>
                  <a:round/>
                </a:ln>
                <a:solidFill>
                  <a:srgbClr val="7030A0"/>
                </a:solidFill>
                <a:effectLst>
                  <a:outerShdw blurRad="50800" dist="38100" dir="5400000" algn="t">
                    <a:srgbClr val="000000">
                      <a:alpha val="40000"/>
                    </a:srgbClr>
                  </a:outerShdw>
                </a:effectLst>
                <a:latin typeface="Tahoma" panose="020B0604030504040204" pitchFamily="34" charset="0"/>
                <a:ea typeface="Tahoma" panose="020B0604030504040204" pitchFamily="34" charset="0"/>
                <a:cs typeface="Tahoma" panose="020B0604030504040204" pitchFamily="34" charset="0"/>
              </a:rPr>
              <a:t>,</a:t>
            </a:r>
          </a:p>
          <a:p>
            <a:pPr algn="ctr">
              <a:lnSpc>
                <a:spcPts val="1800"/>
              </a:lnSpc>
              <a:spcBef>
                <a:spcPts val="600"/>
              </a:spcBef>
              <a:spcAft>
                <a:spcPts val="600"/>
              </a:spcAft>
            </a:pPr>
            <a:r>
              <a:rPr lang="en-US" sz="1800" b="1" i="1">
                <a:ln w="9525" cap="flat" cmpd="sng" algn="ctr">
                  <a:solidFill>
                    <a:srgbClr val="AF05FF"/>
                  </a:solidFill>
                  <a:prstDash val="solid"/>
                  <a:round/>
                </a:ln>
                <a:solidFill>
                  <a:srgbClr val="7030A0"/>
                </a:solidFill>
                <a:effectLst>
                  <a:outerShdw blurRad="50800" dist="38100" dir="5400000" algn="t">
                    <a:srgbClr val="000000">
                      <a:alpha val="40000"/>
                    </a:srgbClr>
                  </a:outerShdw>
                </a:effectLst>
                <a:latin typeface="Tahoma" panose="020B0604030504040204" pitchFamily="34" charset="0"/>
                <a:ea typeface="Tahoma" panose="020B0604030504040204" pitchFamily="34" charset="0"/>
                <a:cs typeface="Tahoma" panose="020B0604030504040204" pitchFamily="34" charset="0"/>
              </a:rPr>
              <a:t>more </a:t>
            </a:r>
            <a:r>
              <a:rPr lang="en-US" sz="1800" b="1" kern="1200">
                <a:ln w="9525" cap="flat" cmpd="sng" algn="ctr">
                  <a:solidFill>
                    <a:srgbClr val="AF05FF"/>
                  </a:solidFill>
                  <a:prstDash val="solid"/>
                  <a:round/>
                </a:ln>
                <a:solidFill>
                  <a:srgbClr val="7030A0"/>
                </a:solidFill>
                <a:effectLst>
                  <a:outerShdw blurRad="50800" dist="38100" dir="5400000" algn="t">
                    <a:srgbClr val="000000">
                      <a:alpha val="40000"/>
                    </a:srgbClr>
                  </a:outerShdw>
                </a:effectLst>
                <a:latin typeface="Tahoma" panose="020B0604030504040204" pitchFamily="34" charset="0"/>
                <a:ea typeface="Tahoma" panose="020B0604030504040204" pitchFamily="34" charset="0"/>
                <a:cs typeface="Tahoma" panose="020B0604030504040204" pitchFamily="34" charset="0"/>
              </a:rPr>
              <a:t>guarded </a:t>
            </a:r>
            <a:endParaRPr lang="en-US" sz="1800">
              <a:effectLst/>
              <a:latin typeface="Tahoma" panose="020B0604030504040204" pitchFamily="34" charset="0"/>
              <a:ea typeface="Tahoma" panose="020B0604030504040204" pitchFamily="34" charset="0"/>
              <a:cs typeface="Tahoma" panose="020B0604030504040204" pitchFamily="34" charset="0"/>
            </a:endParaRPr>
          </a:p>
        </xdr:txBody>
      </xdr:sp>
      <xdr:sp macro="" textlink="">
        <xdr:nvSpPr>
          <xdr:cNvPr id="766" name="W">
            <a:extLst>
              <a:ext uri="{FF2B5EF4-FFF2-40B4-BE49-F238E27FC236}">
                <a16:creationId xmlns:a16="http://schemas.microsoft.com/office/drawing/2014/main" id="{0D7937A8-76A8-E2EE-D20D-99D8EDD407BD}"/>
              </a:ext>
            </a:extLst>
          </xdr:cNvPr>
          <xdr:cNvSpPr txBox="1"/>
        </xdr:nvSpPr>
        <xdr:spPr>
          <a:xfrm flipH="1">
            <a:off x="0" y="985764"/>
            <a:ext cx="1268582" cy="1108180"/>
          </a:xfrm>
          <a:prstGeom prst="rect">
            <a:avLst/>
          </a:prstGeom>
          <a:noFill/>
          <a:ln>
            <a:noFill/>
          </a:ln>
        </xdr:spPr>
        <xdr:txBody>
          <a:bodyPr rot="0" spcFirstLastPara="0" vert="horz" wrap="square" lIns="0" tIns="0" rIns="0" bIns="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lnSpc>
                <a:spcPts val="1800"/>
              </a:lnSpc>
              <a:spcBef>
                <a:spcPts val="600"/>
              </a:spcBef>
              <a:spcAft>
                <a:spcPts val="600"/>
              </a:spcAft>
            </a:pPr>
            <a:r>
              <a:rPr lang="en-US" sz="1800" b="1" i="1" kern="1200">
                <a:ln w="9525" cap="flat" cmpd="sng" algn="ctr">
                  <a:solidFill>
                    <a:srgbClr val="AF05FF"/>
                  </a:solidFill>
                  <a:prstDash val="solid"/>
                  <a:round/>
                </a:ln>
                <a:solidFill>
                  <a:srgbClr val="7030A0"/>
                </a:solidFill>
                <a:effectLst>
                  <a:outerShdw blurRad="50800" dist="38100" dir="5400000" algn="t">
                    <a:srgbClr val="000000">
                      <a:alpha val="40000"/>
                    </a:srgbClr>
                  </a:outerShdw>
                </a:effectLst>
                <a:latin typeface="Tahoma" panose="020B0604030504040204" pitchFamily="34" charset="0"/>
                <a:ea typeface="Times New Roman" panose="02020603050405020304" pitchFamily="18" charset="0"/>
                <a:cs typeface="Times New Roman" panose="02020603050405020304" pitchFamily="18" charset="0"/>
              </a:rPr>
              <a:t>more</a:t>
            </a:r>
            <a:r>
              <a:rPr lang="en-US" sz="1800" b="1" kern="1200">
                <a:ln w="9525" cap="flat" cmpd="sng" algn="ctr">
                  <a:solidFill>
                    <a:srgbClr val="AF05FF"/>
                  </a:solidFill>
                  <a:prstDash val="solid"/>
                  <a:round/>
                </a:ln>
                <a:solidFill>
                  <a:srgbClr val="7030A0"/>
                </a:solidFill>
                <a:effectLst>
                  <a:outerShdw blurRad="50800" dist="38100" dir="5400000" algn="t">
                    <a:srgbClr val="000000">
                      <a:alpha val="40000"/>
                    </a:srgbClr>
                  </a:outerShdw>
                </a:effectLst>
                <a:latin typeface="Tahoma" panose="020B0604030504040204" pitchFamily="34" charset="0"/>
                <a:ea typeface="Times New Roman" panose="02020603050405020304" pitchFamily="18" charset="0"/>
                <a:cs typeface="Times New Roman" panose="02020603050405020304" pitchFamily="18" charset="0"/>
              </a:rPr>
              <a:t> guarded</a:t>
            </a:r>
            <a:r>
              <a:rPr lang="en-US" sz="1800" b="1">
                <a:ln w="9525" cap="flat" cmpd="sng" algn="ctr">
                  <a:solidFill>
                    <a:srgbClr val="AF05FF"/>
                  </a:solidFill>
                  <a:prstDash val="solid"/>
                  <a:round/>
                </a:ln>
                <a:solidFill>
                  <a:srgbClr val="7030A0"/>
                </a:solidFill>
                <a:effectLst>
                  <a:outerShdw blurRad="50800" dist="38100" dir="5400000" algn="t">
                    <a:srgbClr val="000000">
                      <a:alpha val="40000"/>
                    </a:srgbClr>
                  </a:outerShdw>
                </a:effectLst>
                <a:latin typeface="Tahoma" panose="020B0604030504040204" pitchFamily="34" charset="0"/>
                <a:ea typeface="Times New Roman" panose="02020603050405020304" pitchFamily="18" charset="0"/>
                <a:cs typeface="Times New Roman" panose="02020603050405020304" pitchFamily="18" charset="0"/>
              </a:rPr>
              <a:t>,</a:t>
            </a:r>
          </a:p>
          <a:p>
            <a:pPr algn="ctr">
              <a:lnSpc>
                <a:spcPts val="1800"/>
              </a:lnSpc>
              <a:spcBef>
                <a:spcPts val="600"/>
              </a:spcBef>
              <a:spcAft>
                <a:spcPts val="600"/>
              </a:spcAft>
            </a:pPr>
            <a:r>
              <a:rPr lang="en-US" sz="1800" b="1" i="1" kern="1200">
                <a:ln w="9525" cap="flat" cmpd="sng" algn="ctr">
                  <a:solidFill>
                    <a:srgbClr val="AF05FF"/>
                  </a:solidFill>
                  <a:prstDash val="solid"/>
                  <a:round/>
                </a:ln>
                <a:solidFill>
                  <a:srgbClr val="7030A0"/>
                </a:solidFill>
                <a:effectLst>
                  <a:outerShdw blurRad="50800" dist="38100" dir="5400000" algn="t">
                    <a:srgbClr val="000000">
                      <a:alpha val="40000"/>
                    </a:srgbClr>
                  </a:outerShdw>
                </a:effectLst>
                <a:latin typeface="Tahoma" panose="020B0604030504040204" pitchFamily="34" charset="0"/>
                <a:ea typeface="Times New Roman" panose="02020603050405020304" pitchFamily="18" charset="0"/>
                <a:cs typeface="Times New Roman" panose="02020603050405020304" pitchFamily="18" charset="0"/>
              </a:rPr>
              <a:t>more </a:t>
            </a:r>
            <a:r>
              <a:rPr lang="en-US" sz="1800" b="1" kern="1200">
                <a:ln w="9525" cap="flat" cmpd="sng" algn="ctr">
                  <a:solidFill>
                    <a:srgbClr val="AF05FF"/>
                  </a:solidFill>
                  <a:prstDash val="solid"/>
                  <a:round/>
                </a:ln>
                <a:solidFill>
                  <a:srgbClr val="7030A0"/>
                </a:solidFill>
                <a:effectLst>
                  <a:outerShdw blurRad="50800" dist="38100" dir="5400000" algn="t">
                    <a:srgbClr val="000000">
                      <a:alpha val="40000"/>
                    </a:srgbClr>
                  </a:outerShdw>
                </a:effectLst>
                <a:latin typeface="Tahoma" panose="020B0604030504040204" pitchFamily="34" charset="0"/>
                <a:ea typeface="Times New Roman" panose="02020603050405020304" pitchFamily="18" charset="0"/>
                <a:cs typeface="Times New Roman" panose="02020603050405020304" pitchFamily="18" charset="0"/>
              </a:rPr>
              <a:t>defensive</a:t>
            </a:r>
            <a:endParaRPr lang="en-US" sz="1800">
              <a:effectLst/>
              <a:latin typeface="Cambria Math" panose="02040503050406030204" pitchFamily="18" charset="0"/>
              <a:ea typeface="Times New Roman" panose="02020603050405020304" pitchFamily="18" charset="0"/>
              <a:cs typeface="Times New Roman" panose="02020603050405020304" pitchFamily="18" charset="0"/>
            </a:endParaRPr>
          </a:p>
        </xdr:txBody>
      </xdr:sp>
      <xdr:sp macro="" textlink="">
        <xdr:nvSpPr>
          <xdr:cNvPr id="767" name="N">
            <a:extLst>
              <a:ext uri="{FF2B5EF4-FFF2-40B4-BE49-F238E27FC236}">
                <a16:creationId xmlns:a16="http://schemas.microsoft.com/office/drawing/2014/main" id="{C63476B3-BBB5-1D3A-6D0A-BB0775C39909}"/>
              </a:ext>
            </a:extLst>
          </xdr:cNvPr>
          <xdr:cNvSpPr txBox="1"/>
        </xdr:nvSpPr>
        <xdr:spPr>
          <a:xfrm>
            <a:off x="862042" y="39953"/>
            <a:ext cx="1472164" cy="1018128"/>
          </a:xfrm>
          <a:prstGeom prst="rect">
            <a:avLst/>
          </a:prstGeom>
          <a:noFill/>
          <a:ln>
            <a:noFill/>
          </a:ln>
        </xdr:spPr>
        <xdr:txBody>
          <a:bodyPr rot="0" spcFirstLastPara="0" vert="horz" wrap="square" lIns="0" tIns="0" rIns="0" bIns="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lnSpc>
                <a:spcPts val="1800"/>
              </a:lnSpc>
              <a:spcBef>
                <a:spcPts val="600"/>
              </a:spcBef>
              <a:spcAft>
                <a:spcPts val="600"/>
              </a:spcAft>
            </a:pPr>
            <a:r>
              <a:rPr lang="en-US" sz="1800" b="1" i="1" kern="1200">
                <a:ln w="9525" cap="flat" cmpd="sng" algn="ctr">
                  <a:solidFill>
                    <a:srgbClr val="AF05FF"/>
                  </a:solidFill>
                  <a:prstDash val="solid"/>
                  <a:round/>
                </a:ln>
                <a:solidFill>
                  <a:srgbClr val="7030A0"/>
                </a:solidFill>
                <a:effectLst>
                  <a:outerShdw blurRad="50800" dist="38100" dir="5400000" algn="t">
                    <a:srgbClr val="000000">
                      <a:alpha val="40000"/>
                    </a:srgbClr>
                  </a:outerShdw>
                </a:effectLst>
                <a:latin typeface="Tahoma" panose="020B0604030504040204" pitchFamily="34" charset="0"/>
                <a:ea typeface="Times New Roman" panose="02020603050405020304" pitchFamily="18" charset="0"/>
                <a:cs typeface="Times New Roman" panose="02020603050405020304" pitchFamily="18" charset="0"/>
              </a:rPr>
              <a:t>more</a:t>
            </a:r>
            <a:r>
              <a:rPr lang="en-US" sz="1800" b="1" kern="1200">
                <a:ln w="9525" cap="flat" cmpd="sng" algn="ctr">
                  <a:solidFill>
                    <a:srgbClr val="AF05FF"/>
                  </a:solidFill>
                  <a:prstDash val="solid"/>
                  <a:round/>
                </a:ln>
                <a:solidFill>
                  <a:srgbClr val="7030A0"/>
                </a:solidFill>
                <a:effectLst>
                  <a:outerShdw blurRad="50800" dist="38100" dir="5400000" algn="t">
                    <a:srgbClr val="000000">
                      <a:alpha val="40000"/>
                    </a:srgbClr>
                  </a:outerShdw>
                </a:effectLst>
                <a:latin typeface="Tahoma" panose="020B0604030504040204" pitchFamily="34" charset="0"/>
                <a:ea typeface="Times New Roman" panose="02020603050405020304" pitchFamily="18" charset="0"/>
                <a:cs typeface="Times New Roman" panose="02020603050405020304" pitchFamily="18" charset="0"/>
              </a:rPr>
              <a:t> defensive,</a:t>
            </a:r>
          </a:p>
          <a:p>
            <a:pPr algn="ctr">
              <a:lnSpc>
                <a:spcPts val="1800"/>
              </a:lnSpc>
              <a:spcBef>
                <a:spcPts val="600"/>
              </a:spcBef>
              <a:spcAft>
                <a:spcPts val="600"/>
              </a:spcAft>
            </a:pPr>
            <a:r>
              <a:rPr lang="en-US" sz="1800" b="1" i="1">
                <a:ln w="9525" cap="flat" cmpd="sng" algn="ctr">
                  <a:solidFill>
                    <a:srgbClr val="AF05FF"/>
                  </a:solidFill>
                  <a:prstDash val="solid"/>
                  <a:round/>
                </a:ln>
                <a:solidFill>
                  <a:srgbClr val="7030A0"/>
                </a:solidFill>
                <a:effectLst>
                  <a:outerShdw blurRad="50800" dist="38100" dir="5400000" algn="t">
                    <a:srgbClr val="000000">
                      <a:alpha val="40000"/>
                    </a:srgbClr>
                  </a:outerShdw>
                </a:effectLst>
                <a:latin typeface="Tahoma" panose="020B0604030504040204" pitchFamily="34" charset="0"/>
                <a:ea typeface="Times New Roman" panose="02020603050405020304" pitchFamily="18" charset="0"/>
                <a:cs typeface="Times New Roman" panose="02020603050405020304" pitchFamily="18" charset="0"/>
              </a:rPr>
              <a:t>more</a:t>
            </a:r>
            <a:r>
              <a:rPr lang="en-US" sz="1800" b="1">
                <a:ln w="9525" cap="flat" cmpd="sng" algn="ctr">
                  <a:solidFill>
                    <a:srgbClr val="AF05FF"/>
                  </a:solidFill>
                  <a:prstDash val="solid"/>
                  <a:round/>
                </a:ln>
                <a:solidFill>
                  <a:srgbClr val="7030A0"/>
                </a:solidFill>
                <a:effectLst>
                  <a:outerShdw blurRad="50800" dist="38100" dir="5400000" algn="t">
                    <a:srgbClr val="000000">
                      <a:alpha val="40000"/>
                    </a:srgbClr>
                  </a:outerShdw>
                </a:effectLst>
                <a:latin typeface="Tahoma" panose="020B0604030504040204" pitchFamily="34" charset="0"/>
                <a:ea typeface="Times New Roman" panose="02020603050405020304" pitchFamily="18" charset="0"/>
                <a:cs typeface="Times New Roman" panose="02020603050405020304" pitchFamily="18" charset="0"/>
              </a:rPr>
              <a:t> </a:t>
            </a:r>
            <a:r>
              <a:rPr lang="en-US" sz="1800" b="1" spc="-150">
                <a:ln w="9525" cap="flat" cmpd="sng" algn="ctr">
                  <a:solidFill>
                    <a:srgbClr val="AF05FF"/>
                  </a:solidFill>
                  <a:prstDash val="solid"/>
                  <a:round/>
                </a:ln>
                <a:solidFill>
                  <a:srgbClr val="7030A0"/>
                </a:solidFill>
                <a:effectLst>
                  <a:outerShdw blurRad="50800" dist="38100" dir="5400000" algn="t">
                    <a:srgbClr val="000000">
                      <a:alpha val="40000"/>
                    </a:srgbClr>
                  </a:outerShdw>
                </a:effectLst>
                <a:latin typeface="Tahoma" panose="020B0604030504040204" pitchFamily="34" charset="0"/>
                <a:ea typeface="Times New Roman" panose="02020603050405020304" pitchFamily="18" charset="0"/>
                <a:cs typeface="Times New Roman" panose="02020603050405020304" pitchFamily="18" charset="0"/>
              </a:rPr>
              <a:t>exaggerate</a:t>
            </a:r>
            <a:endParaRPr lang="en-US" sz="1800" spc="-150">
              <a:effectLst/>
              <a:latin typeface="Cambria Math" panose="02040503050406030204" pitchFamily="18" charset="0"/>
              <a:ea typeface="Times New Roman" panose="02020603050405020304" pitchFamily="18" charset="0"/>
              <a:cs typeface="Times New Roman" panose="02020603050405020304" pitchFamily="18" charset="0"/>
            </a:endParaRPr>
          </a:p>
        </xdr:txBody>
      </xdr:sp>
      <xdr:sp macro="" textlink="">
        <xdr:nvSpPr>
          <xdr:cNvPr id="768" name="E">
            <a:extLst>
              <a:ext uri="{FF2B5EF4-FFF2-40B4-BE49-F238E27FC236}">
                <a16:creationId xmlns:a16="http://schemas.microsoft.com/office/drawing/2014/main" id="{FDFA3F91-49C6-B5A9-2E9B-F7DB020E5943}"/>
              </a:ext>
            </a:extLst>
          </xdr:cNvPr>
          <xdr:cNvSpPr txBox="1"/>
        </xdr:nvSpPr>
        <xdr:spPr>
          <a:xfrm flipH="1">
            <a:off x="1844564" y="1012372"/>
            <a:ext cx="1339351" cy="1024153"/>
          </a:xfrm>
          <a:prstGeom prst="rect">
            <a:avLst/>
          </a:prstGeom>
          <a:noFill/>
          <a:ln>
            <a:noFill/>
          </a:ln>
        </xdr:spPr>
        <xdr:txBody>
          <a:bodyPr rot="0" spcFirstLastPara="0" vert="horz" wrap="square" lIns="0" tIns="0" rIns="0" bIns="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lnSpc>
                <a:spcPts val="1800"/>
              </a:lnSpc>
              <a:spcBef>
                <a:spcPts val="600"/>
              </a:spcBef>
              <a:spcAft>
                <a:spcPts val="600"/>
              </a:spcAft>
            </a:pPr>
            <a:r>
              <a:rPr lang="en-US" sz="1800" b="1" i="1" spc="-80">
                <a:ln w="9525" cap="flat" cmpd="sng" algn="ctr">
                  <a:solidFill>
                    <a:srgbClr val="AF05FF"/>
                  </a:solidFill>
                  <a:prstDash val="solid"/>
                  <a:round/>
                </a:ln>
                <a:solidFill>
                  <a:srgbClr val="7030A0"/>
                </a:solidFill>
                <a:effectLst>
                  <a:outerShdw blurRad="50800" dist="38100" dir="5400000" algn="t">
                    <a:srgbClr val="000000">
                      <a:alpha val="40000"/>
                    </a:srgbClr>
                  </a:outerShdw>
                </a:effectLst>
                <a:latin typeface="Tahoma" panose="020B0604030504040204" pitchFamily="34" charset="0"/>
                <a:ea typeface="Tahoma" panose="020B0604030504040204" pitchFamily="34" charset="0"/>
                <a:cs typeface="Tahoma" panose="020B0604030504040204" pitchFamily="34" charset="0"/>
              </a:rPr>
              <a:t>more</a:t>
            </a:r>
            <a:r>
              <a:rPr lang="en-US" sz="1800" b="1" spc="-150">
                <a:ln w="9525" cap="flat" cmpd="sng" algn="ctr">
                  <a:solidFill>
                    <a:srgbClr val="AF05FF"/>
                  </a:solidFill>
                  <a:prstDash val="solid"/>
                  <a:round/>
                </a:ln>
                <a:solidFill>
                  <a:srgbClr val="7030A0"/>
                </a:solidFill>
                <a:effectLst>
                  <a:outerShdw blurRad="50800" dist="38100" dir="5400000" algn="t">
                    <a:srgbClr val="000000">
                      <a:alpha val="40000"/>
                    </a:srgbClr>
                  </a:outerShdw>
                </a:effectLst>
                <a:latin typeface="Tahoma" panose="020B0604030504040204" pitchFamily="34" charset="0"/>
                <a:ea typeface="Tahoma" panose="020B0604030504040204" pitchFamily="34" charset="0"/>
                <a:cs typeface="Tahoma" panose="020B0604030504040204" pitchFamily="34" charset="0"/>
              </a:rPr>
              <a:t> exaggerate,</a:t>
            </a:r>
          </a:p>
          <a:p>
            <a:pPr algn="ctr">
              <a:lnSpc>
                <a:spcPts val="1800"/>
              </a:lnSpc>
              <a:spcBef>
                <a:spcPts val="600"/>
              </a:spcBef>
              <a:spcAft>
                <a:spcPts val="600"/>
              </a:spcAft>
            </a:pPr>
            <a:r>
              <a:rPr lang="en-US" sz="1800" b="1" i="1">
                <a:ln w="9525" cap="flat" cmpd="sng" algn="ctr">
                  <a:solidFill>
                    <a:srgbClr val="AF05FF"/>
                  </a:solidFill>
                  <a:prstDash val="solid"/>
                  <a:round/>
                </a:ln>
                <a:solidFill>
                  <a:srgbClr val="7030A0"/>
                </a:solidFill>
                <a:effectLst>
                  <a:outerShdw blurRad="50800" dist="38100" dir="5400000" algn="t">
                    <a:srgbClr val="000000">
                      <a:alpha val="40000"/>
                    </a:srgbClr>
                  </a:outerShdw>
                </a:effectLst>
                <a:latin typeface="Tahoma" panose="020B0604030504040204" pitchFamily="34" charset="0"/>
                <a:ea typeface="Tahoma" panose="020B0604030504040204" pitchFamily="34" charset="0"/>
                <a:cs typeface="Tahoma" panose="020B0604030504040204" pitchFamily="34" charset="0"/>
              </a:rPr>
              <a:t>more</a:t>
            </a:r>
            <a:r>
              <a:rPr lang="en-US" sz="1800" b="1" spc="-150">
                <a:ln w="9525" cap="flat" cmpd="sng" algn="ctr">
                  <a:solidFill>
                    <a:srgbClr val="AF05FF"/>
                  </a:solidFill>
                  <a:prstDash val="solid"/>
                  <a:round/>
                </a:ln>
                <a:solidFill>
                  <a:srgbClr val="7030A0"/>
                </a:solidFill>
                <a:effectLst>
                  <a:outerShdw blurRad="50800" dist="38100" dir="5400000" algn="t">
                    <a:srgbClr val="000000">
                      <a:alpha val="40000"/>
                    </a:srgbClr>
                  </a:outerShdw>
                </a:effectLst>
                <a:latin typeface="Tahoma" panose="020B0604030504040204" pitchFamily="34" charset="0"/>
                <a:ea typeface="Tahoma" panose="020B0604030504040204" pitchFamily="34" charset="0"/>
                <a:cs typeface="Tahoma" panose="020B0604030504040204" pitchFamily="34" charset="0"/>
              </a:rPr>
              <a:t> stereotype</a:t>
            </a:r>
            <a:endParaRPr lang="en-US" sz="1800">
              <a:effectLst/>
              <a:latin typeface="Tahoma" panose="020B0604030504040204" pitchFamily="34" charset="0"/>
              <a:ea typeface="Tahoma" panose="020B0604030504040204" pitchFamily="34" charset="0"/>
              <a:cs typeface="Tahoma" panose="020B0604030504040204" pitchFamily="34" charset="0"/>
            </a:endParaRPr>
          </a:p>
        </xdr:txBody>
      </xdr:sp>
    </xdr:grpSp>
    <xdr:clientData/>
  </xdr:twoCellAnchor>
  <xdr:twoCellAnchor>
    <xdr:from>
      <xdr:col>0</xdr:col>
      <xdr:colOff>99060</xdr:colOff>
      <xdr:row>1451</xdr:row>
      <xdr:rowOff>7620</xdr:rowOff>
    </xdr:from>
    <xdr:to>
      <xdr:col>7</xdr:col>
      <xdr:colOff>204178</xdr:colOff>
      <xdr:row>1469</xdr:row>
      <xdr:rowOff>53340</xdr:rowOff>
    </xdr:to>
    <xdr:grpSp>
      <xdr:nvGrpSpPr>
        <xdr:cNvPr id="771" name="Group 770">
          <a:extLst>
            <a:ext uri="{FF2B5EF4-FFF2-40B4-BE49-F238E27FC236}">
              <a16:creationId xmlns:a16="http://schemas.microsoft.com/office/drawing/2014/main" id="{9530C8D3-01CB-4E65-A20B-9D1BD4D79446}"/>
            </a:ext>
          </a:extLst>
        </xdr:cNvPr>
        <xdr:cNvGrpSpPr>
          <a:grpSpLocks noChangeAspect="1"/>
        </xdr:cNvGrpSpPr>
      </xdr:nvGrpSpPr>
      <xdr:grpSpPr>
        <a:xfrm>
          <a:off x="99060" y="279534620"/>
          <a:ext cx="3305518" cy="3030220"/>
          <a:chOff x="0" y="0"/>
          <a:chExt cx="3200400" cy="3200400"/>
        </a:xfrm>
      </xdr:grpSpPr>
      <xdr:grpSp>
        <xdr:nvGrpSpPr>
          <xdr:cNvPr id="772" name="Group 771">
            <a:extLst>
              <a:ext uri="{FF2B5EF4-FFF2-40B4-BE49-F238E27FC236}">
                <a16:creationId xmlns:a16="http://schemas.microsoft.com/office/drawing/2014/main" id="{69E33376-57D9-14A7-28A4-7CB15E2274BC}"/>
              </a:ext>
            </a:extLst>
          </xdr:cNvPr>
          <xdr:cNvGrpSpPr/>
        </xdr:nvGrpSpPr>
        <xdr:grpSpPr>
          <a:xfrm>
            <a:off x="0" y="0"/>
            <a:ext cx="3200400" cy="3200400"/>
            <a:chOff x="0" y="0"/>
            <a:chExt cx="2651760" cy="2651760"/>
          </a:xfrm>
        </xdr:grpSpPr>
        <xdr:sp macro="" textlink="">
          <xdr:nvSpPr>
            <xdr:cNvPr id="785" name="Circle: Hollow 784">
              <a:extLst>
                <a:ext uri="{FF2B5EF4-FFF2-40B4-BE49-F238E27FC236}">
                  <a16:creationId xmlns:a16="http://schemas.microsoft.com/office/drawing/2014/main" id="{EA15945C-78FE-04D2-1DE5-AFADF7F1DF70}"/>
                </a:ext>
              </a:extLst>
            </xdr:cNvPr>
            <xdr:cNvSpPr/>
          </xdr:nvSpPr>
          <xdr:spPr>
            <a:xfrm>
              <a:off x="0" y="0"/>
              <a:ext cx="2651760" cy="2651760"/>
            </a:xfrm>
            <a:prstGeom prst="donut">
              <a:avLst>
                <a:gd name="adj" fmla="val 1435"/>
              </a:avLst>
            </a:prstGeom>
            <a:solidFill>
              <a:srgbClr val="00B0F0"/>
            </a:solidFill>
            <a:ln w="57150">
              <a:solidFill>
                <a:srgbClr val="5AC8FF"/>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endParaRPr lang="en-US"/>
            </a:p>
          </xdr:txBody>
        </xdr:sp>
        <xdr:sp macro="" textlink="">
          <xdr:nvSpPr>
            <xdr:cNvPr id="786" name="Flowchart: Summing Junction 785">
              <a:extLst>
                <a:ext uri="{FF2B5EF4-FFF2-40B4-BE49-F238E27FC236}">
                  <a16:creationId xmlns:a16="http://schemas.microsoft.com/office/drawing/2014/main" id="{0D955797-33C8-D905-FAA3-B22F1ADCC218}"/>
                </a:ext>
              </a:extLst>
            </xdr:cNvPr>
            <xdr:cNvSpPr/>
          </xdr:nvSpPr>
          <xdr:spPr>
            <a:xfrm>
              <a:off x="24181" y="22860"/>
              <a:ext cx="2606040" cy="2606040"/>
            </a:xfrm>
            <a:prstGeom prst="flowChartSummingJunction">
              <a:avLst/>
            </a:prstGeom>
            <a:solidFill>
              <a:schemeClr val="bg1"/>
            </a:solidFill>
            <a:ln w="19050" cap="flat" cmpd="sng" algn="ctr">
              <a:solidFill>
                <a:srgbClr val="00EA6A"/>
              </a:solidFill>
              <a:prstDash val="lgDash"/>
              <a:round/>
              <a:headEnd type="none" w="med" len="med"/>
              <a:tailEnd type="none" w="med" len="med"/>
            </a:ln>
          </xdr:spPr>
          <xdr:style>
            <a:lnRef idx="0">
              <a:scrgbClr r="0" g="0" b="0"/>
            </a:lnRef>
            <a:fillRef idx="0">
              <a:scrgbClr r="0" g="0" b="0"/>
            </a:fillRef>
            <a:effectRef idx="0">
              <a:scrgbClr r="0" g="0" b="0"/>
            </a:effectRef>
            <a:fontRef idx="minor">
              <a:schemeClr val="accent6"/>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accent6"/>
                  </a:solidFill>
                  <a:latin typeface="+mn-lt"/>
                  <a:ea typeface="+mn-ea"/>
                  <a:cs typeface="+mn-cs"/>
                </a:defRPr>
              </a:lvl1pPr>
              <a:lvl2pPr marL="457200" algn="l" defTabSz="914400" rtl="0" eaLnBrk="1" latinLnBrk="0" hangingPunct="1">
                <a:defRPr sz="1800" kern="1200">
                  <a:solidFill>
                    <a:schemeClr val="accent6"/>
                  </a:solidFill>
                  <a:latin typeface="+mn-lt"/>
                  <a:ea typeface="+mn-ea"/>
                  <a:cs typeface="+mn-cs"/>
                </a:defRPr>
              </a:lvl2pPr>
              <a:lvl3pPr marL="914400" algn="l" defTabSz="914400" rtl="0" eaLnBrk="1" latinLnBrk="0" hangingPunct="1">
                <a:defRPr sz="1800" kern="1200">
                  <a:solidFill>
                    <a:schemeClr val="accent6"/>
                  </a:solidFill>
                  <a:latin typeface="+mn-lt"/>
                  <a:ea typeface="+mn-ea"/>
                  <a:cs typeface="+mn-cs"/>
                </a:defRPr>
              </a:lvl3pPr>
              <a:lvl4pPr marL="1371600" algn="l" defTabSz="914400" rtl="0" eaLnBrk="1" latinLnBrk="0" hangingPunct="1">
                <a:defRPr sz="1800" kern="1200">
                  <a:solidFill>
                    <a:schemeClr val="accent6"/>
                  </a:solidFill>
                  <a:latin typeface="+mn-lt"/>
                  <a:ea typeface="+mn-ea"/>
                  <a:cs typeface="+mn-cs"/>
                </a:defRPr>
              </a:lvl4pPr>
              <a:lvl5pPr marL="1828800" algn="l" defTabSz="914400" rtl="0" eaLnBrk="1" latinLnBrk="0" hangingPunct="1">
                <a:defRPr sz="1800" kern="1200">
                  <a:solidFill>
                    <a:schemeClr val="accent6"/>
                  </a:solidFill>
                  <a:latin typeface="+mn-lt"/>
                  <a:ea typeface="+mn-ea"/>
                  <a:cs typeface="+mn-cs"/>
                </a:defRPr>
              </a:lvl5pPr>
              <a:lvl6pPr marL="2286000" algn="l" defTabSz="914400" rtl="0" eaLnBrk="1" latinLnBrk="0" hangingPunct="1">
                <a:defRPr sz="1800" kern="1200">
                  <a:solidFill>
                    <a:schemeClr val="accent6"/>
                  </a:solidFill>
                  <a:latin typeface="+mn-lt"/>
                  <a:ea typeface="+mn-ea"/>
                  <a:cs typeface="+mn-cs"/>
                </a:defRPr>
              </a:lvl6pPr>
              <a:lvl7pPr marL="2743200" algn="l" defTabSz="914400" rtl="0" eaLnBrk="1" latinLnBrk="0" hangingPunct="1">
                <a:defRPr sz="1800" kern="1200">
                  <a:solidFill>
                    <a:schemeClr val="accent6"/>
                  </a:solidFill>
                  <a:latin typeface="+mn-lt"/>
                  <a:ea typeface="+mn-ea"/>
                  <a:cs typeface="+mn-cs"/>
                </a:defRPr>
              </a:lvl7pPr>
              <a:lvl8pPr marL="3200400" algn="l" defTabSz="914400" rtl="0" eaLnBrk="1" latinLnBrk="0" hangingPunct="1">
                <a:defRPr sz="1800" kern="1200">
                  <a:solidFill>
                    <a:schemeClr val="accent6"/>
                  </a:solidFill>
                  <a:latin typeface="+mn-lt"/>
                  <a:ea typeface="+mn-ea"/>
                  <a:cs typeface="+mn-cs"/>
                </a:defRPr>
              </a:lvl8pPr>
              <a:lvl9pPr marL="3657600" algn="l" defTabSz="914400" rtl="0" eaLnBrk="1" latinLnBrk="0" hangingPunct="1">
                <a:defRPr sz="1800" kern="1200">
                  <a:solidFill>
                    <a:schemeClr val="accent6"/>
                  </a:solidFill>
                  <a:latin typeface="+mn-lt"/>
                  <a:ea typeface="+mn-ea"/>
                  <a:cs typeface="+mn-cs"/>
                </a:defRPr>
              </a:lvl9pPr>
            </a:lstStyle>
            <a:p>
              <a:endParaRPr lang="en-US"/>
            </a:p>
          </xdr:txBody>
        </xdr:sp>
      </xdr:grpSp>
      <xdr:sp macro="" textlink="">
        <xdr:nvSpPr>
          <xdr:cNvPr id="773" name="1">
            <a:extLst>
              <a:ext uri="{FF2B5EF4-FFF2-40B4-BE49-F238E27FC236}">
                <a16:creationId xmlns:a16="http://schemas.microsoft.com/office/drawing/2014/main" id="{6776B397-8A13-2A6B-52EC-F5BDA98D1964}"/>
              </a:ext>
            </a:extLst>
          </xdr:cNvPr>
          <xdr:cNvSpPr txBox="1"/>
        </xdr:nvSpPr>
        <xdr:spPr>
          <a:xfrm>
            <a:off x="2184051" y="1099061"/>
            <a:ext cx="698852" cy="1153066"/>
          </a:xfrm>
          <a:prstGeom prst="rect">
            <a:avLst/>
          </a:prstGeom>
          <a:noFill/>
          <a:ln>
            <a:noFill/>
          </a:ln>
        </xdr:spPr>
        <xdr:txBody>
          <a:bodyPr rot="0" spcFirstLastPara="0" vert="horz" wrap="square" lIns="0" tIns="0" rIns="0" bIns="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algn="ctr">
              <a:spcBef>
                <a:spcPts val="0"/>
              </a:spcBef>
              <a:spcAft>
                <a:spcPts val="0"/>
              </a:spcAft>
            </a:pPr>
            <a:r>
              <a:rPr lang="en-US" sz="11000" b="1" kern="1200" spc="-50">
                <a:ln w="9525" cap="flat" cmpd="sng" algn="ctr">
                  <a:solidFill>
                    <a:schemeClr val="accent3">
                      <a:lumMod val="20000"/>
                      <a:lumOff val="80000"/>
                    </a:schemeClr>
                  </a:solidFill>
                  <a:prstDash val="solid"/>
                  <a:round/>
                </a:ln>
                <a:solidFill>
                  <a:srgbClr val="E6FFD2"/>
                </a:solidFill>
                <a:effectLst>
                  <a:outerShdw blurRad="50800" dist="38100" dir="5400000" algn="t">
                    <a:srgbClr val="000000">
                      <a:alpha val="40000"/>
                    </a:srgbClr>
                  </a:outerShdw>
                </a:effectLst>
                <a:latin typeface="Arial Black" panose="020B0A04020102020204" pitchFamily="34" charset="0"/>
                <a:ea typeface="Times New Roman" panose="02020603050405020304" pitchFamily="18" charset="0"/>
                <a:cs typeface="Times New Roman" panose="02020603050405020304" pitchFamily="18" charset="0"/>
              </a:rPr>
              <a:t>1</a:t>
            </a:r>
            <a:endParaRPr lang="en-US" sz="11000">
              <a:ln>
                <a:solidFill>
                  <a:schemeClr val="accent3">
                    <a:lumMod val="20000"/>
                    <a:lumOff val="80000"/>
                  </a:schemeClr>
                </a:solidFill>
              </a:ln>
              <a:solidFill>
                <a:srgbClr val="E6FFD2"/>
              </a:solidFill>
              <a:effectLst/>
              <a:latin typeface="Arial Black" panose="020B0A04020102020204" pitchFamily="34" charset="0"/>
              <a:ea typeface="Times New Roman" panose="02020603050405020304" pitchFamily="18" charset="0"/>
              <a:cs typeface="Times New Roman" panose="02020603050405020304" pitchFamily="18" charset="0"/>
            </a:endParaRPr>
          </a:p>
          <a:p>
            <a:pPr marL="0" marR="0" algn="ctr">
              <a:lnSpc>
                <a:spcPts val="1500"/>
              </a:lnSpc>
              <a:spcBef>
                <a:spcPts val="0"/>
              </a:spcBef>
              <a:spcAft>
                <a:spcPts val="0"/>
              </a:spcAft>
            </a:pPr>
            <a:r>
              <a:rPr lang="en-US" sz="1200">
                <a:effectLst/>
                <a:latin typeface="Cambria Math" panose="02040503050406030204" pitchFamily="18" charset="0"/>
                <a:ea typeface="Times New Roman" panose="02020603050405020304" pitchFamily="18" charset="0"/>
                <a:cs typeface="Times New Roman" panose="02020603050405020304" pitchFamily="18" charset="0"/>
              </a:rPr>
              <a:t> </a:t>
            </a:r>
            <a:endParaRPr lang="en-US" sz="1100">
              <a:effectLst/>
              <a:latin typeface="Cambria Math" panose="02040503050406030204" pitchFamily="18" charset="0"/>
              <a:ea typeface="Times New Roman" panose="02020603050405020304" pitchFamily="18" charset="0"/>
              <a:cs typeface="Times New Roman" panose="02020603050405020304" pitchFamily="18" charset="0"/>
            </a:endParaRPr>
          </a:p>
        </xdr:txBody>
      </xdr:sp>
      <xdr:sp macro="" textlink="">
        <xdr:nvSpPr>
          <xdr:cNvPr id="774" name="2">
            <a:extLst>
              <a:ext uri="{FF2B5EF4-FFF2-40B4-BE49-F238E27FC236}">
                <a16:creationId xmlns:a16="http://schemas.microsoft.com/office/drawing/2014/main" id="{B474D37C-A495-0C99-B43C-DBCC1A268638}"/>
              </a:ext>
            </a:extLst>
          </xdr:cNvPr>
          <xdr:cNvSpPr txBox="1"/>
        </xdr:nvSpPr>
        <xdr:spPr>
          <a:xfrm flipH="1">
            <a:off x="1173532" y="1883225"/>
            <a:ext cx="894003" cy="1249680"/>
          </a:xfrm>
          <a:prstGeom prst="rect">
            <a:avLst/>
          </a:prstGeom>
          <a:noFill/>
          <a:ln>
            <a:noFill/>
          </a:ln>
        </xdr:spPr>
        <xdr:txBody>
          <a:bodyPr rot="0" spcFirstLastPara="0" vert="horz" wrap="square" lIns="0" tIns="0" rIns="0" bIns="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algn="ctr">
              <a:spcBef>
                <a:spcPts val="0"/>
              </a:spcBef>
              <a:spcAft>
                <a:spcPts val="0"/>
              </a:spcAft>
            </a:pPr>
            <a:r>
              <a:rPr lang="en-US" sz="11000" b="1" kern="1200" spc="-50">
                <a:ln w="9525" cap="flat" cmpd="sng" algn="ctr">
                  <a:solidFill>
                    <a:schemeClr val="accent3">
                      <a:lumMod val="20000"/>
                      <a:lumOff val="80000"/>
                    </a:schemeClr>
                  </a:solidFill>
                  <a:prstDash val="solid"/>
                  <a:round/>
                </a:ln>
                <a:solidFill>
                  <a:srgbClr val="E6FFD2"/>
                </a:solidFill>
                <a:effectLst>
                  <a:outerShdw blurRad="50800" dist="38100" dir="5400000" algn="t">
                    <a:srgbClr val="000000">
                      <a:alpha val="40000"/>
                    </a:srgbClr>
                  </a:outerShdw>
                </a:effectLst>
                <a:latin typeface="Arial Black" panose="020B0A04020102020204" pitchFamily="34" charset="0"/>
                <a:ea typeface="Times New Roman" panose="02020603050405020304" pitchFamily="18" charset="0"/>
                <a:cs typeface="Times New Roman" panose="02020603050405020304" pitchFamily="18" charset="0"/>
              </a:rPr>
              <a:t>2</a:t>
            </a:r>
            <a:endParaRPr lang="en-US" sz="11000">
              <a:ln>
                <a:solidFill>
                  <a:schemeClr val="accent3">
                    <a:lumMod val="20000"/>
                    <a:lumOff val="80000"/>
                  </a:schemeClr>
                </a:solidFill>
              </a:ln>
              <a:solidFill>
                <a:srgbClr val="E6FFD2"/>
              </a:solidFill>
              <a:effectLst/>
              <a:latin typeface="Arial Black" panose="020B0A04020102020204" pitchFamily="34" charset="0"/>
              <a:ea typeface="Times New Roman" panose="02020603050405020304" pitchFamily="18" charset="0"/>
              <a:cs typeface="Times New Roman" panose="02020603050405020304" pitchFamily="18" charset="0"/>
            </a:endParaRPr>
          </a:p>
        </xdr:txBody>
      </xdr:sp>
      <xdr:sp macro="" textlink="">
        <xdr:nvSpPr>
          <xdr:cNvPr id="775" name="3">
            <a:extLst>
              <a:ext uri="{FF2B5EF4-FFF2-40B4-BE49-F238E27FC236}">
                <a16:creationId xmlns:a16="http://schemas.microsoft.com/office/drawing/2014/main" id="{CB0035A5-5C95-ADA2-C83E-CCAB20139BA4}"/>
              </a:ext>
            </a:extLst>
          </xdr:cNvPr>
          <xdr:cNvSpPr txBox="1"/>
        </xdr:nvSpPr>
        <xdr:spPr>
          <a:xfrm>
            <a:off x="305614" y="1099061"/>
            <a:ext cx="772164" cy="1026252"/>
          </a:xfrm>
          <a:prstGeom prst="rect">
            <a:avLst/>
          </a:prstGeom>
          <a:noFill/>
          <a:ln>
            <a:noFill/>
          </a:ln>
        </xdr:spPr>
        <xdr:txBody>
          <a:bodyPr rot="0" spcFirstLastPara="0" vert="horz" wrap="square" lIns="0" tIns="0" rIns="0" bIns="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algn="ctr">
              <a:spcBef>
                <a:spcPts val="0"/>
              </a:spcBef>
              <a:spcAft>
                <a:spcPts val="0"/>
              </a:spcAft>
            </a:pPr>
            <a:r>
              <a:rPr lang="en-US" sz="11000" b="1" kern="1200" spc="-50">
                <a:ln w="9525" cap="flat" cmpd="sng" algn="ctr">
                  <a:solidFill>
                    <a:schemeClr val="accent3">
                      <a:lumMod val="20000"/>
                      <a:lumOff val="80000"/>
                    </a:schemeClr>
                  </a:solidFill>
                  <a:prstDash val="solid"/>
                  <a:round/>
                </a:ln>
                <a:solidFill>
                  <a:srgbClr val="E6FFD2"/>
                </a:solidFill>
                <a:effectLst>
                  <a:outerShdw blurRad="50800" dist="38100" dir="5400000" algn="t">
                    <a:srgbClr val="000000">
                      <a:alpha val="40000"/>
                    </a:srgbClr>
                  </a:outerShdw>
                </a:effectLst>
                <a:latin typeface="Arial Black" panose="020B0A04020102020204" pitchFamily="34" charset="0"/>
                <a:ea typeface="Times New Roman" panose="02020603050405020304" pitchFamily="18" charset="0"/>
                <a:cs typeface="Times New Roman" panose="02020603050405020304" pitchFamily="18" charset="0"/>
              </a:rPr>
              <a:t>3</a:t>
            </a:r>
            <a:endParaRPr lang="en-US" sz="11000">
              <a:ln>
                <a:solidFill>
                  <a:schemeClr val="accent3">
                    <a:lumMod val="20000"/>
                    <a:lumOff val="80000"/>
                  </a:schemeClr>
                </a:solidFill>
              </a:ln>
              <a:solidFill>
                <a:srgbClr val="E6FFD2"/>
              </a:solidFill>
              <a:effectLst/>
              <a:latin typeface="Arial Black" panose="020B0A04020102020204" pitchFamily="34" charset="0"/>
              <a:ea typeface="Times New Roman" panose="02020603050405020304" pitchFamily="18" charset="0"/>
              <a:cs typeface="Times New Roman" panose="02020603050405020304" pitchFamily="18" charset="0"/>
            </a:endParaRPr>
          </a:p>
        </xdr:txBody>
      </xdr:sp>
      <xdr:sp macro="" textlink="">
        <xdr:nvSpPr>
          <xdr:cNvPr id="776" name="4">
            <a:extLst>
              <a:ext uri="{FF2B5EF4-FFF2-40B4-BE49-F238E27FC236}">
                <a16:creationId xmlns:a16="http://schemas.microsoft.com/office/drawing/2014/main" id="{700CB56A-9F05-1374-A1BB-3C2077448887}"/>
              </a:ext>
            </a:extLst>
          </xdr:cNvPr>
          <xdr:cNvSpPr txBox="1"/>
        </xdr:nvSpPr>
        <xdr:spPr>
          <a:xfrm flipH="1">
            <a:off x="1059495" y="187024"/>
            <a:ext cx="994498" cy="1130152"/>
          </a:xfrm>
          <a:prstGeom prst="rect">
            <a:avLst/>
          </a:prstGeom>
          <a:noFill/>
          <a:ln>
            <a:noFill/>
          </a:ln>
        </xdr:spPr>
        <xdr:txBody>
          <a:bodyPr rot="0" spcFirstLastPara="0" vert="horz" wrap="square" lIns="0" tIns="0" rIns="0" bIns="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algn="ctr">
              <a:spcBef>
                <a:spcPts val="0"/>
              </a:spcBef>
              <a:spcAft>
                <a:spcPts val="0"/>
              </a:spcAft>
            </a:pPr>
            <a:r>
              <a:rPr lang="en-US" sz="11000" b="1" kern="1200" spc="-50">
                <a:ln w="9525" cap="flat" cmpd="sng" algn="ctr">
                  <a:solidFill>
                    <a:schemeClr val="accent3">
                      <a:lumMod val="20000"/>
                      <a:lumOff val="80000"/>
                    </a:schemeClr>
                  </a:solidFill>
                  <a:prstDash val="solid"/>
                  <a:round/>
                </a:ln>
                <a:solidFill>
                  <a:srgbClr val="E6FFD2"/>
                </a:solidFill>
                <a:effectLst>
                  <a:outerShdw blurRad="50800" dist="38100" dir="5400000" algn="t">
                    <a:srgbClr val="000000">
                      <a:alpha val="40000"/>
                    </a:srgbClr>
                  </a:outerShdw>
                </a:effectLst>
                <a:latin typeface="Arial Black" panose="020B0A04020102020204" pitchFamily="34" charset="0"/>
                <a:ea typeface="Times New Roman" panose="02020603050405020304" pitchFamily="18" charset="0"/>
                <a:cs typeface="Times New Roman" panose="02020603050405020304" pitchFamily="18" charset="0"/>
              </a:rPr>
              <a:t>4</a:t>
            </a:r>
            <a:endParaRPr lang="en-US" sz="11000">
              <a:ln>
                <a:solidFill>
                  <a:schemeClr val="accent3">
                    <a:lumMod val="20000"/>
                    <a:lumOff val="80000"/>
                  </a:schemeClr>
                </a:solidFill>
              </a:ln>
              <a:solidFill>
                <a:srgbClr val="E6FFD2"/>
              </a:solidFill>
              <a:effectLst/>
              <a:latin typeface="Arial Black" panose="020B0A04020102020204" pitchFamily="34" charset="0"/>
              <a:ea typeface="Times New Roman" panose="02020603050405020304" pitchFamily="18" charset="0"/>
              <a:cs typeface="Times New Roman" panose="02020603050405020304" pitchFamily="18" charset="0"/>
            </a:endParaRPr>
          </a:p>
        </xdr:txBody>
      </xdr:sp>
      <xdr:sp macro="" textlink="">
        <xdr:nvSpPr>
          <xdr:cNvPr id="777" name="Right Arrow 12">
            <a:extLst>
              <a:ext uri="{FF2B5EF4-FFF2-40B4-BE49-F238E27FC236}">
                <a16:creationId xmlns:a16="http://schemas.microsoft.com/office/drawing/2014/main" id="{59A11E6B-0F0A-6689-2144-2FAF306AC3EB}"/>
              </a:ext>
            </a:extLst>
          </xdr:cNvPr>
          <xdr:cNvSpPr>
            <a:spLocks noChangeAspect="1"/>
          </xdr:cNvSpPr>
        </xdr:nvSpPr>
        <xdr:spPr>
          <a:xfrm rot="8100000">
            <a:off x="2345624" y="2439075"/>
            <a:ext cx="342899" cy="274320"/>
          </a:xfrm>
          <a:prstGeom prst="rightArrow">
            <a:avLst>
              <a:gd name="adj1" fmla="val 50000"/>
              <a:gd name="adj2" fmla="val 73848"/>
            </a:avLst>
          </a:prstGeom>
          <a:solidFill>
            <a:schemeClr val="accent2">
              <a:lumMod val="40000"/>
              <a:lumOff val="60000"/>
            </a:schemeClr>
          </a:solidFill>
          <a:ln>
            <a:noFill/>
          </a:ln>
          <a:effectLst>
            <a:outerShdw blurRad="63500" sx="102000" sy="102000" algn="ctr" rotWithShape="0">
              <a:prstClr val="black">
                <a:alpha val="40000"/>
              </a:prstClr>
            </a:outerShdw>
          </a:effectLst>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indent="228600">
              <a:spcBef>
                <a:spcPts val="0"/>
              </a:spcBef>
              <a:spcAft>
                <a:spcPts val="0"/>
              </a:spcAft>
              <a:tabLst>
                <a:tab pos="3200400" algn="r"/>
              </a:tabLst>
            </a:pPr>
            <a:r>
              <a:rPr lang="en-US" sz="1100" kern="1200">
                <a:solidFill>
                  <a:srgbClr val="000000"/>
                </a:solidFill>
                <a:effectLst/>
                <a:latin typeface="Georgia" panose="02040502050405020303" pitchFamily="18" charset="0"/>
                <a:ea typeface="Times New Roman" panose="02020603050405020304" pitchFamily="18" charset="0"/>
                <a:cs typeface="Times New Roman" panose="02020603050405020304" pitchFamily="18" charset="0"/>
              </a:rPr>
              <a:t> </a:t>
            </a:r>
            <a:endParaRPr lang="en-US" sz="1100">
              <a:effectLst/>
              <a:latin typeface="Cambria Math" panose="02040503050406030204" pitchFamily="18" charset="0"/>
              <a:ea typeface="Times New Roman" panose="02020603050405020304" pitchFamily="18" charset="0"/>
              <a:cs typeface="Times New Roman" panose="02020603050405020304" pitchFamily="18" charset="0"/>
            </a:endParaRPr>
          </a:p>
        </xdr:txBody>
      </xdr:sp>
      <xdr:sp macro="" textlink="">
        <xdr:nvSpPr>
          <xdr:cNvPr id="778" name="Right Arrow 13">
            <a:extLst>
              <a:ext uri="{FF2B5EF4-FFF2-40B4-BE49-F238E27FC236}">
                <a16:creationId xmlns:a16="http://schemas.microsoft.com/office/drawing/2014/main" id="{3F0D62DB-B4D7-B255-4FA9-AF21D2311A8E}"/>
              </a:ext>
            </a:extLst>
          </xdr:cNvPr>
          <xdr:cNvSpPr>
            <a:spLocks noChangeAspect="1"/>
          </xdr:cNvSpPr>
        </xdr:nvSpPr>
        <xdr:spPr>
          <a:xfrm rot="18900000">
            <a:off x="519208" y="499487"/>
            <a:ext cx="342899" cy="274320"/>
          </a:xfrm>
          <a:prstGeom prst="rightArrow">
            <a:avLst>
              <a:gd name="adj1" fmla="val 50000"/>
              <a:gd name="adj2" fmla="val 73789"/>
            </a:avLst>
          </a:prstGeom>
          <a:solidFill>
            <a:schemeClr val="accent2">
              <a:lumMod val="40000"/>
              <a:lumOff val="60000"/>
            </a:schemeClr>
          </a:solidFill>
          <a:ln>
            <a:noFill/>
          </a:ln>
          <a:effectLst>
            <a:outerShdw blurRad="63500" sx="102000" sy="102000" algn="ctr" rotWithShape="0">
              <a:prstClr val="black">
                <a:alpha val="40000"/>
              </a:prstClr>
            </a:outerShdw>
          </a:effectLst>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indent="228600">
              <a:spcBef>
                <a:spcPts val="0"/>
              </a:spcBef>
              <a:spcAft>
                <a:spcPts val="0"/>
              </a:spcAft>
              <a:tabLst>
                <a:tab pos="3200400" algn="r"/>
              </a:tabLst>
            </a:pPr>
            <a:r>
              <a:rPr lang="en-US" sz="1100" kern="1200">
                <a:solidFill>
                  <a:srgbClr val="000000"/>
                </a:solidFill>
                <a:effectLst/>
                <a:latin typeface="Georgia" panose="02040502050405020303" pitchFamily="18" charset="0"/>
                <a:ea typeface="Times New Roman" panose="02020603050405020304" pitchFamily="18" charset="0"/>
                <a:cs typeface="Times New Roman" panose="02020603050405020304" pitchFamily="18" charset="0"/>
              </a:rPr>
              <a:t> </a:t>
            </a:r>
            <a:endParaRPr lang="en-US" sz="1100">
              <a:effectLst/>
              <a:latin typeface="Cambria Math" panose="02040503050406030204" pitchFamily="18" charset="0"/>
              <a:ea typeface="Times New Roman" panose="02020603050405020304" pitchFamily="18" charset="0"/>
              <a:cs typeface="Times New Roman" panose="02020603050405020304" pitchFamily="18" charset="0"/>
            </a:endParaRPr>
          </a:p>
        </xdr:txBody>
      </xdr:sp>
      <xdr:sp macro="" textlink="">
        <xdr:nvSpPr>
          <xdr:cNvPr id="779" name="Right Arrow 14">
            <a:extLst>
              <a:ext uri="{FF2B5EF4-FFF2-40B4-BE49-F238E27FC236}">
                <a16:creationId xmlns:a16="http://schemas.microsoft.com/office/drawing/2014/main" id="{7E631E60-D698-A999-0A1C-4207D1E22C03}"/>
              </a:ext>
            </a:extLst>
          </xdr:cNvPr>
          <xdr:cNvSpPr>
            <a:spLocks noChangeAspect="1"/>
          </xdr:cNvSpPr>
        </xdr:nvSpPr>
        <xdr:spPr>
          <a:xfrm rot="2703904">
            <a:off x="2395616" y="530031"/>
            <a:ext cx="343014" cy="274411"/>
          </a:xfrm>
          <a:prstGeom prst="rightArrow">
            <a:avLst>
              <a:gd name="adj1" fmla="val 50000"/>
              <a:gd name="adj2" fmla="val 68475"/>
            </a:avLst>
          </a:prstGeom>
          <a:solidFill>
            <a:schemeClr val="accent2">
              <a:lumMod val="40000"/>
              <a:lumOff val="60000"/>
            </a:schemeClr>
          </a:solidFill>
          <a:ln>
            <a:noFill/>
          </a:ln>
          <a:effectLst>
            <a:outerShdw blurRad="63500" sx="102000" sy="102000" algn="ctr" rotWithShape="0">
              <a:prstClr val="black">
                <a:alpha val="40000"/>
              </a:prstClr>
            </a:outerShdw>
          </a:effectLst>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indent="228600">
              <a:spcBef>
                <a:spcPts val="0"/>
              </a:spcBef>
              <a:spcAft>
                <a:spcPts val="0"/>
              </a:spcAft>
              <a:tabLst>
                <a:tab pos="3200400" algn="r"/>
              </a:tabLst>
            </a:pPr>
            <a:r>
              <a:rPr lang="en-US" sz="1100" kern="1200">
                <a:solidFill>
                  <a:srgbClr val="000000"/>
                </a:solidFill>
                <a:effectLst/>
                <a:latin typeface="Georgia" panose="02040502050405020303" pitchFamily="18" charset="0"/>
                <a:ea typeface="Times New Roman" panose="02020603050405020304" pitchFamily="18" charset="0"/>
                <a:cs typeface="Times New Roman" panose="02020603050405020304" pitchFamily="18" charset="0"/>
              </a:rPr>
              <a:t> </a:t>
            </a:r>
            <a:endParaRPr lang="en-US" sz="1100">
              <a:effectLst/>
              <a:latin typeface="Cambria Math" panose="02040503050406030204" pitchFamily="18" charset="0"/>
              <a:ea typeface="Times New Roman" panose="02020603050405020304" pitchFamily="18" charset="0"/>
              <a:cs typeface="Times New Roman" panose="02020603050405020304" pitchFamily="18" charset="0"/>
            </a:endParaRPr>
          </a:p>
        </xdr:txBody>
      </xdr:sp>
      <xdr:sp macro="" textlink="">
        <xdr:nvSpPr>
          <xdr:cNvPr id="780" name="Right Arrow 15">
            <a:extLst>
              <a:ext uri="{FF2B5EF4-FFF2-40B4-BE49-F238E27FC236}">
                <a16:creationId xmlns:a16="http://schemas.microsoft.com/office/drawing/2014/main" id="{3DE28BE4-322F-B4E8-984B-2B4DA20D28EF}"/>
              </a:ext>
            </a:extLst>
          </xdr:cNvPr>
          <xdr:cNvSpPr>
            <a:spLocks noChangeAspect="1"/>
          </xdr:cNvSpPr>
        </xdr:nvSpPr>
        <xdr:spPr>
          <a:xfrm rot="13500000">
            <a:off x="465641" y="2408470"/>
            <a:ext cx="343014" cy="274411"/>
          </a:xfrm>
          <a:prstGeom prst="rightArrow">
            <a:avLst>
              <a:gd name="adj1" fmla="val 50000"/>
              <a:gd name="adj2" fmla="val 68526"/>
            </a:avLst>
          </a:prstGeom>
          <a:solidFill>
            <a:schemeClr val="accent2">
              <a:lumMod val="40000"/>
              <a:lumOff val="60000"/>
            </a:schemeClr>
          </a:solidFill>
          <a:ln>
            <a:noFill/>
          </a:ln>
          <a:effectLst>
            <a:outerShdw blurRad="63500" sx="102000" sy="102000" algn="ctr" rotWithShape="0">
              <a:prstClr val="black">
                <a:alpha val="40000"/>
              </a:prstClr>
            </a:outerShdw>
          </a:effectLst>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indent="228600">
              <a:spcBef>
                <a:spcPts val="0"/>
              </a:spcBef>
              <a:spcAft>
                <a:spcPts val="0"/>
              </a:spcAft>
              <a:tabLst>
                <a:tab pos="3200400" algn="r"/>
              </a:tabLst>
            </a:pPr>
            <a:r>
              <a:rPr lang="en-US" sz="1100" kern="1200">
                <a:solidFill>
                  <a:srgbClr val="000000"/>
                </a:solidFill>
                <a:effectLst/>
                <a:latin typeface="Georgia" panose="02040502050405020303" pitchFamily="18" charset="0"/>
                <a:ea typeface="Times New Roman" panose="02020603050405020304" pitchFamily="18" charset="0"/>
                <a:cs typeface="Times New Roman" panose="02020603050405020304" pitchFamily="18" charset="0"/>
              </a:rPr>
              <a:t> </a:t>
            </a:r>
            <a:endParaRPr lang="en-US" sz="1100">
              <a:effectLst/>
              <a:latin typeface="Cambria Math" panose="02040503050406030204" pitchFamily="18" charset="0"/>
              <a:ea typeface="Times New Roman" panose="02020603050405020304" pitchFamily="18" charset="0"/>
              <a:cs typeface="Times New Roman" panose="02020603050405020304" pitchFamily="18" charset="0"/>
            </a:endParaRPr>
          </a:p>
        </xdr:txBody>
      </xdr:sp>
      <xdr:sp macro="" textlink="">
        <xdr:nvSpPr>
          <xdr:cNvPr id="781" name="S">
            <a:extLst>
              <a:ext uri="{FF2B5EF4-FFF2-40B4-BE49-F238E27FC236}">
                <a16:creationId xmlns:a16="http://schemas.microsoft.com/office/drawing/2014/main" id="{67F7A251-4370-C059-1CE2-E6D965A7495B}"/>
              </a:ext>
            </a:extLst>
          </xdr:cNvPr>
          <xdr:cNvSpPr txBox="1"/>
        </xdr:nvSpPr>
        <xdr:spPr>
          <a:xfrm>
            <a:off x="899935" y="2053464"/>
            <a:ext cx="1407181" cy="987422"/>
          </a:xfrm>
          <a:prstGeom prst="rect">
            <a:avLst/>
          </a:prstGeom>
          <a:noFill/>
          <a:ln>
            <a:noFill/>
          </a:ln>
        </xdr:spPr>
        <xdr:txBody>
          <a:bodyPr rot="0" spcFirstLastPara="0" vert="horz" wrap="square" lIns="0" tIns="0" rIns="0" bIns="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lnSpc>
                <a:spcPts val="1800"/>
              </a:lnSpc>
              <a:spcBef>
                <a:spcPts val="600"/>
              </a:spcBef>
              <a:spcAft>
                <a:spcPts val="600"/>
              </a:spcAft>
            </a:pPr>
            <a:r>
              <a:rPr lang="en-US" sz="1800" b="1" i="1">
                <a:ln w="9525" cap="flat" cmpd="sng" algn="ctr">
                  <a:solidFill>
                    <a:srgbClr val="00B050"/>
                  </a:solidFill>
                  <a:prstDash val="solid"/>
                  <a:round/>
                </a:ln>
                <a:solidFill>
                  <a:srgbClr val="00B050"/>
                </a:solidFill>
                <a:effectLst>
                  <a:outerShdw blurRad="50800" dist="38100" dir="5400000" algn="t">
                    <a:srgbClr val="000000">
                      <a:alpha val="40000"/>
                    </a:srgbClr>
                  </a:outerShdw>
                </a:effectLst>
                <a:latin typeface="Tahoma" panose="020B0604030504040204" pitchFamily="34" charset="0"/>
                <a:ea typeface="Tahoma" panose="020B0604030504040204" pitchFamily="34" charset="0"/>
                <a:cs typeface="Tahoma" panose="020B0604030504040204" pitchFamily="34" charset="0"/>
              </a:rPr>
              <a:t>less</a:t>
            </a:r>
            <a:r>
              <a:rPr lang="en-US" sz="1800" b="1">
                <a:ln w="9525" cap="flat" cmpd="sng" algn="ctr">
                  <a:solidFill>
                    <a:srgbClr val="00B050"/>
                  </a:solidFill>
                  <a:prstDash val="solid"/>
                  <a:round/>
                </a:ln>
                <a:solidFill>
                  <a:srgbClr val="00B050"/>
                </a:solidFill>
                <a:effectLst>
                  <a:outerShdw blurRad="50800" dist="38100" dir="5400000" algn="t">
                    <a:srgbClr val="000000">
                      <a:alpha val="40000"/>
                    </a:srgbClr>
                  </a:outerShdw>
                </a:effectLst>
                <a:latin typeface="Tahoma" panose="020B0604030504040204" pitchFamily="34" charset="0"/>
                <a:ea typeface="Tahoma" panose="020B0604030504040204" pitchFamily="34" charset="0"/>
                <a:cs typeface="Tahoma" panose="020B0604030504040204" pitchFamily="34" charset="0"/>
              </a:rPr>
              <a:t> stereotype</a:t>
            </a:r>
            <a:r>
              <a:rPr lang="en-US" sz="1800" b="1" kern="1200">
                <a:ln w="9525" cap="flat" cmpd="sng" algn="ctr">
                  <a:solidFill>
                    <a:srgbClr val="00B050"/>
                  </a:solidFill>
                  <a:prstDash val="solid"/>
                  <a:round/>
                </a:ln>
                <a:solidFill>
                  <a:srgbClr val="00B050"/>
                </a:solidFill>
                <a:effectLst>
                  <a:outerShdw blurRad="50800" dist="38100" dir="5400000" algn="t">
                    <a:srgbClr val="000000">
                      <a:alpha val="40000"/>
                    </a:srgbClr>
                  </a:outerShdw>
                </a:effectLst>
                <a:latin typeface="Tahoma" panose="020B0604030504040204" pitchFamily="34" charset="0"/>
                <a:ea typeface="Tahoma" panose="020B0604030504040204" pitchFamily="34" charset="0"/>
                <a:cs typeface="Tahoma" panose="020B0604030504040204" pitchFamily="34" charset="0"/>
              </a:rPr>
              <a:t>, </a:t>
            </a:r>
          </a:p>
          <a:p>
            <a:pPr algn="ctr">
              <a:lnSpc>
                <a:spcPts val="1800"/>
              </a:lnSpc>
              <a:spcBef>
                <a:spcPts val="600"/>
              </a:spcBef>
              <a:spcAft>
                <a:spcPts val="600"/>
              </a:spcAft>
            </a:pPr>
            <a:r>
              <a:rPr lang="en-US" sz="1800" b="1" i="1" kern="1200">
                <a:ln w="9525" cap="flat" cmpd="sng" algn="ctr">
                  <a:solidFill>
                    <a:srgbClr val="00B050"/>
                  </a:solidFill>
                  <a:prstDash val="solid"/>
                  <a:round/>
                </a:ln>
                <a:solidFill>
                  <a:srgbClr val="00B050"/>
                </a:solidFill>
                <a:effectLst>
                  <a:outerShdw blurRad="50800" dist="38100" dir="5400000" algn="t">
                    <a:srgbClr val="000000">
                      <a:alpha val="40000"/>
                    </a:srgbClr>
                  </a:outerShdw>
                </a:effectLst>
                <a:latin typeface="Tahoma" panose="020B0604030504040204" pitchFamily="34" charset="0"/>
                <a:ea typeface="Tahoma" panose="020B0604030504040204" pitchFamily="34" charset="0"/>
                <a:cs typeface="Tahoma" panose="020B0604030504040204" pitchFamily="34" charset="0"/>
              </a:rPr>
              <a:t>less </a:t>
            </a:r>
            <a:r>
              <a:rPr lang="en-US" sz="1800" b="1" kern="1200">
                <a:ln w="9525" cap="flat" cmpd="sng" algn="ctr">
                  <a:solidFill>
                    <a:srgbClr val="00B050"/>
                  </a:solidFill>
                  <a:prstDash val="solid"/>
                  <a:round/>
                </a:ln>
                <a:solidFill>
                  <a:srgbClr val="00B050"/>
                </a:solidFill>
                <a:effectLst>
                  <a:outerShdw blurRad="50800" dist="38100" dir="5400000" algn="t">
                    <a:srgbClr val="000000">
                      <a:alpha val="40000"/>
                    </a:srgbClr>
                  </a:outerShdw>
                </a:effectLst>
                <a:latin typeface="Tahoma" panose="020B0604030504040204" pitchFamily="34" charset="0"/>
                <a:ea typeface="Tahoma" panose="020B0604030504040204" pitchFamily="34" charset="0"/>
                <a:cs typeface="Tahoma" panose="020B0604030504040204" pitchFamily="34" charset="0"/>
              </a:rPr>
              <a:t>guarded</a:t>
            </a:r>
            <a:endParaRPr lang="en-US" sz="1800">
              <a:effectLst/>
              <a:latin typeface="Tahoma" panose="020B0604030504040204" pitchFamily="34" charset="0"/>
              <a:ea typeface="Tahoma" panose="020B0604030504040204" pitchFamily="34" charset="0"/>
              <a:cs typeface="Tahoma" panose="020B0604030504040204" pitchFamily="34" charset="0"/>
            </a:endParaRPr>
          </a:p>
        </xdr:txBody>
      </xdr:sp>
      <xdr:sp macro="" textlink="">
        <xdr:nvSpPr>
          <xdr:cNvPr id="782" name="W">
            <a:extLst>
              <a:ext uri="{FF2B5EF4-FFF2-40B4-BE49-F238E27FC236}">
                <a16:creationId xmlns:a16="http://schemas.microsoft.com/office/drawing/2014/main" id="{960A6BCE-A73E-F2E0-707B-FA9ED0685924}"/>
              </a:ext>
            </a:extLst>
          </xdr:cNvPr>
          <xdr:cNvSpPr txBox="1"/>
        </xdr:nvSpPr>
        <xdr:spPr>
          <a:xfrm flipH="1">
            <a:off x="75418" y="1038566"/>
            <a:ext cx="1123459" cy="1005840"/>
          </a:xfrm>
          <a:prstGeom prst="rect">
            <a:avLst/>
          </a:prstGeom>
          <a:noFill/>
          <a:ln>
            <a:noFill/>
          </a:ln>
        </xdr:spPr>
        <xdr:txBody>
          <a:bodyPr rot="0" spcFirstLastPara="0" vert="horz" wrap="square" lIns="0" tIns="0" rIns="0" bIns="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lnSpc>
                <a:spcPts val="1800"/>
              </a:lnSpc>
              <a:spcBef>
                <a:spcPts val="600"/>
              </a:spcBef>
              <a:spcAft>
                <a:spcPts val="600"/>
              </a:spcAft>
            </a:pPr>
            <a:r>
              <a:rPr lang="en-US" sz="1800" b="1" i="1" kern="1200">
                <a:ln w="9525" cap="flat" cmpd="sng" algn="ctr">
                  <a:solidFill>
                    <a:srgbClr val="00B050"/>
                  </a:solidFill>
                  <a:prstDash val="solid"/>
                  <a:round/>
                </a:ln>
                <a:solidFill>
                  <a:srgbClr val="00B050"/>
                </a:solidFill>
                <a:effectLst>
                  <a:outerShdw blurRad="50800" dist="38100" dir="5400000" algn="t">
                    <a:srgbClr val="000000">
                      <a:alpha val="40000"/>
                    </a:srgbClr>
                  </a:outerShdw>
                </a:effectLst>
                <a:latin typeface="Tahoma" panose="020B0604030504040204" pitchFamily="34" charset="0"/>
                <a:ea typeface="Tahoma" panose="020B0604030504040204" pitchFamily="34" charset="0"/>
                <a:cs typeface="Tahoma" panose="020B0604030504040204" pitchFamily="34" charset="0"/>
              </a:rPr>
              <a:t>less </a:t>
            </a:r>
            <a:r>
              <a:rPr lang="en-US" sz="1800" b="1">
                <a:ln w="9525" cap="flat" cmpd="sng" algn="ctr">
                  <a:solidFill>
                    <a:srgbClr val="00B050"/>
                  </a:solidFill>
                  <a:prstDash val="solid"/>
                  <a:round/>
                </a:ln>
                <a:solidFill>
                  <a:srgbClr val="00B050"/>
                </a:solidFill>
                <a:effectLst>
                  <a:outerShdw blurRad="50800" dist="38100" dir="5400000" algn="t">
                    <a:srgbClr val="000000">
                      <a:alpha val="40000"/>
                    </a:srgbClr>
                  </a:outerShdw>
                </a:effectLst>
                <a:latin typeface="Tahoma" panose="020B0604030504040204" pitchFamily="34" charset="0"/>
                <a:ea typeface="Tahoma" panose="020B0604030504040204" pitchFamily="34" charset="0"/>
                <a:cs typeface="Tahoma" panose="020B0604030504040204" pitchFamily="34" charset="0"/>
              </a:rPr>
              <a:t>guarded</a:t>
            </a:r>
            <a:r>
              <a:rPr lang="en-US" sz="1800" b="1" kern="1200">
                <a:ln w="9525" cap="flat" cmpd="sng" algn="ctr">
                  <a:solidFill>
                    <a:srgbClr val="00B050"/>
                  </a:solidFill>
                  <a:prstDash val="solid"/>
                  <a:round/>
                </a:ln>
                <a:solidFill>
                  <a:srgbClr val="00B050"/>
                </a:solidFill>
                <a:effectLst>
                  <a:outerShdw blurRad="50800" dist="38100" dir="5400000" algn="t">
                    <a:srgbClr val="000000">
                      <a:alpha val="40000"/>
                    </a:srgbClr>
                  </a:outerShdw>
                </a:effectLst>
                <a:latin typeface="Tahoma" panose="020B0604030504040204" pitchFamily="34" charset="0"/>
                <a:ea typeface="Tahoma" panose="020B0604030504040204" pitchFamily="34" charset="0"/>
                <a:cs typeface="Tahoma" panose="020B0604030504040204" pitchFamily="34" charset="0"/>
              </a:rPr>
              <a:t>, </a:t>
            </a:r>
          </a:p>
          <a:p>
            <a:pPr algn="ctr">
              <a:lnSpc>
                <a:spcPts val="1800"/>
              </a:lnSpc>
              <a:spcBef>
                <a:spcPts val="600"/>
              </a:spcBef>
              <a:spcAft>
                <a:spcPts val="600"/>
              </a:spcAft>
            </a:pPr>
            <a:r>
              <a:rPr lang="en-US" sz="1800" b="1" i="1" kern="1200">
                <a:ln w="9525" cap="flat" cmpd="sng" algn="ctr">
                  <a:solidFill>
                    <a:srgbClr val="00B050"/>
                  </a:solidFill>
                  <a:prstDash val="solid"/>
                  <a:round/>
                </a:ln>
                <a:solidFill>
                  <a:srgbClr val="00B050"/>
                </a:solidFill>
                <a:effectLst>
                  <a:outerShdw blurRad="50800" dist="38100" dir="5400000" algn="t">
                    <a:srgbClr val="000000">
                      <a:alpha val="40000"/>
                    </a:srgbClr>
                  </a:outerShdw>
                </a:effectLst>
                <a:latin typeface="Tahoma" panose="020B0604030504040204" pitchFamily="34" charset="0"/>
                <a:ea typeface="Tahoma" panose="020B0604030504040204" pitchFamily="34" charset="0"/>
                <a:cs typeface="Tahoma" panose="020B0604030504040204" pitchFamily="34" charset="0"/>
              </a:rPr>
              <a:t>less </a:t>
            </a:r>
            <a:r>
              <a:rPr lang="en-US" sz="1800" b="1">
                <a:ln w="9525" cap="flat" cmpd="sng" algn="ctr">
                  <a:solidFill>
                    <a:srgbClr val="00B050"/>
                  </a:solidFill>
                  <a:prstDash val="solid"/>
                  <a:round/>
                </a:ln>
                <a:solidFill>
                  <a:srgbClr val="00B050"/>
                </a:solidFill>
                <a:effectLst>
                  <a:outerShdw blurRad="50800" dist="38100" dir="5400000" algn="t">
                    <a:srgbClr val="000000">
                      <a:alpha val="40000"/>
                    </a:srgbClr>
                  </a:outerShdw>
                </a:effectLst>
                <a:latin typeface="Tahoma" panose="020B0604030504040204" pitchFamily="34" charset="0"/>
                <a:ea typeface="Tahoma" panose="020B0604030504040204" pitchFamily="34" charset="0"/>
                <a:cs typeface="Tahoma" panose="020B0604030504040204" pitchFamily="34" charset="0"/>
              </a:rPr>
              <a:t>defensive</a:t>
            </a:r>
            <a:endParaRPr lang="en-US" sz="1800">
              <a:effectLst/>
              <a:latin typeface="Tahoma" panose="020B0604030504040204" pitchFamily="34" charset="0"/>
              <a:ea typeface="Tahoma" panose="020B0604030504040204" pitchFamily="34" charset="0"/>
              <a:cs typeface="Tahoma" panose="020B0604030504040204" pitchFamily="34" charset="0"/>
            </a:endParaRPr>
          </a:p>
        </xdr:txBody>
      </xdr:sp>
      <xdr:sp macro="" textlink="">
        <xdr:nvSpPr>
          <xdr:cNvPr id="783" name="N">
            <a:extLst>
              <a:ext uri="{FF2B5EF4-FFF2-40B4-BE49-F238E27FC236}">
                <a16:creationId xmlns:a16="http://schemas.microsoft.com/office/drawing/2014/main" id="{924A02CC-BF4D-406B-DE6B-2CE9649167EE}"/>
              </a:ext>
            </a:extLst>
          </xdr:cNvPr>
          <xdr:cNvSpPr txBox="1"/>
        </xdr:nvSpPr>
        <xdr:spPr>
          <a:xfrm>
            <a:off x="952504" y="23711"/>
            <a:ext cx="1295391" cy="1031960"/>
          </a:xfrm>
          <a:prstGeom prst="rect">
            <a:avLst/>
          </a:prstGeom>
          <a:noFill/>
          <a:ln>
            <a:noFill/>
          </a:ln>
        </xdr:spPr>
        <xdr:txBody>
          <a:bodyPr rot="0" spcFirstLastPara="0" vert="horz" wrap="square" lIns="0" tIns="0" rIns="0" bIns="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lnSpc>
                <a:spcPts val="1800"/>
              </a:lnSpc>
              <a:spcBef>
                <a:spcPts val="600"/>
              </a:spcBef>
              <a:spcAft>
                <a:spcPts val="600"/>
              </a:spcAft>
            </a:pPr>
            <a:r>
              <a:rPr lang="en-US" sz="1800" b="1" i="1" kern="1200">
                <a:ln w="9525" cap="flat" cmpd="sng" algn="ctr">
                  <a:solidFill>
                    <a:srgbClr val="00B050"/>
                  </a:solidFill>
                  <a:prstDash val="solid"/>
                  <a:round/>
                </a:ln>
                <a:solidFill>
                  <a:srgbClr val="00B050"/>
                </a:solidFill>
                <a:effectLst>
                  <a:outerShdw blurRad="50800" dist="38100" dir="5400000" algn="t">
                    <a:srgbClr val="000000">
                      <a:alpha val="40000"/>
                    </a:srgbClr>
                  </a:outerShdw>
                </a:effectLst>
                <a:latin typeface="Tahoma" panose="020B0604030504040204" pitchFamily="34" charset="0"/>
                <a:ea typeface="Tahoma" panose="020B0604030504040204" pitchFamily="34" charset="0"/>
                <a:cs typeface="Tahoma" panose="020B0604030504040204" pitchFamily="34" charset="0"/>
              </a:rPr>
              <a:t>less </a:t>
            </a:r>
            <a:r>
              <a:rPr lang="en-US" sz="1800" b="1" kern="1200">
                <a:ln w="9525" cap="flat" cmpd="sng" algn="ctr">
                  <a:solidFill>
                    <a:srgbClr val="00B050"/>
                  </a:solidFill>
                  <a:prstDash val="solid"/>
                  <a:round/>
                </a:ln>
                <a:solidFill>
                  <a:srgbClr val="00B050"/>
                </a:solidFill>
                <a:effectLst>
                  <a:outerShdw blurRad="50800" dist="38100" dir="5400000" algn="t">
                    <a:srgbClr val="000000">
                      <a:alpha val="40000"/>
                    </a:srgbClr>
                  </a:outerShdw>
                </a:effectLst>
                <a:latin typeface="Tahoma" panose="020B0604030504040204" pitchFamily="34" charset="0"/>
                <a:ea typeface="Tahoma" panose="020B0604030504040204" pitchFamily="34" charset="0"/>
                <a:cs typeface="Tahoma" panose="020B0604030504040204" pitchFamily="34" charset="0"/>
              </a:rPr>
              <a:t>defensive</a:t>
            </a:r>
            <a:r>
              <a:rPr lang="en-US" sz="1800" b="1">
                <a:ln w="9525" cap="flat" cmpd="sng" algn="ctr">
                  <a:solidFill>
                    <a:srgbClr val="00B050"/>
                  </a:solidFill>
                  <a:prstDash val="solid"/>
                  <a:round/>
                </a:ln>
                <a:solidFill>
                  <a:srgbClr val="00B050"/>
                </a:solidFill>
                <a:effectLst>
                  <a:outerShdw blurRad="50800" dist="38100" dir="5400000" algn="t">
                    <a:srgbClr val="000000">
                      <a:alpha val="40000"/>
                    </a:srgbClr>
                  </a:outerShdw>
                </a:effectLst>
                <a:latin typeface="Tahoma" panose="020B0604030504040204" pitchFamily="34" charset="0"/>
                <a:ea typeface="Tahoma" panose="020B0604030504040204" pitchFamily="34" charset="0"/>
                <a:cs typeface="Tahoma" panose="020B0604030504040204" pitchFamily="34" charset="0"/>
              </a:rPr>
              <a:t>, </a:t>
            </a:r>
            <a:endParaRPr lang="en-US" sz="1800" b="1" kern="1200">
              <a:ln w="9525" cap="flat" cmpd="sng" algn="ctr">
                <a:solidFill>
                  <a:srgbClr val="00B050"/>
                </a:solidFill>
                <a:prstDash val="solid"/>
                <a:round/>
              </a:ln>
              <a:solidFill>
                <a:srgbClr val="00B050"/>
              </a:solidFill>
              <a:effectLst>
                <a:outerShdw blurRad="50800" dist="38100" dir="5400000" algn="t">
                  <a:srgbClr val="000000">
                    <a:alpha val="40000"/>
                  </a:srgbClr>
                </a:outerShdw>
              </a:effectLst>
              <a:latin typeface="Tahoma" panose="020B0604030504040204" pitchFamily="34" charset="0"/>
              <a:ea typeface="Tahoma" panose="020B0604030504040204" pitchFamily="34" charset="0"/>
              <a:cs typeface="Tahoma" panose="020B0604030504040204" pitchFamily="34" charset="0"/>
            </a:endParaRPr>
          </a:p>
          <a:p>
            <a:pPr algn="ctr">
              <a:lnSpc>
                <a:spcPts val="1800"/>
              </a:lnSpc>
              <a:spcBef>
                <a:spcPts val="600"/>
              </a:spcBef>
              <a:spcAft>
                <a:spcPts val="600"/>
              </a:spcAft>
            </a:pPr>
            <a:r>
              <a:rPr lang="en-US" sz="1800" b="1" i="1" kern="1200">
                <a:ln w="9525" cap="flat" cmpd="sng" algn="ctr">
                  <a:solidFill>
                    <a:srgbClr val="00B050"/>
                  </a:solidFill>
                  <a:prstDash val="solid"/>
                  <a:round/>
                </a:ln>
                <a:solidFill>
                  <a:srgbClr val="00B050"/>
                </a:solidFill>
                <a:effectLst>
                  <a:outerShdw blurRad="50800" dist="38100" dir="5400000" algn="t">
                    <a:srgbClr val="000000">
                      <a:alpha val="40000"/>
                    </a:srgbClr>
                  </a:outerShdw>
                </a:effectLst>
                <a:latin typeface="Tahoma" panose="020B0604030504040204" pitchFamily="34" charset="0"/>
                <a:ea typeface="Tahoma" panose="020B0604030504040204" pitchFamily="34" charset="0"/>
                <a:cs typeface="Tahoma" panose="020B0604030504040204" pitchFamily="34" charset="0"/>
              </a:rPr>
              <a:t>less </a:t>
            </a:r>
            <a:r>
              <a:rPr lang="en-US" sz="1800" b="1" spc="-150">
                <a:ln w="9525" cap="flat" cmpd="sng" algn="ctr">
                  <a:solidFill>
                    <a:srgbClr val="00B050"/>
                  </a:solidFill>
                  <a:prstDash val="solid"/>
                  <a:round/>
                </a:ln>
                <a:solidFill>
                  <a:srgbClr val="00B050"/>
                </a:solidFill>
                <a:effectLst>
                  <a:outerShdw blurRad="50800" dist="38100" dir="5400000" algn="t">
                    <a:srgbClr val="000000">
                      <a:alpha val="40000"/>
                    </a:srgbClr>
                  </a:outerShdw>
                </a:effectLst>
                <a:latin typeface="Tahoma" panose="020B0604030504040204" pitchFamily="34" charset="0"/>
                <a:ea typeface="Tahoma" panose="020B0604030504040204" pitchFamily="34" charset="0"/>
                <a:cs typeface="Tahoma" panose="020B0604030504040204" pitchFamily="34" charset="0"/>
              </a:rPr>
              <a:t>exaggerate</a:t>
            </a:r>
            <a:r>
              <a:rPr lang="en-US" sz="1800" b="1">
                <a:ln w="9525" cap="flat" cmpd="sng" algn="ctr">
                  <a:solidFill>
                    <a:srgbClr val="00B050"/>
                  </a:solidFill>
                  <a:prstDash val="solid"/>
                  <a:round/>
                </a:ln>
                <a:solidFill>
                  <a:srgbClr val="00B050"/>
                </a:solidFill>
                <a:effectLst>
                  <a:outerShdw blurRad="50800" dist="38100" dir="5400000" algn="t">
                    <a:srgbClr val="000000">
                      <a:alpha val="40000"/>
                    </a:srgbClr>
                  </a:outerShdw>
                </a:effectLst>
                <a:latin typeface="Tahoma" panose="020B0604030504040204" pitchFamily="34" charset="0"/>
                <a:ea typeface="Tahoma" panose="020B0604030504040204" pitchFamily="34" charset="0"/>
                <a:cs typeface="Tahoma" panose="020B0604030504040204" pitchFamily="34" charset="0"/>
              </a:rPr>
              <a:t> </a:t>
            </a:r>
            <a:endParaRPr lang="en-US" sz="1800">
              <a:effectLst/>
              <a:latin typeface="Tahoma" panose="020B0604030504040204" pitchFamily="34" charset="0"/>
              <a:ea typeface="Tahoma" panose="020B0604030504040204" pitchFamily="34" charset="0"/>
              <a:cs typeface="Tahoma" panose="020B0604030504040204" pitchFamily="34" charset="0"/>
            </a:endParaRPr>
          </a:p>
        </xdr:txBody>
      </xdr:sp>
      <xdr:sp macro="" textlink="">
        <xdr:nvSpPr>
          <xdr:cNvPr id="784" name="E">
            <a:extLst>
              <a:ext uri="{FF2B5EF4-FFF2-40B4-BE49-F238E27FC236}">
                <a16:creationId xmlns:a16="http://schemas.microsoft.com/office/drawing/2014/main" id="{1887EC10-DBF2-EEC8-D138-449B9DFE3422}"/>
              </a:ext>
            </a:extLst>
          </xdr:cNvPr>
          <xdr:cNvSpPr txBox="1"/>
        </xdr:nvSpPr>
        <xdr:spPr>
          <a:xfrm flipH="1">
            <a:off x="1867894" y="1000314"/>
            <a:ext cx="1322632" cy="1051559"/>
          </a:xfrm>
          <a:prstGeom prst="rect">
            <a:avLst/>
          </a:prstGeom>
          <a:noFill/>
          <a:ln>
            <a:noFill/>
          </a:ln>
        </xdr:spPr>
        <xdr:txBody>
          <a:bodyPr rot="0" spcFirstLastPara="0" vert="horz" wrap="square" lIns="0" tIns="0" rIns="0" bIns="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lnSpc>
                <a:spcPts val="1800"/>
              </a:lnSpc>
              <a:spcBef>
                <a:spcPts val="600"/>
              </a:spcBef>
              <a:spcAft>
                <a:spcPts val="600"/>
              </a:spcAft>
            </a:pPr>
            <a:r>
              <a:rPr lang="en-US" sz="1800" b="1" i="1">
                <a:ln w="9525" cap="flat" cmpd="sng" algn="ctr">
                  <a:solidFill>
                    <a:srgbClr val="00B050"/>
                  </a:solidFill>
                  <a:prstDash val="solid"/>
                  <a:round/>
                </a:ln>
                <a:solidFill>
                  <a:srgbClr val="00B050"/>
                </a:solidFill>
                <a:effectLst>
                  <a:outerShdw blurRad="50800" dist="38100" dir="5400000" algn="t">
                    <a:srgbClr val="000000">
                      <a:alpha val="40000"/>
                    </a:srgbClr>
                  </a:outerShdw>
                </a:effectLst>
                <a:latin typeface="Tahoma" panose="020B0604030504040204" pitchFamily="34" charset="0"/>
                <a:ea typeface="Tahoma" panose="020B0604030504040204" pitchFamily="34" charset="0"/>
                <a:cs typeface="Tahoma" panose="020B0604030504040204" pitchFamily="34" charset="0"/>
              </a:rPr>
              <a:t>less </a:t>
            </a:r>
            <a:r>
              <a:rPr lang="en-US" sz="1800" b="1" spc="-150">
                <a:ln w="9525" cap="flat" cmpd="sng" algn="ctr">
                  <a:solidFill>
                    <a:srgbClr val="00B050"/>
                  </a:solidFill>
                  <a:prstDash val="solid"/>
                  <a:round/>
                </a:ln>
                <a:solidFill>
                  <a:srgbClr val="00B050"/>
                </a:solidFill>
                <a:effectLst>
                  <a:outerShdw blurRad="50800" dist="38100" dir="5400000" algn="t">
                    <a:srgbClr val="000000">
                      <a:alpha val="40000"/>
                    </a:srgbClr>
                  </a:outerShdw>
                </a:effectLst>
                <a:latin typeface="Tahoma" panose="020B0604030504040204" pitchFamily="34" charset="0"/>
                <a:ea typeface="Tahoma" panose="020B0604030504040204" pitchFamily="34" charset="0"/>
                <a:cs typeface="Tahoma" panose="020B0604030504040204" pitchFamily="34" charset="0"/>
              </a:rPr>
              <a:t>exaggerate</a:t>
            </a:r>
            <a:r>
              <a:rPr lang="en-US" sz="1800" b="1">
                <a:ln w="9525" cap="flat" cmpd="sng" algn="ctr">
                  <a:solidFill>
                    <a:srgbClr val="00B050"/>
                  </a:solidFill>
                  <a:prstDash val="solid"/>
                  <a:round/>
                </a:ln>
                <a:solidFill>
                  <a:srgbClr val="00B050"/>
                </a:solidFill>
                <a:effectLst>
                  <a:outerShdw blurRad="50800" dist="38100" dir="5400000" algn="t">
                    <a:srgbClr val="000000">
                      <a:alpha val="40000"/>
                    </a:srgbClr>
                  </a:outerShdw>
                </a:effectLst>
                <a:latin typeface="Tahoma" panose="020B0604030504040204" pitchFamily="34" charset="0"/>
                <a:ea typeface="Tahoma" panose="020B0604030504040204" pitchFamily="34" charset="0"/>
                <a:cs typeface="Tahoma" panose="020B0604030504040204" pitchFamily="34" charset="0"/>
              </a:rPr>
              <a:t>, </a:t>
            </a:r>
          </a:p>
          <a:p>
            <a:pPr algn="ctr">
              <a:lnSpc>
                <a:spcPts val="1800"/>
              </a:lnSpc>
              <a:spcBef>
                <a:spcPts val="600"/>
              </a:spcBef>
              <a:spcAft>
                <a:spcPts val="600"/>
              </a:spcAft>
            </a:pPr>
            <a:r>
              <a:rPr lang="en-US" sz="1800" b="1" i="1">
                <a:ln w="9525" cap="flat" cmpd="sng" algn="ctr">
                  <a:solidFill>
                    <a:srgbClr val="00B050"/>
                  </a:solidFill>
                  <a:prstDash val="solid"/>
                  <a:round/>
                </a:ln>
                <a:solidFill>
                  <a:srgbClr val="00B050"/>
                </a:solidFill>
                <a:effectLst>
                  <a:outerShdw blurRad="50800" dist="38100" dir="5400000" algn="t">
                    <a:srgbClr val="000000">
                      <a:alpha val="40000"/>
                    </a:srgbClr>
                  </a:outerShdw>
                </a:effectLst>
                <a:latin typeface="Tahoma" panose="020B0604030504040204" pitchFamily="34" charset="0"/>
                <a:ea typeface="Tahoma" panose="020B0604030504040204" pitchFamily="34" charset="0"/>
                <a:cs typeface="Tahoma" panose="020B0604030504040204" pitchFamily="34" charset="0"/>
              </a:rPr>
              <a:t>less </a:t>
            </a:r>
            <a:r>
              <a:rPr lang="en-US" sz="1800" b="1" spc="-150">
                <a:ln w="9525" cap="flat" cmpd="sng" algn="ctr">
                  <a:solidFill>
                    <a:srgbClr val="00B050"/>
                  </a:solidFill>
                  <a:prstDash val="solid"/>
                  <a:round/>
                </a:ln>
                <a:solidFill>
                  <a:srgbClr val="00B050"/>
                </a:solidFill>
                <a:effectLst>
                  <a:outerShdw blurRad="50800" dist="38100" dir="5400000" algn="t">
                    <a:srgbClr val="000000">
                      <a:alpha val="40000"/>
                    </a:srgbClr>
                  </a:outerShdw>
                </a:effectLst>
                <a:latin typeface="Tahoma" panose="020B0604030504040204" pitchFamily="34" charset="0"/>
                <a:ea typeface="Tahoma" panose="020B0604030504040204" pitchFamily="34" charset="0"/>
                <a:cs typeface="Tahoma" panose="020B0604030504040204" pitchFamily="34" charset="0"/>
              </a:rPr>
              <a:t>stereotype</a:t>
            </a:r>
            <a:endParaRPr lang="en-US" sz="1800" spc="-150">
              <a:effectLst/>
              <a:latin typeface="Tahoma" panose="020B0604030504040204" pitchFamily="34" charset="0"/>
              <a:ea typeface="Tahoma" panose="020B0604030504040204" pitchFamily="34" charset="0"/>
              <a:cs typeface="Tahoma" panose="020B0604030504040204" pitchFamily="34" charset="0"/>
            </a:endParaRPr>
          </a:p>
        </xdr:txBody>
      </xdr:sp>
    </xdr:grpSp>
    <xdr:clientData/>
  </xdr:twoCellAnchor>
  <xdr:twoCellAnchor>
    <xdr:from>
      <xdr:col>0</xdr:col>
      <xdr:colOff>19654</xdr:colOff>
      <xdr:row>920</xdr:row>
      <xdr:rowOff>44027</xdr:rowOff>
    </xdr:from>
    <xdr:to>
      <xdr:col>13</xdr:col>
      <xdr:colOff>53340</xdr:colOff>
      <xdr:row>964</xdr:row>
      <xdr:rowOff>22860</xdr:rowOff>
    </xdr:to>
    <xdr:grpSp>
      <xdr:nvGrpSpPr>
        <xdr:cNvPr id="787" name="Group 786">
          <a:extLst>
            <a:ext uri="{FF2B5EF4-FFF2-40B4-BE49-F238E27FC236}">
              <a16:creationId xmlns:a16="http://schemas.microsoft.com/office/drawing/2014/main" id="{F3340A6D-BD54-40A5-A69D-90E2DC7FDA16}"/>
            </a:ext>
          </a:extLst>
        </xdr:cNvPr>
        <xdr:cNvGrpSpPr/>
      </xdr:nvGrpSpPr>
      <xdr:grpSpPr>
        <a:xfrm>
          <a:off x="19654" y="174903977"/>
          <a:ext cx="6320186" cy="7243233"/>
          <a:chOff x="42065" y="186909287"/>
          <a:chExt cx="6096796" cy="7690273"/>
        </a:xfrm>
      </xdr:grpSpPr>
      <xdr:sp macro="" textlink="">
        <xdr:nvSpPr>
          <xdr:cNvPr id="788" name="TextBox 787">
            <a:extLst>
              <a:ext uri="{FF2B5EF4-FFF2-40B4-BE49-F238E27FC236}">
                <a16:creationId xmlns:a16="http://schemas.microsoft.com/office/drawing/2014/main" id="{0E6C90E2-A85E-A7FB-5EC4-8A279BC434A0}"/>
              </a:ext>
            </a:extLst>
          </xdr:cNvPr>
          <xdr:cNvSpPr txBox="1"/>
        </xdr:nvSpPr>
        <xdr:spPr>
          <a:xfrm>
            <a:off x="144778" y="186909287"/>
            <a:ext cx="5943600" cy="8412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91440" rtlCol="0" anchor="t"/>
          <a:lstStyle/>
          <a:p>
            <a:r>
              <a:rPr lang="en-US" sz="1200" spc="-10" baseline="0">
                <a:solidFill>
                  <a:schemeClr val="dk1"/>
                </a:solidFill>
                <a:latin typeface="Tahoma" panose="020B0604030504040204" pitchFamily="34" charset="0"/>
                <a:ea typeface="Tahoma" panose="020B0604030504040204" pitchFamily="34" charset="0"/>
                <a:cs typeface="Tahoma" panose="020B0604030504040204" pitchFamily="34" charset="0"/>
              </a:rPr>
              <a:t>Political elites, such as mainstream media pundits and leading politicians, count on you to trust their generalizations. That keeps them alienated from your specifically painful needs. Kept in pain, you are coerced to oppose others you are to blame for that pain. </a:t>
            </a:r>
            <a:r>
              <a:rPr lang="en-US" sz="1200" spc="-10" baseline="0">
                <a:ln>
                  <a:solidFill>
                    <a:schemeClr val="tx1"/>
                  </a:solidFill>
                </a:ln>
                <a:solidFill>
                  <a:schemeClr val="dk1"/>
                </a:solidFill>
                <a:latin typeface="Tahoma" panose="020B0604030504040204" pitchFamily="34" charset="0"/>
                <a:ea typeface="Tahoma" panose="020B0604030504040204" pitchFamily="34" charset="0"/>
                <a:cs typeface="Tahoma" panose="020B0604030504040204" pitchFamily="34" charset="0"/>
              </a:rPr>
              <a:t>Harmony Politics </a:t>
            </a:r>
            <a:r>
              <a:rPr lang="en-US" sz="1200" spc="-10" baseline="0">
                <a:solidFill>
                  <a:schemeClr val="dk1"/>
                </a:solidFill>
                <a:latin typeface="Tahoma" panose="020B0604030504040204" pitchFamily="34" charset="0"/>
                <a:ea typeface="Tahoma" panose="020B0604030504040204" pitchFamily="34" charset="0"/>
                <a:cs typeface="Tahoma" panose="020B0604030504040204" pitchFamily="34" charset="0"/>
              </a:rPr>
              <a:t>empowers you with a need-resolving pain-removing alternative. </a:t>
            </a:r>
          </a:p>
        </xdr:txBody>
      </xdr:sp>
      <xdr:sp macro="" textlink="">
        <xdr:nvSpPr>
          <xdr:cNvPr id="789" name="TextBox 788">
            <a:extLst>
              <a:ext uri="{FF2B5EF4-FFF2-40B4-BE49-F238E27FC236}">
                <a16:creationId xmlns:a16="http://schemas.microsoft.com/office/drawing/2014/main" id="{5D4EC41D-181B-5273-70DA-2268D992D89D}"/>
              </a:ext>
            </a:extLst>
          </xdr:cNvPr>
          <xdr:cNvSpPr txBox="1"/>
        </xdr:nvSpPr>
        <xdr:spPr>
          <a:xfrm>
            <a:off x="129540" y="191856360"/>
            <a:ext cx="2634994" cy="2743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solidFill>
                  <a:schemeClr val="dk1"/>
                </a:solidFill>
                <a:effectLst/>
                <a:latin typeface="Arial Narrow" panose="020B0606020202030204" pitchFamily="34" charset="0"/>
                <a:ea typeface="+mn-ea"/>
                <a:cs typeface="+mn-cs"/>
              </a:rPr>
              <a:t>1</a:t>
            </a:r>
            <a:r>
              <a:rPr lang="en-US" sz="1200">
                <a:solidFill>
                  <a:schemeClr val="dk1"/>
                </a:solidFill>
                <a:effectLst/>
                <a:latin typeface="Arial Narrow" panose="020B0606020202030204" pitchFamily="34" charset="0"/>
                <a:ea typeface="+mn-ea"/>
                <a:cs typeface="+mn-cs"/>
              </a:rPr>
              <a:t>. The less you rely on political leaders to generalize for relief, the more your specific needs can fully resolve.</a:t>
            </a:r>
          </a:p>
          <a:p>
            <a:endParaRPr lang="en-US" sz="1200">
              <a:solidFill>
                <a:schemeClr val="dk1"/>
              </a:solidFill>
              <a:effectLst/>
              <a:latin typeface="Arial Narrow" panose="020B0606020202030204" pitchFamily="34" charset="0"/>
              <a:ea typeface="+mn-ea"/>
              <a:cs typeface="+mn-cs"/>
            </a:endParaRPr>
          </a:p>
          <a:p>
            <a:r>
              <a:rPr lang="en-US" sz="1200" b="1">
                <a:solidFill>
                  <a:schemeClr val="dk1"/>
                </a:solidFill>
                <a:effectLst/>
                <a:latin typeface="Arial Narrow" panose="020B0606020202030204" pitchFamily="34" charset="0"/>
                <a:ea typeface="+mn-ea"/>
                <a:cs typeface="+mn-cs"/>
              </a:rPr>
              <a:t>2</a:t>
            </a:r>
            <a:r>
              <a:rPr lang="en-US" sz="1200">
                <a:solidFill>
                  <a:schemeClr val="dk1"/>
                </a:solidFill>
                <a:effectLst/>
                <a:latin typeface="Arial Narrow" panose="020B0606020202030204" pitchFamily="34" charset="0"/>
                <a:ea typeface="+mn-ea"/>
                <a:cs typeface="+mn-cs"/>
              </a:rPr>
              <a:t>. The more your specific needs can fully resolve, the less you are kept in </a:t>
            </a:r>
            <a:r>
              <a:rPr lang="en-US" sz="1200">
                <a:ln>
                  <a:solidFill>
                    <a:srgbClr val="FFFF00"/>
                  </a:solidFill>
                </a:ln>
                <a:solidFill>
                  <a:srgbClr val="FFFF00"/>
                </a:solidFill>
                <a:effectLst>
                  <a:glow rad="50800">
                    <a:srgbClr val="7030A0"/>
                  </a:glow>
                </a:effectLst>
                <a:latin typeface="Arial Narrow" panose="020B0606020202030204" pitchFamily="34" charset="0"/>
                <a:ea typeface="+mn-ea"/>
                <a:cs typeface="+mn-cs"/>
              </a:rPr>
              <a:t>pain</a:t>
            </a:r>
            <a:r>
              <a:rPr lang="en-US" sz="1200">
                <a:solidFill>
                  <a:schemeClr val="dk1"/>
                </a:solidFill>
                <a:effectLst/>
                <a:latin typeface="Arial Narrow" panose="020B0606020202030204" pitchFamily="34" charset="0"/>
                <a:ea typeface="+mn-ea"/>
                <a:cs typeface="+mn-cs"/>
              </a:rPr>
              <a:t>.</a:t>
            </a:r>
          </a:p>
          <a:p>
            <a:endParaRPr lang="en-US" sz="1200">
              <a:solidFill>
                <a:schemeClr val="dk1"/>
              </a:solidFill>
              <a:effectLst/>
              <a:latin typeface="Arial Narrow" panose="020B0606020202030204" pitchFamily="34" charset="0"/>
              <a:ea typeface="+mn-ea"/>
              <a:cs typeface="+mn-cs"/>
            </a:endParaRPr>
          </a:p>
          <a:p>
            <a:r>
              <a:rPr lang="en-US" sz="1200" b="1">
                <a:solidFill>
                  <a:schemeClr val="dk1"/>
                </a:solidFill>
                <a:effectLst/>
                <a:latin typeface="Arial Narrow" panose="020B0606020202030204" pitchFamily="34" charset="0"/>
                <a:ea typeface="+mn-ea"/>
                <a:cs typeface="+mn-cs"/>
              </a:rPr>
              <a:t>3</a:t>
            </a:r>
            <a:r>
              <a:rPr lang="en-US" sz="1200">
                <a:solidFill>
                  <a:schemeClr val="dk1"/>
                </a:solidFill>
                <a:effectLst/>
                <a:latin typeface="Arial Narrow" panose="020B0606020202030204" pitchFamily="34" charset="0"/>
                <a:ea typeface="+mn-ea"/>
                <a:cs typeface="+mn-cs"/>
              </a:rPr>
              <a:t>. The less you are kept in </a:t>
            </a:r>
            <a:r>
              <a:rPr lang="en-US" sz="1200">
                <a:ln>
                  <a:solidFill>
                    <a:srgbClr val="FFFF00"/>
                  </a:solidFill>
                </a:ln>
                <a:solidFill>
                  <a:srgbClr val="FFFF00"/>
                </a:solidFill>
                <a:effectLst>
                  <a:glow rad="50800">
                    <a:srgbClr val="7030A0"/>
                  </a:glow>
                </a:effectLst>
                <a:latin typeface="Arial Narrow" panose="020B0606020202030204" pitchFamily="34" charset="0"/>
                <a:ea typeface="+mn-ea"/>
                <a:cs typeface="+mn-cs"/>
              </a:rPr>
              <a:t>pain</a:t>
            </a:r>
            <a:r>
              <a:rPr lang="en-US" sz="1200">
                <a:solidFill>
                  <a:schemeClr val="dk1"/>
                </a:solidFill>
                <a:effectLst/>
                <a:latin typeface="Arial Narrow" panose="020B0606020202030204" pitchFamily="34" charset="0"/>
                <a:ea typeface="+mn-ea"/>
                <a:cs typeface="+mn-cs"/>
              </a:rPr>
              <a:t>, the more you can fully focus on your specific needs.</a:t>
            </a:r>
          </a:p>
          <a:p>
            <a:endParaRPr lang="en-US" sz="1200">
              <a:solidFill>
                <a:schemeClr val="dk1"/>
              </a:solidFill>
              <a:effectLst/>
              <a:latin typeface="Arial Narrow" panose="020B0606020202030204" pitchFamily="34" charset="0"/>
              <a:ea typeface="+mn-ea"/>
              <a:cs typeface="+mn-cs"/>
            </a:endParaRPr>
          </a:p>
          <a:p>
            <a:r>
              <a:rPr lang="en-US" sz="1200" b="1">
                <a:solidFill>
                  <a:schemeClr val="dk1"/>
                </a:solidFill>
                <a:effectLst/>
                <a:latin typeface="Arial Narrow" panose="020B0606020202030204" pitchFamily="34" charset="0"/>
                <a:ea typeface="+mn-ea"/>
                <a:cs typeface="+mn-cs"/>
              </a:rPr>
              <a:t>4</a:t>
            </a:r>
            <a:r>
              <a:rPr lang="en-US" sz="1200">
                <a:solidFill>
                  <a:schemeClr val="dk1"/>
                </a:solidFill>
                <a:effectLst/>
                <a:latin typeface="Arial Narrow" panose="020B0606020202030204" pitchFamily="34" charset="0"/>
                <a:ea typeface="+mn-ea"/>
                <a:cs typeface="+mn-cs"/>
              </a:rPr>
              <a:t>. The more you can fully focus on your specific needs, the less you rely on leaders to generalize for relief.</a:t>
            </a:r>
          </a:p>
          <a:p>
            <a:endParaRPr lang="en-US" sz="1200">
              <a:solidFill>
                <a:schemeClr val="dk1"/>
              </a:solidFill>
              <a:effectLst/>
              <a:latin typeface="Arial Narrow" panose="020B0606020202030204" pitchFamily="34" charset="0"/>
              <a:ea typeface="+mn-ea"/>
              <a:cs typeface="+mn-cs"/>
            </a:endParaRPr>
          </a:p>
          <a:p>
            <a:r>
              <a:rPr lang="en-US" sz="1200" b="1">
                <a:solidFill>
                  <a:schemeClr val="dk1"/>
                </a:solidFill>
                <a:effectLst/>
                <a:latin typeface="Arial Narrow" panose="020B0606020202030204" pitchFamily="34" charset="0"/>
                <a:ea typeface="+mn-ea"/>
                <a:cs typeface="+mn-cs"/>
              </a:rPr>
              <a:t>5</a:t>
            </a:r>
            <a:r>
              <a:rPr lang="en-US" sz="1200" b="0">
                <a:solidFill>
                  <a:schemeClr val="dk1"/>
                </a:solidFill>
                <a:effectLst/>
                <a:latin typeface="Arial Narrow" panose="020B0606020202030204" pitchFamily="34" charset="0"/>
                <a:ea typeface="+mn-ea"/>
                <a:cs typeface="+mn-cs"/>
              </a:rPr>
              <a:t>. The less you rely on leaders...</a:t>
            </a:r>
            <a:endParaRPr lang="en-US" sz="1200" b="1">
              <a:solidFill>
                <a:schemeClr val="dk1"/>
              </a:solidFill>
              <a:effectLst/>
              <a:latin typeface="Arial Narrow" panose="020B0606020202030204" pitchFamily="34" charset="0"/>
              <a:ea typeface="+mn-ea"/>
              <a:cs typeface="+mn-cs"/>
            </a:endParaRPr>
          </a:p>
        </xdr:txBody>
      </xdr:sp>
      <xdr:sp macro="" textlink="">
        <xdr:nvSpPr>
          <xdr:cNvPr id="790" name="TextBox 789">
            <a:extLst>
              <a:ext uri="{FF2B5EF4-FFF2-40B4-BE49-F238E27FC236}">
                <a16:creationId xmlns:a16="http://schemas.microsoft.com/office/drawing/2014/main" id="{1098985A-551D-BA58-4533-1EE3BDC79749}"/>
              </a:ext>
            </a:extLst>
          </xdr:cNvPr>
          <xdr:cNvSpPr txBox="1"/>
        </xdr:nvSpPr>
        <xdr:spPr>
          <a:xfrm>
            <a:off x="3467099" y="188480699"/>
            <a:ext cx="2671762" cy="27508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latin typeface="Arial Narrow" panose="020B0606020202030204" pitchFamily="34" charset="0"/>
              </a:rPr>
              <a:t>1</a:t>
            </a:r>
            <a:r>
              <a:rPr lang="en-US" sz="1200">
                <a:latin typeface="Arial Narrow" panose="020B0606020202030204" pitchFamily="34" charset="0"/>
              </a:rPr>
              <a:t>. The more</a:t>
            </a:r>
            <a:r>
              <a:rPr lang="en-US" sz="1200" baseline="0">
                <a:latin typeface="Arial Narrow" panose="020B0606020202030204" pitchFamily="34" charset="0"/>
              </a:rPr>
              <a:t> </a:t>
            </a:r>
            <a:r>
              <a:rPr lang="en-US" sz="1200">
                <a:solidFill>
                  <a:schemeClr val="dk1"/>
                </a:solidFill>
                <a:latin typeface="Arial Narrow" panose="020B0606020202030204" pitchFamily="34" charset="0"/>
                <a:ea typeface="+mn-ea"/>
                <a:cs typeface="+mn-cs"/>
              </a:rPr>
              <a:t>you rely on political leaders to generalize for relief, the less your specific needs can fully resolve.</a:t>
            </a:r>
          </a:p>
          <a:p>
            <a:endParaRPr lang="en-US" sz="1200">
              <a:solidFill>
                <a:schemeClr val="dk1"/>
              </a:solidFill>
              <a:latin typeface="Arial Narrow" panose="020B0606020202030204" pitchFamily="34" charset="0"/>
              <a:ea typeface="+mn-ea"/>
              <a:cs typeface="+mn-cs"/>
            </a:endParaRPr>
          </a:p>
          <a:p>
            <a:r>
              <a:rPr lang="en-US" sz="1200" b="1" baseline="0">
                <a:latin typeface="Arial Narrow" panose="020B0606020202030204" pitchFamily="34" charset="0"/>
              </a:rPr>
              <a:t>2</a:t>
            </a:r>
            <a:r>
              <a:rPr lang="en-US" sz="1200" baseline="0">
                <a:latin typeface="Arial Narrow" panose="020B0606020202030204" pitchFamily="34" charset="0"/>
              </a:rPr>
              <a:t>. The </a:t>
            </a:r>
            <a:r>
              <a:rPr lang="en-US" sz="1200">
                <a:solidFill>
                  <a:schemeClr val="dk1"/>
                </a:solidFill>
                <a:latin typeface="Arial Narrow" panose="020B0606020202030204" pitchFamily="34" charset="0"/>
                <a:ea typeface="+mn-ea"/>
                <a:cs typeface="+mn-cs"/>
              </a:rPr>
              <a:t>less your specific needs can fully resolve, the more you are kept in </a:t>
            </a:r>
            <a:r>
              <a:rPr lang="en-US" sz="1200">
                <a:ln>
                  <a:solidFill>
                    <a:srgbClr val="FFFF00"/>
                  </a:solidFill>
                </a:ln>
                <a:solidFill>
                  <a:srgbClr val="FFFF00"/>
                </a:solidFill>
                <a:effectLst>
                  <a:glow rad="50800">
                    <a:srgbClr val="7030A0"/>
                  </a:glow>
                </a:effectLst>
                <a:latin typeface="Arial Narrow" panose="020B0606020202030204" pitchFamily="34" charset="0"/>
                <a:ea typeface="+mn-ea"/>
                <a:cs typeface="+mn-cs"/>
              </a:rPr>
              <a:t>pain</a:t>
            </a:r>
            <a:r>
              <a:rPr lang="en-US" sz="1200" baseline="0">
                <a:latin typeface="Arial Narrow" panose="020B0606020202030204" pitchFamily="34" charset="0"/>
              </a:rPr>
              <a:t>.</a:t>
            </a:r>
          </a:p>
          <a:p>
            <a:endParaRPr lang="en-US" sz="1200" baseline="0">
              <a:latin typeface="Arial Narrow" panose="020B0606020202030204" pitchFamily="34" charset="0"/>
            </a:endParaRPr>
          </a:p>
          <a:p>
            <a:r>
              <a:rPr lang="en-US" sz="1200" b="1" baseline="0">
                <a:latin typeface="Arial Narrow" panose="020B0606020202030204" pitchFamily="34" charset="0"/>
              </a:rPr>
              <a:t>3</a:t>
            </a:r>
            <a:r>
              <a:rPr lang="en-US" sz="1200" baseline="0">
                <a:latin typeface="Arial Narrow" panose="020B0606020202030204" pitchFamily="34" charset="0"/>
              </a:rPr>
              <a:t>. </a:t>
            </a:r>
            <a:r>
              <a:rPr lang="en-US" sz="1200">
                <a:solidFill>
                  <a:schemeClr val="dk1"/>
                </a:solidFill>
                <a:latin typeface="Arial Narrow" panose="020B0606020202030204" pitchFamily="34" charset="0"/>
                <a:ea typeface="+mn-ea"/>
                <a:cs typeface="+mn-cs"/>
              </a:rPr>
              <a:t>The more you are kept in </a:t>
            </a:r>
            <a:r>
              <a:rPr lang="en-US" sz="1200">
                <a:ln>
                  <a:solidFill>
                    <a:srgbClr val="FFFF00"/>
                  </a:solidFill>
                </a:ln>
                <a:solidFill>
                  <a:srgbClr val="FFFF00"/>
                </a:solidFill>
                <a:effectLst>
                  <a:glow rad="50800">
                    <a:srgbClr val="7030A0"/>
                  </a:glow>
                </a:effectLst>
                <a:latin typeface="Arial Narrow" panose="020B0606020202030204" pitchFamily="34" charset="0"/>
                <a:ea typeface="+mn-ea"/>
                <a:cs typeface="+mn-cs"/>
              </a:rPr>
              <a:t>pain</a:t>
            </a:r>
            <a:r>
              <a:rPr lang="en-US" sz="1200">
                <a:solidFill>
                  <a:schemeClr val="dk1"/>
                </a:solidFill>
                <a:latin typeface="Arial Narrow" panose="020B0606020202030204" pitchFamily="34" charset="0"/>
                <a:ea typeface="+mn-ea"/>
                <a:cs typeface="+mn-cs"/>
              </a:rPr>
              <a:t>, the less you can fuly focus on your specific needs.</a:t>
            </a:r>
          </a:p>
          <a:p>
            <a:endParaRPr lang="en-US" sz="1200">
              <a:solidFill>
                <a:schemeClr val="dk1"/>
              </a:solidFill>
              <a:latin typeface="Arial Narrow" panose="020B0606020202030204" pitchFamily="34" charset="0"/>
              <a:ea typeface="+mn-ea"/>
              <a:cs typeface="+mn-cs"/>
            </a:endParaRPr>
          </a:p>
          <a:p>
            <a:r>
              <a:rPr lang="en-US" sz="1200" b="1" baseline="0">
                <a:latin typeface="Arial Narrow" panose="020B0606020202030204" pitchFamily="34" charset="0"/>
              </a:rPr>
              <a:t>4</a:t>
            </a:r>
            <a:r>
              <a:rPr lang="en-US" sz="1200" baseline="0">
                <a:latin typeface="Arial Narrow" panose="020B0606020202030204" pitchFamily="34" charset="0"/>
              </a:rPr>
              <a:t>. The </a:t>
            </a:r>
            <a:r>
              <a:rPr lang="en-US" sz="1200">
                <a:solidFill>
                  <a:schemeClr val="dk1"/>
                </a:solidFill>
                <a:latin typeface="Arial Narrow" panose="020B0606020202030204" pitchFamily="34" charset="0"/>
                <a:ea typeface="+mn-ea"/>
                <a:cs typeface="+mn-cs"/>
              </a:rPr>
              <a:t>less you can focus on your specific </a:t>
            </a:r>
            <a:r>
              <a:rPr lang="en-US" sz="1200" spc="-20">
                <a:solidFill>
                  <a:schemeClr val="dk1"/>
                </a:solidFill>
                <a:latin typeface="Arial Narrow" panose="020B0606020202030204" pitchFamily="34" charset="0"/>
                <a:ea typeface="+mn-ea"/>
                <a:cs typeface="+mn-cs"/>
              </a:rPr>
              <a:t>needs, the more you rely on</a:t>
            </a:r>
            <a:r>
              <a:rPr lang="en-US" sz="1200" spc="-20" baseline="0">
                <a:solidFill>
                  <a:schemeClr val="dk1"/>
                </a:solidFill>
                <a:latin typeface="Arial Narrow" panose="020B0606020202030204" pitchFamily="34" charset="0"/>
                <a:ea typeface="+mn-ea"/>
                <a:cs typeface="+mn-cs"/>
              </a:rPr>
              <a:t> leaders for relief</a:t>
            </a:r>
            <a:r>
              <a:rPr lang="en-US" sz="1200">
                <a:solidFill>
                  <a:schemeClr val="dk1"/>
                </a:solidFill>
                <a:latin typeface="Arial Narrow" panose="020B0606020202030204" pitchFamily="34" charset="0"/>
                <a:ea typeface="+mn-ea"/>
                <a:cs typeface="+mn-cs"/>
              </a:rPr>
              <a:t>.</a:t>
            </a:r>
          </a:p>
          <a:p>
            <a:endParaRPr lang="en-US" sz="1200">
              <a:solidFill>
                <a:schemeClr val="dk1"/>
              </a:solidFill>
              <a:latin typeface="Arial Narrow" panose="020B0606020202030204" pitchFamily="34" charset="0"/>
              <a:ea typeface="+mn-ea"/>
              <a:cs typeface="+mn-cs"/>
            </a:endParaRPr>
          </a:p>
          <a:p>
            <a:r>
              <a:rPr lang="en-US" sz="1200" b="1">
                <a:solidFill>
                  <a:schemeClr val="dk1"/>
                </a:solidFill>
                <a:latin typeface="Arial Narrow" panose="020B0606020202030204" pitchFamily="34" charset="0"/>
                <a:ea typeface="+mn-ea"/>
                <a:cs typeface="+mn-cs"/>
              </a:rPr>
              <a:t>5</a:t>
            </a:r>
            <a:r>
              <a:rPr lang="en-US" sz="1200" b="0">
                <a:solidFill>
                  <a:schemeClr val="dk1"/>
                </a:solidFill>
                <a:latin typeface="Arial Narrow" panose="020B0606020202030204" pitchFamily="34" charset="0"/>
                <a:ea typeface="+mn-ea"/>
                <a:cs typeface="+mn-cs"/>
              </a:rPr>
              <a:t>. The more you rely on leaders...</a:t>
            </a:r>
            <a:endParaRPr lang="en-US" sz="1200" b="1">
              <a:solidFill>
                <a:schemeClr val="dk1"/>
              </a:solidFill>
              <a:latin typeface="Arial Narrow" panose="020B0606020202030204" pitchFamily="34" charset="0"/>
              <a:ea typeface="+mn-ea"/>
              <a:cs typeface="+mn-cs"/>
            </a:endParaRPr>
          </a:p>
        </xdr:txBody>
      </xdr:sp>
      <xdr:grpSp>
        <xdr:nvGrpSpPr>
          <xdr:cNvPr id="791" name="Group 790">
            <a:extLst>
              <a:ext uri="{FF2B5EF4-FFF2-40B4-BE49-F238E27FC236}">
                <a16:creationId xmlns:a16="http://schemas.microsoft.com/office/drawing/2014/main" id="{6AE84605-4A12-6744-DA18-AAF5C01FBA24}"/>
              </a:ext>
            </a:extLst>
          </xdr:cNvPr>
          <xdr:cNvGrpSpPr/>
        </xdr:nvGrpSpPr>
        <xdr:grpSpPr>
          <a:xfrm>
            <a:off x="190500" y="187947300"/>
            <a:ext cx="3198838" cy="3200400"/>
            <a:chOff x="0" y="0"/>
            <a:chExt cx="3200400" cy="3200400"/>
          </a:xfrm>
        </xdr:grpSpPr>
        <xdr:grpSp>
          <xdr:nvGrpSpPr>
            <xdr:cNvPr id="810" name="Group 809">
              <a:extLst>
                <a:ext uri="{FF2B5EF4-FFF2-40B4-BE49-F238E27FC236}">
                  <a16:creationId xmlns:a16="http://schemas.microsoft.com/office/drawing/2014/main" id="{8D0CBBDB-D10C-2FB6-D145-D825D6B40A84}"/>
                </a:ext>
              </a:extLst>
            </xdr:cNvPr>
            <xdr:cNvGrpSpPr/>
          </xdr:nvGrpSpPr>
          <xdr:grpSpPr>
            <a:xfrm>
              <a:off x="0" y="0"/>
              <a:ext cx="3200400" cy="3200400"/>
              <a:chOff x="0" y="0"/>
              <a:chExt cx="2651760" cy="2651760"/>
            </a:xfrm>
          </xdr:grpSpPr>
          <xdr:sp macro="" textlink="">
            <xdr:nvSpPr>
              <xdr:cNvPr id="823" name="Circle: Hollow 822">
                <a:extLst>
                  <a:ext uri="{FF2B5EF4-FFF2-40B4-BE49-F238E27FC236}">
                    <a16:creationId xmlns:a16="http://schemas.microsoft.com/office/drawing/2014/main" id="{3E4E0F31-72F6-9312-29B5-D732E69AD04F}"/>
                  </a:ext>
                </a:extLst>
              </xdr:cNvPr>
              <xdr:cNvSpPr/>
            </xdr:nvSpPr>
            <xdr:spPr>
              <a:xfrm>
                <a:off x="0" y="0"/>
                <a:ext cx="2651760" cy="2651760"/>
              </a:xfrm>
              <a:prstGeom prst="donut">
                <a:avLst>
                  <a:gd name="adj" fmla="val 1435"/>
                </a:avLst>
              </a:prstGeom>
              <a:solidFill>
                <a:srgbClr val="00B0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endParaRPr lang="en-US"/>
              </a:p>
            </xdr:txBody>
          </xdr:sp>
          <xdr:sp macro="" textlink="">
            <xdr:nvSpPr>
              <xdr:cNvPr id="824" name="Flowchart: Summing Junction 823">
                <a:extLst>
                  <a:ext uri="{FF2B5EF4-FFF2-40B4-BE49-F238E27FC236}">
                    <a16:creationId xmlns:a16="http://schemas.microsoft.com/office/drawing/2014/main" id="{C8375554-BA55-3B98-0214-34B5B04D946F}"/>
                  </a:ext>
                </a:extLst>
              </xdr:cNvPr>
              <xdr:cNvSpPr/>
            </xdr:nvSpPr>
            <xdr:spPr>
              <a:xfrm>
                <a:off x="24181" y="22860"/>
                <a:ext cx="2606040" cy="2606040"/>
              </a:xfrm>
              <a:prstGeom prst="flowChartSummingJunction">
                <a:avLst/>
              </a:prstGeom>
              <a:solidFill>
                <a:schemeClr val="bg1"/>
              </a:solidFill>
              <a:ln w="9525" cap="flat" cmpd="sng" algn="ctr">
                <a:solidFill>
                  <a:srgbClr val="00EA6A"/>
                </a:solidFill>
                <a:prstDash val="lgDash"/>
                <a:round/>
                <a:headEnd type="none" w="med" len="med"/>
                <a:tailEnd type="none" w="med" len="med"/>
              </a:ln>
            </xdr:spPr>
            <xdr:style>
              <a:lnRef idx="0">
                <a:scrgbClr r="0" g="0" b="0"/>
              </a:lnRef>
              <a:fillRef idx="0">
                <a:scrgbClr r="0" g="0" b="0"/>
              </a:fillRef>
              <a:effectRef idx="0">
                <a:scrgbClr r="0" g="0" b="0"/>
              </a:effectRef>
              <a:fontRef idx="minor">
                <a:schemeClr val="accent6"/>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accent6"/>
                    </a:solidFill>
                    <a:latin typeface="+mn-lt"/>
                    <a:ea typeface="+mn-ea"/>
                    <a:cs typeface="+mn-cs"/>
                  </a:defRPr>
                </a:lvl1pPr>
                <a:lvl2pPr marL="457200" algn="l" defTabSz="914400" rtl="0" eaLnBrk="1" latinLnBrk="0" hangingPunct="1">
                  <a:defRPr sz="1800" kern="1200">
                    <a:solidFill>
                      <a:schemeClr val="accent6"/>
                    </a:solidFill>
                    <a:latin typeface="+mn-lt"/>
                    <a:ea typeface="+mn-ea"/>
                    <a:cs typeface="+mn-cs"/>
                  </a:defRPr>
                </a:lvl2pPr>
                <a:lvl3pPr marL="914400" algn="l" defTabSz="914400" rtl="0" eaLnBrk="1" latinLnBrk="0" hangingPunct="1">
                  <a:defRPr sz="1800" kern="1200">
                    <a:solidFill>
                      <a:schemeClr val="accent6"/>
                    </a:solidFill>
                    <a:latin typeface="+mn-lt"/>
                    <a:ea typeface="+mn-ea"/>
                    <a:cs typeface="+mn-cs"/>
                  </a:defRPr>
                </a:lvl3pPr>
                <a:lvl4pPr marL="1371600" algn="l" defTabSz="914400" rtl="0" eaLnBrk="1" latinLnBrk="0" hangingPunct="1">
                  <a:defRPr sz="1800" kern="1200">
                    <a:solidFill>
                      <a:schemeClr val="accent6"/>
                    </a:solidFill>
                    <a:latin typeface="+mn-lt"/>
                    <a:ea typeface="+mn-ea"/>
                    <a:cs typeface="+mn-cs"/>
                  </a:defRPr>
                </a:lvl4pPr>
                <a:lvl5pPr marL="1828800" algn="l" defTabSz="914400" rtl="0" eaLnBrk="1" latinLnBrk="0" hangingPunct="1">
                  <a:defRPr sz="1800" kern="1200">
                    <a:solidFill>
                      <a:schemeClr val="accent6"/>
                    </a:solidFill>
                    <a:latin typeface="+mn-lt"/>
                    <a:ea typeface="+mn-ea"/>
                    <a:cs typeface="+mn-cs"/>
                  </a:defRPr>
                </a:lvl5pPr>
                <a:lvl6pPr marL="2286000" algn="l" defTabSz="914400" rtl="0" eaLnBrk="1" latinLnBrk="0" hangingPunct="1">
                  <a:defRPr sz="1800" kern="1200">
                    <a:solidFill>
                      <a:schemeClr val="accent6"/>
                    </a:solidFill>
                    <a:latin typeface="+mn-lt"/>
                    <a:ea typeface="+mn-ea"/>
                    <a:cs typeface="+mn-cs"/>
                  </a:defRPr>
                </a:lvl6pPr>
                <a:lvl7pPr marL="2743200" algn="l" defTabSz="914400" rtl="0" eaLnBrk="1" latinLnBrk="0" hangingPunct="1">
                  <a:defRPr sz="1800" kern="1200">
                    <a:solidFill>
                      <a:schemeClr val="accent6"/>
                    </a:solidFill>
                    <a:latin typeface="+mn-lt"/>
                    <a:ea typeface="+mn-ea"/>
                    <a:cs typeface="+mn-cs"/>
                  </a:defRPr>
                </a:lvl7pPr>
                <a:lvl8pPr marL="3200400" algn="l" defTabSz="914400" rtl="0" eaLnBrk="1" latinLnBrk="0" hangingPunct="1">
                  <a:defRPr sz="1800" kern="1200">
                    <a:solidFill>
                      <a:schemeClr val="accent6"/>
                    </a:solidFill>
                    <a:latin typeface="+mn-lt"/>
                    <a:ea typeface="+mn-ea"/>
                    <a:cs typeface="+mn-cs"/>
                  </a:defRPr>
                </a:lvl8pPr>
                <a:lvl9pPr marL="3657600" algn="l" defTabSz="914400" rtl="0" eaLnBrk="1" latinLnBrk="0" hangingPunct="1">
                  <a:defRPr sz="1800" kern="1200">
                    <a:solidFill>
                      <a:schemeClr val="accent6"/>
                    </a:solidFill>
                    <a:latin typeface="+mn-lt"/>
                    <a:ea typeface="+mn-ea"/>
                    <a:cs typeface="+mn-cs"/>
                  </a:defRPr>
                </a:lvl9pPr>
              </a:lstStyle>
              <a:p>
                <a:endParaRPr lang="en-US"/>
              </a:p>
            </xdr:txBody>
          </xdr:sp>
        </xdr:grpSp>
        <xdr:sp macro="" textlink="">
          <xdr:nvSpPr>
            <xdr:cNvPr id="811" name="Right Arrow 12">
              <a:extLst>
                <a:ext uri="{FF2B5EF4-FFF2-40B4-BE49-F238E27FC236}">
                  <a16:creationId xmlns:a16="http://schemas.microsoft.com/office/drawing/2014/main" id="{DDD5202B-34FB-8428-C852-BD3D89EDA59F}"/>
                </a:ext>
              </a:extLst>
            </xdr:cNvPr>
            <xdr:cNvSpPr>
              <a:spLocks noChangeAspect="1"/>
            </xdr:cNvSpPr>
          </xdr:nvSpPr>
          <xdr:spPr>
            <a:xfrm rot="8100000">
              <a:off x="2345624" y="2439075"/>
              <a:ext cx="342899" cy="274320"/>
            </a:xfrm>
            <a:prstGeom prst="rightArrow">
              <a:avLst>
                <a:gd name="adj1" fmla="val 50000"/>
                <a:gd name="adj2" fmla="val 73848"/>
              </a:avLst>
            </a:prstGeom>
            <a:solidFill>
              <a:schemeClr val="accent2">
                <a:lumMod val="40000"/>
                <a:lumOff val="60000"/>
              </a:schemeClr>
            </a:solidFill>
            <a:ln>
              <a:noFill/>
            </a:ln>
            <a:effectLst>
              <a:outerShdw blurRad="63500" sx="102000" sy="102000" algn="ctr" rotWithShape="0">
                <a:prstClr val="black">
                  <a:alpha val="40000"/>
                </a:prstClr>
              </a:outerShdw>
            </a:effectLst>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indent="228600">
                <a:spcBef>
                  <a:spcPts val="0"/>
                </a:spcBef>
                <a:spcAft>
                  <a:spcPts val="0"/>
                </a:spcAft>
                <a:tabLst>
                  <a:tab pos="3200400" algn="r"/>
                </a:tabLst>
              </a:pPr>
              <a:r>
                <a:rPr lang="en-US" sz="1100" kern="1200">
                  <a:solidFill>
                    <a:srgbClr val="000000"/>
                  </a:solidFill>
                  <a:effectLst/>
                  <a:latin typeface="Georgia" panose="02040502050405020303" pitchFamily="18" charset="0"/>
                  <a:ea typeface="Times New Roman" panose="02020603050405020304" pitchFamily="18" charset="0"/>
                  <a:cs typeface="Times New Roman" panose="02020603050405020304" pitchFamily="18" charset="0"/>
                </a:rPr>
                <a:t> </a:t>
              </a:r>
              <a:endParaRPr lang="en-US" sz="1100">
                <a:effectLst/>
                <a:latin typeface="Cambria Math" panose="02040503050406030204" pitchFamily="18" charset="0"/>
                <a:ea typeface="Times New Roman" panose="02020603050405020304" pitchFamily="18" charset="0"/>
                <a:cs typeface="Times New Roman" panose="02020603050405020304" pitchFamily="18" charset="0"/>
              </a:endParaRPr>
            </a:p>
          </xdr:txBody>
        </xdr:sp>
        <xdr:sp macro="" textlink="">
          <xdr:nvSpPr>
            <xdr:cNvPr id="812" name="Right Arrow 13">
              <a:extLst>
                <a:ext uri="{FF2B5EF4-FFF2-40B4-BE49-F238E27FC236}">
                  <a16:creationId xmlns:a16="http://schemas.microsoft.com/office/drawing/2014/main" id="{53991385-57AA-0E61-92D1-5730B2B1076E}"/>
                </a:ext>
              </a:extLst>
            </xdr:cNvPr>
            <xdr:cNvSpPr>
              <a:spLocks noChangeAspect="1"/>
            </xdr:cNvSpPr>
          </xdr:nvSpPr>
          <xdr:spPr>
            <a:xfrm rot="18900000">
              <a:off x="519208" y="499487"/>
              <a:ext cx="342899" cy="274320"/>
            </a:xfrm>
            <a:prstGeom prst="rightArrow">
              <a:avLst>
                <a:gd name="adj1" fmla="val 50000"/>
                <a:gd name="adj2" fmla="val 73789"/>
              </a:avLst>
            </a:prstGeom>
            <a:solidFill>
              <a:schemeClr val="accent2">
                <a:lumMod val="40000"/>
                <a:lumOff val="60000"/>
              </a:schemeClr>
            </a:solidFill>
            <a:ln>
              <a:noFill/>
            </a:ln>
            <a:effectLst>
              <a:outerShdw blurRad="63500" sx="102000" sy="102000" algn="ctr" rotWithShape="0">
                <a:prstClr val="black">
                  <a:alpha val="40000"/>
                </a:prstClr>
              </a:outerShdw>
            </a:effectLst>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indent="228600">
                <a:spcBef>
                  <a:spcPts val="0"/>
                </a:spcBef>
                <a:spcAft>
                  <a:spcPts val="0"/>
                </a:spcAft>
                <a:tabLst>
                  <a:tab pos="3200400" algn="r"/>
                </a:tabLst>
              </a:pPr>
              <a:r>
                <a:rPr lang="en-US" sz="1100" kern="1200">
                  <a:solidFill>
                    <a:srgbClr val="000000"/>
                  </a:solidFill>
                  <a:effectLst/>
                  <a:latin typeface="Georgia" panose="02040502050405020303" pitchFamily="18" charset="0"/>
                  <a:ea typeface="Times New Roman" panose="02020603050405020304" pitchFamily="18" charset="0"/>
                  <a:cs typeface="Times New Roman" panose="02020603050405020304" pitchFamily="18" charset="0"/>
                </a:rPr>
                <a:t> </a:t>
              </a:r>
              <a:endParaRPr lang="en-US" sz="1100">
                <a:effectLst/>
                <a:latin typeface="Cambria Math" panose="02040503050406030204" pitchFamily="18" charset="0"/>
                <a:ea typeface="Times New Roman" panose="02020603050405020304" pitchFamily="18" charset="0"/>
                <a:cs typeface="Times New Roman" panose="02020603050405020304" pitchFamily="18" charset="0"/>
              </a:endParaRPr>
            </a:p>
          </xdr:txBody>
        </xdr:sp>
        <xdr:sp macro="" textlink="">
          <xdr:nvSpPr>
            <xdr:cNvPr id="813" name="Right Arrow 14">
              <a:extLst>
                <a:ext uri="{FF2B5EF4-FFF2-40B4-BE49-F238E27FC236}">
                  <a16:creationId xmlns:a16="http://schemas.microsoft.com/office/drawing/2014/main" id="{1FC1849D-BB0F-409E-CCFC-58C56A6212A6}"/>
                </a:ext>
              </a:extLst>
            </xdr:cNvPr>
            <xdr:cNvSpPr>
              <a:spLocks noChangeAspect="1"/>
            </xdr:cNvSpPr>
          </xdr:nvSpPr>
          <xdr:spPr>
            <a:xfrm rot="2703904">
              <a:off x="2395616" y="530031"/>
              <a:ext cx="343014" cy="274411"/>
            </a:xfrm>
            <a:prstGeom prst="rightArrow">
              <a:avLst>
                <a:gd name="adj1" fmla="val 50000"/>
                <a:gd name="adj2" fmla="val 68475"/>
              </a:avLst>
            </a:prstGeom>
            <a:solidFill>
              <a:schemeClr val="accent2">
                <a:lumMod val="40000"/>
                <a:lumOff val="60000"/>
              </a:schemeClr>
            </a:solidFill>
            <a:ln>
              <a:noFill/>
            </a:ln>
            <a:effectLst>
              <a:outerShdw blurRad="63500" sx="102000" sy="102000" algn="ctr" rotWithShape="0">
                <a:prstClr val="black">
                  <a:alpha val="40000"/>
                </a:prstClr>
              </a:outerShdw>
            </a:effectLst>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indent="228600">
                <a:spcBef>
                  <a:spcPts val="0"/>
                </a:spcBef>
                <a:spcAft>
                  <a:spcPts val="0"/>
                </a:spcAft>
                <a:tabLst>
                  <a:tab pos="3200400" algn="r"/>
                </a:tabLst>
              </a:pPr>
              <a:r>
                <a:rPr lang="en-US" sz="1100" kern="1200">
                  <a:solidFill>
                    <a:srgbClr val="000000"/>
                  </a:solidFill>
                  <a:effectLst/>
                  <a:latin typeface="Georgia" panose="02040502050405020303" pitchFamily="18" charset="0"/>
                  <a:ea typeface="Times New Roman" panose="02020603050405020304" pitchFamily="18" charset="0"/>
                  <a:cs typeface="Times New Roman" panose="02020603050405020304" pitchFamily="18" charset="0"/>
                </a:rPr>
                <a:t> </a:t>
              </a:r>
              <a:endParaRPr lang="en-US" sz="1100">
                <a:effectLst/>
                <a:latin typeface="Cambria Math" panose="02040503050406030204" pitchFamily="18" charset="0"/>
                <a:ea typeface="Times New Roman" panose="02020603050405020304" pitchFamily="18" charset="0"/>
                <a:cs typeface="Times New Roman" panose="02020603050405020304" pitchFamily="18" charset="0"/>
              </a:endParaRPr>
            </a:p>
          </xdr:txBody>
        </xdr:sp>
        <xdr:sp macro="" textlink="">
          <xdr:nvSpPr>
            <xdr:cNvPr id="814" name="Right Arrow 15">
              <a:extLst>
                <a:ext uri="{FF2B5EF4-FFF2-40B4-BE49-F238E27FC236}">
                  <a16:creationId xmlns:a16="http://schemas.microsoft.com/office/drawing/2014/main" id="{8A029774-EBAD-7461-CF6A-A55A9B029A34}"/>
                </a:ext>
              </a:extLst>
            </xdr:cNvPr>
            <xdr:cNvSpPr>
              <a:spLocks noChangeAspect="1"/>
            </xdr:cNvSpPr>
          </xdr:nvSpPr>
          <xdr:spPr>
            <a:xfrm rot="13500000">
              <a:off x="465641" y="2408470"/>
              <a:ext cx="343014" cy="274411"/>
            </a:xfrm>
            <a:prstGeom prst="rightArrow">
              <a:avLst>
                <a:gd name="adj1" fmla="val 50000"/>
                <a:gd name="adj2" fmla="val 68526"/>
              </a:avLst>
            </a:prstGeom>
            <a:solidFill>
              <a:schemeClr val="accent2">
                <a:lumMod val="40000"/>
                <a:lumOff val="60000"/>
              </a:schemeClr>
            </a:solidFill>
            <a:ln>
              <a:noFill/>
            </a:ln>
            <a:effectLst>
              <a:outerShdw blurRad="63500" sx="102000" sy="102000" algn="ctr" rotWithShape="0">
                <a:prstClr val="black">
                  <a:alpha val="40000"/>
                </a:prstClr>
              </a:outerShdw>
            </a:effectLst>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indent="228600">
                <a:spcBef>
                  <a:spcPts val="0"/>
                </a:spcBef>
                <a:spcAft>
                  <a:spcPts val="0"/>
                </a:spcAft>
                <a:tabLst>
                  <a:tab pos="3200400" algn="r"/>
                </a:tabLst>
              </a:pPr>
              <a:r>
                <a:rPr lang="en-US" sz="1100" kern="1200">
                  <a:solidFill>
                    <a:srgbClr val="000000"/>
                  </a:solidFill>
                  <a:effectLst/>
                  <a:latin typeface="Georgia" panose="02040502050405020303" pitchFamily="18" charset="0"/>
                  <a:ea typeface="Times New Roman" panose="02020603050405020304" pitchFamily="18" charset="0"/>
                  <a:cs typeface="Times New Roman" panose="02020603050405020304" pitchFamily="18" charset="0"/>
                </a:rPr>
                <a:t> </a:t>
              </a:r>
              <a:endParaRPr lang="en-US" sz="1100">
                <a:effectLst/>
                <a:latin typeface="Cambria Math" panose="02040503050406030204" pitchFamily="18" charset="0"/>
                <a:ea typeface="Times New Roman" panose="02020603050405020304" pitchFamily="18" charset="0"/>
                <a:cs typeface="Times New Roman" panose="02020603050405020304" pitchFamily="18" charset="0"/>
              </a:endParaRPr>
            </a:p>
          </xdr:txBody>
        </xdr:sp>
        <xdr:sp macro="" textlink="">
          <xdr:nvSpPr>
            <xdr:cNvPr id="815" name="Text Box 12">
              <a:extLst>
                <a:ext uri="{FF2B5EF4-FFF2-40B4-BE49-F238E27FC236}">
                  <a16:creationId xmlns:a16="http://schemas.microsoft.com/office/drawing/2014/main" id="{57090E20-B1BF-0922-AE34-CCA60FF8880A}"/>
                </a:ext>
              </a:extLst>
            </xdr:cNvPr>
            <xdr:cNvSpPr txBox="1"/>
          </xdr:nvSpPr>
          <xdr:spPr>
            <a:xfrm>
              <a:off x="2438148" y="1044652"/>
              <a:ext cx="274411" cy="219456"/>
            </a:xfrm>
            <a:prstGeom prst="rect">
              <a:avLst/>
            </a:prstGeom>
            <a:noFill/>
            <a:ln>
              <a:noFill/>
            </a:ln>
          </xdr:spPr>
          <xdr:txBody>
            <a:bodyPr rot="0" spcFirstLastPara="0" vert="horz" wrap="square" lIns="0" tIns="0" rIns="0" bIns="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algn="ctr">
                <a:lnSpc>
                  <a:spcPts val="2000"/>
                </a:lnSpc>
                <a:spcBef>
                  <a:spcPts val="0"/>
                </a:spcBef>
                <a:spcAft>
                  <a:spcPts val="0"/>
                </a:spcAft>
              </a:pPr>
              <a:r>
                <a:rPr lang="en-US" sz="2000" b="1" kern="1200" spc="-50">
                  <a:ln w="9525" cap="flat" cmpd="sng" algn="ctr">
                    <a:solidFill>
                      <a:srgbClr val="C00000"/>
                    </a:solidFill>
                    <a:prstDash val="solid"/>
                    <a:round/>
                  </a:ln>
                  <a:solidFill>
                    <a:srgbClr val="C00000"/>
                  </a:solidFill>
                  <a:effectLst>
                    <a:outerShdw blurRad="50800" dist="38100" dir="5400000" algn="t">
                      <a:srgbClr val="000000">
                        <a:alpha val="40000"/>
                      </a:srgbClr>
                    </a:outerShdw>
                  </a:effectLst>
                  <a:latin typeface="Tahoma" panose="020B0604030504040204" pitchFamily="34" charset="0"/>
                  <a:ea typeface="Times New Roman" panose="02020603050405020304" pitchFamily="18" charset="0"/>
                  <a:cs typeface="Times New Roman" panose="02020603050405020304" pitchFamily="18" charset="0"/>
                </a:rPr>
                <a:t>1</a:t>
              </a:r>
              <a:endParaRPr lang="en-US" sz="1100">
                <a:effectLst/>
                <a:latin typeface="Cambria Math" panose="02040503050406030204" pitchFamily="18" charset="0"/>
                <a:ea typeface="Times New Roman" panose="02020603050405020304" pitchFamily="18" charset="0"/>
                <a:cs typeface="Times New Roman" panose="02020603050405020304" pitchFamily="18" charset="0"/>
              </a:endParaRPr>
            </a:p>
            <a:p>
              <a:pPr marL="0" marR="0" algn="ctr">
                <a:lnSpc>
                  <a:spcPts val="1500"/>
                </a:lnSpc>
                <a:spcBef>
                  <a:spcPts val="0"/>
                </a:spcBef>
                <a:spcAft>
                  <a:spcPts val="0"/>
                </a:spcAft>
              </a:pPr>
              <a:r>
                <a:rPr lang="en-US" sz="1200">
                  <a:effectLst/>
                  <a:latin typeface="Cambria Math" panose="02040503050406030204" pitchFamily="18" charset="0"/>
                  <a:ea typeface="Times New Roman" panose="02020603050405020304" pitchFamily="18" charset="0"/>
                  <a:cs typeface="Times New Roman" panose="02020603050405020304" pitchFamily="18" charset="0"/>
                </a:rPr>
                <a:t> </a:t>
              </a:r>
              <a:endParaRPr lang="en-US" sz="1100">
                <a:effectLst/>
                <a:latin typeface="Cambria Math" panose="02040503050406030204" pitchFamily="18" charset="0"/>
                <a:ea typeface="Times New Roman" panose="02020603050405020304" pitchFamily="18" charset="0"/>
                <a:cs typeface="Times New Roman" panose="02020603050405020304" pitchFamily="18" charset="0"/>
              </a:endParaRPr>
            </a:p>
          </xdr:txBody>
        </xdr:sp>
        <xdr:sp macro="" textlink="">
          <xdr:nvSpPr>
            <xdr:cNvPr id="816" name="Text Box 13">
              <a:extLst>
                <a:ext uri="{FF2B5EF4-FFF2-40B4-BE49-F238E27FC236}">
                  <a16:creationId xmlns:a16="http://schemas.microsoft.com/office/drawing/2014/main" id="{67EDFD65-CE55-912E-B52C-1B45D8ABFA38}"/>
                </a:ext>
              </a:extLst>
            </xdr:cNvPr>
            <xdr:cNvSpPr txBox="1"/>
          </xdr:nvSpPr>
          <xdr:spPr>
            <a:xfrm>
              <a:off x="969838" y="2135062"/>
              <a:ext cx="1219699" cy="961568"/>
            </a:xfrm>
            <a:prstGeom prst="rect">
              <a:avLst/>
            </a:prstGeom>
            <a:noFill/>
            <a:ln>
              <a:noFill/>
            </a:ln>
          </xdr:spPr>
          <xdr:txBody>
            <a:bodyPr rot="0" spcFirstLastPara="0" vert="horz" wrap="square" lIns="0" tIns="0" rIns="0" bIns="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algn="ctr">
                <a:lnSpc>
                  <a:spcPts val="1200"/>
                </a:lnSpc>
                <a:spcBef>
                  <a:spcPts val="0"/>
                </a:spcBef>
                <a:spcAft>
                  <a:spcPts val="0"/>
                </a:spcAft>
              </a:pPr>
              <a:r>
                <a:rPr lang="en-US" sz="1100" b="1" kern="1200">
                  <a:ln w="9525" cap="flat" cmpd="sng" algn="ctr">
                    <a:solidFill>
                      <a:srgbClr val="AF05FF"/>
                    </a:solidFill>
                    <a:prstDash val="solid"/>
                    <a:round/>
                  </a:ln>
                  <a:solidFill>
                    <a:srgbClr val="7030A0"/>
                  </a:solidFill>
                  <a:effectLst>
                    <a:outerShdw blurRad="50800" dist="38100" dir="5400000" algn="t">
                      <a:srgbClr val="000000">
                        <a:alpha val="40000"/>
                      </a:srgbClr>
                    </a:outerShdw>
                  </a:effectLst>
                  <a:latin typeface="Tahoma" panose="020B0604030504040204" pitchFamily="34" charset="0"/>
                  <a:ea typeface="Times New Roman" panose="02020603050405020304" pitchFamily="18" charset="0"/>
                  <a:cs typeface="Times New Roman" panose="02020603050405020304" pitchFamily="18" charset="0"/>
                </a:rPr>
                <a:t>The</a:t>
              </a:r>
              <a:r>
                <a:rPr lang="en-US" sz="1100">
                  <a:effectLst/>
                  <a:latin typeface="Cambria Math" panose="02040503050406030204" pitchFamily="18" charset="0"/>
                  <a:ea typeface="Times New Roman" panose="02020603050405020304" pitchFamily="18" charset="0"/>
                  <a:cs typeface="Times New Roman" panose="02020603050405020304" pitchFamily="18" charset="0"/>
                </a:rPr>
                <a:t> </a:t>
              </a:r>
              <a:r>
                <a:rPr lang="en-US" sz="1100" b="1" kern="1200">
                  <a:ln w="9525" cap="flat" cmpd="sng" algn="ctr">
                    <a:solidFill>
                      <a:srgbClr val="AF05FF"/>
                    </a:solidFill>
                    <a:prstDash val="solid"/>
                    <a:round/>
                  </a:ln>
                  <a:solidFill>
                    <a:srgbClr val="7030A0"/>
                  </a:solidFill>
                  <a:effectLst>
                    <a:outerShdw blurRad="50800" dist="38100" dir="5400000" algn="t">
                      <a:srgbClr val="000000">
                        <a:alpha val="40000"/>
                      </a:srgbClr>
                    </a:outerShdw>
                  </a:effectLst>
                  <a:latin typeface="Tahoma" panose="020B0604030504040204" pitchFamily="34" charset="0"/>
                  <a:ea typeface="Times New Roman" panose="02020603050405020304" pitchFamily="18" charset="0"/>
                  <a:cs typeface="Times New Roman" panose="02020603050405020304" pitchFamily="18" charset="0"/>
                </a:rPr>
                <a:t>less your specific needs can fully resolve, the more you are kept in pain.</a:t>
              </a:r>
              <a:endParaRPr lang="en-US" sz="1100">
                <a:effectLst/>
                <a:latin typeface="Cambria Math" panose="02040503050406030204" pitchFamily="18" charset="0"/>
                <a:ea typeface="Times New Roman" panose="02020603050405020304" pitchFamily="18" charset="0"/>
                <a:cs typeface="Times New Roman" panose="02020603050405020304" pitchFamily="18" charset="0"/>
              </a:endParaRPr>
            </a:p>
          </xdr:txBody>
        </xdr:sp>
        <xdr:sp macro="" textlink="">
          <xdr:nvSpPr>
            <xdr:cNvPr id="817" name="Text Box 14">
              <a:extLst>
                <a:ext uri="{FF2B5EF4-FFF2-40B4-BE49-F238E27FC236}">
                  <a16:creationId xmlns:a16="http://schemas.microsoft.com/office/drawing/2014/main" id="{D6215414-FDAF-F9EE-5B90-5DEEEDF929AE}"/>
                </a:ext>
              </a:extLst>
            </xdr:cNvPr>
            <xdr:cNvSpPr txBox="1"/>
          </xdr:nvSpPr>
          <xdr:spPr>
            <a:xfrm flipH="1">
              <a:off x="1467151" y="1998091"/>
              <a:ext cx="274411" cy="219456"/>
            </a:xfrm>
            <a:prstGeom prst="rect">
              <a:avLst/>
            </a:prstGeom>
            <a:noFill/>
            <a:ln>
              <a:noFill/>
            </a:ln>
          </xdr:spPr>
          <xdr:txBody>
            <a:bodyPr rot="0" spcFirstLastPara="0" vert="horz" wrap="square" lIns="0" tIns="0" rIns="0" bIns="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algn="ctr">
                <a:lnSpc>
                  <a:spcPts val="2000"/>
                </a:lnSpc>
                <a:spcBef>
                  <a:spcPts val="0"/>
                </a:spcBef>
                <a:spcAft>
                  <a:spcPts val="0"/>
                </a:spcAft>
              </a:pPr>
              <a:r>
                <a:rPr lang="en-US" sz="2000" b="1" kern="1200" spc="-50">
                  <a:ln w="9525" cap="flat" cmpd="sng" algn="ctr">
                    <a:solidFill>
                      <a:srgbClr val="C00000"/>
                    </a:solidFill>
                    <a:prstDash val="solid"/>
                    <a:round/>
                  </a:ln>
                  <a:solidFill>
                    <a:srgbClr val="C00000"/>
                  </a:solidFill>
                  <a:effectLst>
                    <a:outerShdw blurRad="50800" dist="38100" dir="5400000" algn="t">
                      <a:srgbClr val="000000">
                        <a:alpha val="40000"/>
                      </a:srgbClr>
                    </a:outerShdw>
                  </a:effectLst>
                  <a:latin typeface="Tahoma" panose="020B0604030504040204" pitchFamily="34" charset="0"/>
                  <a:ea typeface="Times New Roman" panose="02020603050405020304" pitchFamily="18" charset="0"/>
                  <a:cs typeface="Times New Roman" panose="02020603050405020304" pitchFamily="18" charset="0"/>
                </a:rPr>
                <a:t>2</a:t>
              </a:r>
              <a:endParaRPr lang="en-US" sz="1100">
                <a:effectLst/>
                <a:latin typeface="Cambria Math" panose="02040503050406030204" pitchFamily="18" charset="0"/>
                <a:ea typeface="Times New Roman" panose="02020603050405020304" pitchFamily="18" charset="0"/>
                <a:cs typeface="Times New Roman" panose="02020603050405020304" pitchFamily="18" charset="0"/>
              </a:endParaRPr>
            </a:p>
          </xdr:txBody>
        </xdr:sp>
        <xdr:sp macro="" textlink="">
          <xdr:nvSpPr>
            <xdr:cNvPr id="818" name="Text Box 15">
              <a:extLst>
                <a:ext uri="{FF2B5EF4-FFF2-40B4-BE49-F238E27FC236}">
                  <a16:creationId xmlns:a16="http://schemas.microsoft.com/office/drawing/2014/main" id="{B086A83E-7AB6-7147-9AC1-11A8B0408609}"/>
                </a:ext>
              </a:extLst>
            </xdr:cNvPr>
            <xdr:cNvSpPr txBox="1"/>
          </xdr:nvSpPr>
          <xdr:spPr>
            <a:xfrm flipH="1">
              <a:off x="172912" y="1116507"/>
              <a:ext cx="951572" cy="1082568"/>
            </a:xfrm>
            <a:prstGeom prst="rect">
              <a:avLst/>
            </a:prstGeom>
            <a:noFill/>
            <a:ln>
              <a:noFill/>
            </a:ln>
          </xdr:spPr>
          <xdr:txBody>
            <a:bodyPr rot="0" spcFirstLastPara="0" vert="horz" wrap="square" lIns="0" tIns="0" rIns="0" bIns="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algn="ctr">
                <a:lnSpc>
                  <a:spcPts val="1200"/>
                </a:lnSpc>
                <a:spcBef>
                  <a:spcPts val="0"/>
                </a:spcBef>
                <a:spcAft>
                  <a:spcPts val="0"/>
                </a:spcAft>
              </a:pPr>
              <a:r>
                <a:rPr lang="en-US" sz="1100" b="1" kern="1200">
                  <a:ln w="9525" cap="flat" cmpd="sng" algn="ctr">
                    <a:solidFill>
                      <a:srgbClr val="AF05FF"/>
                    </a:solidFill>
                    <a:prstDash val="solid"/>
                    <a:round/>
                  </a:ln>
                  <a:solidFill>
                    <a:srgbClr val="7030A0"/>
                  </a:solidFill>
                  <a:effectLst>
                    <a:outerShdw blurRad="50800" dist="38100" dir="5400000" algn="t">
                      <a:srgbClr val="000000">
                        <a:alpha val="40000"/>
                      </a:srgbClr>
                    </a:outerShdw>
                  </a:effectLst>
                  <a:latin typeface="Tahoma" panose="020B0604030504040204" pitchFamily="34" charset="0"/>
                  <a:ea typeface="Times New Roman" panose="02020603050405020304" pitchFamily="18" charset="0"/>
                  <a:cs typeface="Times New Roman" panose="02020603050405020304" pitchFamily="18" charset="0"/>
                </a:rPr>
                <a:t>The more you are kept in pain, the less you can fully focus on your own.</a:t>
              </a:r>
              <a:endParaRPr lang="en-US" sz="1100">
                <a:effectLst/>
                <a:latin typeface="Cambria Math" panose="02040503050406030204" pitchFamily="18" charset="0"/>
                <a:ea typeface="Times New Roman" panose="02020603050405020304" pitchFamily="18" charset="0"/>
                <a:cs typeface="Times New Roman" panose="02020603050405020304" pitchFamily="18" charset="0"/>
              </a:endParaRPr>
            </a:p>
          </xdr:txBody>
        </xdr:sp>
        <xdr:sp macro="" textlink="">
          <xdr:nvSpPr>
            <xdr:cNvPr id="819" name="Text Box 16">
              <a:extLst>
                <a:ext uri="{FF2B5EF4-FFF2-40B4-BE49-F238E27FC236}">
                  <a16:creationId xmlns:a16="http://schemas.microsoft.com/office/drawing/2014/main" id="{753B9732-185B-F1B3-7D18-ACC96B2C4C5A}"/>
                </a:ext>
              </a:extLst>
            </xdr:cNvPr>
            <xdr:cNvSpPr txBox="1"/>
          </xdr:nvSpPr>
          <xdr:spPr>
            <a:xfrm>
              <a:off x="502791" y="1005854"/>
              <a:ext cx="274411" cy="219456"/>
            </a:xfrm>
            <a:prstGeom prst="rect">
              <a:avLst/>
            </a:prstGeom>
            <a:noFill/>
            <a:ln>
              <a:noFill/>
            </a:ln>
          </xdr:spPr>
          <xdr:txBody>
            <a:bodyPr rot="0" spcFirstLastPara="0" vert="horz" wrap="square" lIns="0" tIns="0" rIns="0" bIns="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algn="ctr">
                <a:lnSpc>
                  <a:spcPts val="2000"/>
                </a:lnSpc>
                <a:spcBef>
                  <a:spcPts val="0"/>
                </a:spcBef>
                <a:spcAft>
                  <a:spcPts val="0"/>
                </a:spcAft>
              </a:pPr>
              <a:r>
                <a:rPr lang="en-US" sz="2000" b="1" kern="1200" spc="-50">
                  <a:ln w="9525" cap="flat" cmpd="sng" algn="ctr">
                    <a:solidFill>
                      <a:srgbClr val="C00000"/>
                    </a:solidFill>
                    <a:prstDash val="solid"/>
                    <a:round/>
                  </a:ln>
                  <a:solidFill>
                    <a:srgbClr val="C00000"/>
                  </a:solidFill>
                  <a:effectLst>
                    <a:outerShdw blurRad="50800" dist="38100" dir="5400000" algn="t">
                      <a:srgbClr val="000000">
                        <a:alpha val="40000"/>
                      </a:srgbClr>
                    </a:outerShdw>
                  </a:effectLst>
                  <a:latin typeface="Tahoma" panose="020B0604030504040204" pitchFamily="34" charset="0"/>
                  <a:ea typeface="Times New Roman" panose="02020603050405020304" pitchFamily="18" charset="0"/>
                  <a:cs typeface="Times New Roman" panose="02020603050405020304" pitchFamily="18" charset="0"/>
                </a:rPr>
                <a:t>3</a:t>
              </a:r>
              <a:endParaRPr lang="en-US" sz="1100">
                <a:effectLst/>
                <a:latin typeface="Cambria Math" panose="02040503050406030204" pitchFamily="18" charset="0"/>
                <a:ea typeface="Times New Roman" panose="02020603050405020304" pitchFamily="18" charset="0"/>
                <a:cs typeface="Times New Roman" panose="02020603050405020304" pitchFamily="18" charset="0"/>
              </a:endParaRPr>
            </a:p>
          </xdr:txBody>
        </xdr:sp>
        <xdr:sp macro="" textlink="">
          <xdr:nvSpPr>
            <xdr:cNvPr id="820" name="Text Box 17">
              <a:extLst>
                <a:ext uri="{FF2B5EF4-FFF2-40B4-BE49-F238E27FC236}">
                  <a16:creationId xmlns:a16="http://schemas.microsoft.com/office/drawing/2014/main" id="{7FC13D8B-C02A-C5D1-67E2-C450C52721C4}"/>
                </a:ext>
              </a:extLst>
            </xdr:cNvPr>
            <xdr:cNvSpPr txBox="1"/>
          </xdr:nvSpPr>
          <xdr:spPr>
            <a:xfrm>
              <a:off x="915396" y="304486"/>
              <a:ext cx="1391663" cy="971852"/>
            </a:xfrm>
            <a:prstGeom prst="rect">
              <a:avLst/>
            </a:prstGeom>
            <a:noFill/>
            <a:ln>
              <a:noFill/>
            </a:ln>
          </xdr:spPr>
          <xdr:txBody>
            <a:bodyPr rot="0" spcFirstLastPara="0" vert="horz" wrap="square" lIns="0" tIns="0" rIns="0" bIns="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algn="ctr">
                <a:lnSpc>
                  <a:spcPts val="1200"/>
                </a:lnSpc>
                <a:spcBef>
                  <a:spcPts val="0"/>
                </a:spcBef>
                <a:spcAft>
                  <a:spcPts val="0"/>
                </a:spcAft>
              </a:pPr>
              <a:r>
                <a:rPr lang="en-US" sz="1100" b="1" kern="1200">
                  <a:ln w="9525" cap="flat" cmpd="sng" algn="ctr">
                    <a:solidFill>
                      <a:srgbClr val="AF05FF"/>
                    </a:solidFill>
                    <a:prstDash val="solid"/>
                    <a:round/>
                  </a:ln>
                  <a:solidFill>
                    <a:srgbClr val="7030A0"/>
                  </a:solidFill>
                  <a:effectLst>
                    <a:outerShdw blurRad="50800" dist="38100" dir="5400000" algn="t">
                      <a:srgbClr val="000000">
                        <a:alpha val="40000"/>
                      </a:srgbClr>
                    </a:outerShdw>
                  </a:effectLst>
                  <a:latin typeface="Tahoma" panose="020B0604030504040204" pitchFamily="34" charset="0"/>
                  <a:ea typeface="Times New Roman" panose="02020603050405020304" pitchFamily="18" charset="0"/>
                  <a:cs typeface="Times New Roman" panose="02020603050405020304" pitchFamily="18" charset="0"/>
                </a:rPr>
                <a:t>The less you can fully focus on your own, the more you rely on leaders to generalize for relief.</a:t>
              </a:r>
              <a:endParaRPr lang="en-US" sz="1100">
                <a:effectLst/>
                <a:latin typeface="Cambria Math" panose="02040503050406030204" pitchFamily="18" charset="0"/>
                <a:ea typeface="Times New Roman" panose="02020603050405020304" pitchFamily="18" charset="0"/>
                <a:cs typeface="Times New Roman" panose="02020603050405020304" pitchFamily="18" charset="0"/>
              </a:endParaRPr>
            </a:p>
          </xdr:txBody>
        </xdr:sp>
        <xdr:sp macro="" textlink="">
          <xdr:nvSpPr>
            <xdr:cNvPr id="821" name="Text Box 18">
              <a:extLst>
                <a:ext uri="{FF2B5EF4-FFF2-40B4-BE49-F238E27FC236}">
                  <a16:creationId xmlns:a16="http://schemas.microsoft.com/office/drawing/2014/main" id="{3435279F-EFF1-9806-0DBD-E152E550D232}"/>
                </a:ext>
              </a:extLst>
            </xdr:cNvPr>
            <xdr:cNvSpPr txBox="1"/>
          </xdr:nvSpPr>
          <xdr:spPr>
            <a:xfrm flipH="1">
              <a:off x="1464292" y="106241"/>
              <a:ext cx="274411" cy="219456"/>
            </a:xfrm>
            <a:prstGeom prst="rect">
              <a:avLst/>
            </a:prstGeom>
            <a:noFill/>
            <a:ln>
              <a:noFill/>
            </a:ln>
          </xdr:spPr>
          <xdr:txBody>
            <a:bodyPr rot="0" spcFirstLastPara="0" vert="horz" wrap="square" lIns="0" tIns="0" rIns="0" bIns="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algn="ctr">
                <a:lnSpc>
                  <a:spcPts val="2000"/>
                </a:lnSpc>
                <a:spcBef>
                  <a:spcPts val="0"/>
                </a:spcBef>
                <a:spcAft>
                  <a:spcPts val="0"/>
                </a:spcAft>
              </a:pPr>
              <a:r>
                <a:rPr lang="en-US" sz="2000" b="1" kern="1200" spc="-50">
                  <a:ln w="9525" cap="flat" cmpd="sng" algn="ctr">
                    <a:solidFill>
                      <a:srgbClr val="C00000"/>
                    </a:solidFill>
                    <a:prstDash val="solid"/>
                    <a:round/>
                  </a:ln>
                  <a:solidFill>
                    <a:srgbClr val="C00000"/>
                  </a:solidFill>
                  <a:effectLst>
                    <a:outerShdw blurRad="50800" dist="38100" dir="5400000" algn="t">
                      <a:srgbClr val="000000">
                        <a:alpha val="40000"/>
                      </a:srgbClr>
                    </a:outerShdw>
                  </a:effectLst>
                  <a:latin typeface="Tahoma" panose="020B0604030504040204" pitchFamily="34" charset="0"/>
                  <a:ea typeface="Times New Roman" panose="02020603050405020304" pitchFamily="18" charset="0"/>
                  <a:cs typeface="Times New Roman" panose="02020603050405020304" pitchFamily="18" charset="0"/>
                </a:rPr>
                <a:t>4</a:t>
              </a:r>
              <a:endParaRPr lang="en-US" sz="1100">
                <a:effectLst/>
                <a:latin typeface="Cambria Math" panose="02040503050406030204" pitchFamily="18" charset="0"/>
                <a:ea typeface="Times New Roman" panose="02020603050405020304" pitchFamily="18" charset="0"/>
                <a:cs typeface="Times New Roman" panose="02020603050405020304" pitchFamily="18" charset="0"/>
              </a:endParaRPr>
            </a:p>
          </xdr:txBody>
        </xdr:sp>
        <xdr:sp macro="" textlink="">
          <xdr:nvSpPr>
            <xdr:cNvPr id="822" name="Text Box 19">
              <a:extLst>
                <a:ext uri="{FF2B5EF4-FFF2-40B4-BE49-F238E27FC236}">
                  <a16:creationId xmlns:a16="http://schemas.microsoft.com/office/drawing/2014/main" id="{C389A179-3129-162E-80C4-645459D5BDA8}"/>
                </a:ext>
              </a:extLst>
            </xdr:cNvPr>
            <xdr:cNvSpPr txBox="1"/>
          </xdr:nvSpPr>
          <xdr:spPr>
            <a:xfrm flipH="1">
              <a:off x="1947346" y="1197602"/>
              <a:ext cx="1213207" cy="978264"/>
            </a:xfrm>
            <a:prstGeom prst="rect">
              <a:avLst/>
            </a:prstGeom>
            <a:noFill/>
            <a:ln>
              <a:noFill/>
            </a:ln>
          </xdr:spPr>
          <xdr:txBody>
            <a:bodyPr rot="0" spcFirstLastPara="0" vert="horz" wrap="square" lIns="0" tIns="0" rIns="0" bIns="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algn="ctr">
                <a:lnSpc>
                  <a:spcPts val="1200"/>
                </a:lnSpc>
                <a:spcBef>
                  <a:spcPts val="0"/>
                </a:spcBef>
                <a:spcAft>
                  <a:spcPts val="0"/>
                </a:spcAft>
              </a:pPr>
              <a:r>
                <a:rPr lang="en-US" sz="1100" b="1" kern="1200">
                  <a:ln w="9525" cap="flat" cmpd="sng" algn="ctr">
                    <a:solidFill>
                      <a:srgbClr val="AF05FF"/>
                    </a:solidFill>
                    <a:prstDash val="solid"/>
                    <a:round/>
                  </a:ln>
                  <a:solidFill>
                    <a:srgbClr val="7030A0"/>
                  </a:solidFill>
                  <a:effectLst>
                    <a:outerShdw blurRad="50800" dist="38100" dir="5400000" algn="t">
                      <a:srgbClr val="000000">
                        <a:alpha val="40000"/>
                      </a:srgbClr>
                    </a:outerShdw>
                  </a:effectLst>
                  <a:latin typeface="Tahoma" panose="020B0604030504040204" pitchFamily="34" charset="0"/>
                  <a:ea typeface="Times New Roman" panose="02020603050405020304" pitchFamily="18" charset="0"/>
                  <a:cs typeface="Times New Roman" panose="02020603050405020304" pitchFamily="18" charset="0"/>
                </a:rPr>
                <a:t>The more you rely on leaders to generalize for relief, the less your specific needs can fully resolve.</a:t>
              </a:r>
              <a:endParaRPr lang="en-US" sz="1100">
                <a:effectLst/>
                <a:latin typeface="Cambria Math" panose="02040503050406030204" pitchFamily="18" charset="0"/>
                <a:ea typeface="Times New Roman" panose="02020603050405020304" pitchFamily="18" charset="0"/>
                <a:cs typeface="Times New Roman" panose="02020603050405020304" pitchFamily="18" charset="0"/>
              </a:endParaRPr>
            </a:p>
          </xdr:txBody>
        </xdr:sp>
      </xdr:grpSp>
      <xdr:grpSp>
        <xdr:nvGrpSpPr>
          <xdr:cNvPr id="792" name="Group 791">
            <a:extLst>
              <a:ext uri="{FF2B5EF4-FFF2-40B4-BE49-F238E27FC236}">
                <a16:creationId xmlns:a16="http://schemas.microsoft.com/office/drawing/2014/main" id="{6A997516-B81F-F928-09CB-B1D0A9B37D80}"/>
              </a:ext>
            </a:extLst>
          </xdr:cNvPr>
          <xdr:cNvGrpSpPr/>
        </xdr:nvGrpSpPr>
        <xdr:grpSpPr>
          <a:xfrm>
            <a:off x="2842260" y="191277240"/>
            <a:ext cx="3214411" cy="3200400"/>
            <a:chOff x="0" y="0"/>
            <a:chExt cx="3215981" cy="3200400"/>
          </a:xfrm>
        </xdr:grpSpPr>
        <xdr:grpSp>
          <xdr:nvGrpSpPr>
            <xdr:cNvPr id="795" name="Group 794">
              <a:extLst>
                <a:ext uri="{FF2B5EF4-FFF2-40B4-BE49-F238E27FC236}">
                  <a16:creationId xmlns:a16="http://schemas.microsoft.com/office/drawing/2014/main" id="{9FDD13A2-D5BC-A0B3-D95B-B464046470C2}"/>
                </a:ext>
              </a:extLst>
            </xdr:cNvPr>
            <xdr:cNvGrpSpPr/>
          </xdr:nvGrpSpPr>
          <xdr:grpSpPr>
            <a:xfrm>
              <a:off x="0" y="0"/>
              <a:ext cx="3200400" cy="3200400"/>
              <a:chOff x="0" y="0"/>
              <a:chExt cx="2651760" cy="2651760"/>
            </a:xfrm>
          </xdr:grpSpPr>
          <xdr:sp macro="" textlink="">
            <xdr:nvSpPr>
              <xdr:cNvPr id="808" name="Circle: Hollow 807">
                <a:extLst>
                  <a:ext uri="{FF2B5EF4-FFF2-40B4-BE49-F238E27FC236}">
                    <a16:creationId xmlns:a16="http://schemas.microsoft.com/office/drawing/2014/main" id="{58F4958E-C4E1-6F1F-8C12-0CC862DD86DD}"/>
                  </a:ext>
                </a:extLst>
              </xdr:cNvPr>
              <xdr:cNvSpPr/>
            </xdr:nvSpPr>
            <xdr:spPr>
              <a:xfrm>
                <a:off x="0" y="0"/>
                <a:ext cx="2651760" cy="2651760"/>
              </a:xfrm>
              <a:prstGeom prst="donut">
                <a:avLst>
                  <a:gd name="adj" fmla="val 1435"/>
                </a:avLst>
              </a:prstGeom>
              <a:solidFill>
                <a:srgbClr val="00B0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endParaRPr lang="en-US"/>
              </a:p>
            </xdr:txBody>
          </xdr:sp>
          <xdr:sp macro="" textlink="">
            <xdr:nvSpPr>
              <xdr:cNvPr id="809" name="Flowchart: Summing Junction 808">
                <a:extLst>
                  <a:ext uri="{FF2B5EF4-FFF2-40B4-BE49-F238E27FC236}">
                    <a16:creationId xmlns:a16="http://schemas.microsoft.com/office/drawing/2014/main" id="{B3AA7661-41A3-7567-A44F-E91012DA3587}"/>
                  </a:ext>
                </a:extLst>
              </xdr:cNvPr>
              <xdr:cNvSpPr/>
            </xdr:nvSpPr>
            <xdr:spPr>
              <a:xfrm>
                <a:off x="24181" y="22860"/>
                <a:ext cx="2606040" cy="2606040"/>
              </a:xfrm>
              <a:prstGeom prst="flowChartSummingJunction">
                <a:avLst/>
              </a:prstGeom>
              <a:solidFill>
                <a:schemeClr val="bg1"/>
              </a:solidFill>
              <a:ln w="9525" cap="flat" cmpd="sng" algn="ctr">
                <a:solidFill>
                  <a:srgbClr val="00EA6A"/>
                </a:solidFill>
                <a:prstDash val="lgDash"/>
                <a:round/>
                <a:headEnd type="none" w="med" len="med"/>
                <a:tailEnd type="none" w="med" len="med"/>
              </a:ln>
            </xdr:spPr>
            <xdr:style>
              <a:lnRef idx="0">
                <a:scrgbClr r="0" g="0" b="0"/>
              </a:lnRef>
              <a:fillRef idx="0">
                <a:scrgbClr r="0" g="0" b="0"/>
              </a:fillRef>
              <a:effectRef idx="0">
                <a:scrgbClr r="0" g="0" b="0"/>
              </a:effectRef>
              <a:fontRef idx="minor">
                <a:schemeClr val="accent6"/>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accent6"/>
                    </a:solidFill>
                    <a:latin typeface="+mn-lt"/>
                    <a:ea typeface="+mn-ea"/>
                    <a:cs typeface="+mn-cs"/>
                  </a:defRPr>
                </a:lvl1pPr>
                <a:lvl2pPr marL="457200" algn="l" defTabSz="914400" rtl="0" eaLnBrk="1" latinLnBrk="0" hangingPunct="1">
                  <a:defRPr sz="1800" kern="1200">
                    <a:solidFill>
                      <a:schemeClr val="accent6"/>
                    </a:solidFill>
                    <a:latin typeface="+mn-lt"/>
                    <a:ea typeface="+mn-ea"/>
                    <a:cs typeface="+mn-cs"/>
                  </a:defRPr>
                </a:lvl2pPr>
                <a:lvl3pPr marL="914400" algn="l" defTabSz="914400" rtl="0" eaLnBrk="1" latinLnBrk="0" hangingPunct="1">
                  <a:defRPr sz="1800" kern="1200">
                    <a:solidFill>
                      <a:schemeClr val="accent6"/>
                    </a:solidFill>
                    <a:latin typeface="+mn-lt"/>
                    <a:ea typeface="+mn-ea"/>
                    <a:cs typeface="+mn-cs"/>
                  </a:defRPr>
                </a:lvl3pPr>
                <a:lvl4pPr marL="1371600" algn="l" defTabSz="914400" rtl="0" eaLnBrk="1" latinLnBrk="0" hangingPunct="1">
                  <a:defRPr sz="1800" kern="1200">
                    <a:solidFill>
                      <a:schemeClr val="accent6"/>
                    </a:solidFill>
                    <a:latin typeface="+mn-lt"/>
                    <a:ea typeface="+mn-ea"/>
                    <a:cs typeface="+mn-cs"/>
                  </a:defRPr>
                </a:lvl4pPr>
                <a:lvl5pPr marL="1828800" algn="l" defTabSz="914400" rtl="0" eaLnBrk="1" latinLnBrk="0" hangingPunct="1">
                  <a:defRPr sz="1800" kern="1200">
                    <a:solidFill>
                      <a:schemeClr val="accent6"/>
                    </a:solidFill>
                    <a:latin typeface="+mn-lt"/>
                    <a:ea typeface="+mn-ea"/>
                    <a:cs typeface="+mn-cs"/>
                  </a:defRPr>
                </a:lvl5pPr>
                <a:lvl6pPr marL="2286000" algn="l" defTabSz="914400" rtl="0" eaLnBrk="1" latinLnBrk="0" hangingPunct="1">
                  <a:defRPr sz="1800" kern="1200">
                    <a:solidFill>
                      <a:schemeClr val="accent6"/>
                    </a:solidFill>
                    <a:latin typeface="+mn-lt"/>
                    <a:ea typeface="+mn-ea"/>
                    <a:cs typeface="+mn-cs"/>
                  </a:defRPr>
                </a:lvl6pPr>
                <a:lvl7pPr marL="2743200" algn="l" defTabSz="914400" rtl="0" eaLnBrk="1" latinLnBrk="0" hangingPunct="1">
                  <a:defRPr sz="1800" kern="1200">
                    <a:solidFill>
                      <a:schemeClr val="accent6"/>
                    </a:solidFill>
                    <a:latin typeface="+mn-lt"/>
                    <a:ea typeface="+mn-ea"/>
                    <a:cs typeface="+mn-cs"/>
                  </a:defRPr>
                </a:lvl7pPr>
                <a:lvl8pPr marL="3200400" algn="l" defTabSz="914400" rtl="0" eaLnBrk="1" latinLnBrk="0" hangingPunct="1">
                  <a:defRPr sz="1800" kern="1200">
                    <a:solidFill>
                      <a:schemeClr val="accent6"/>
                    </a:solidFill>
                    <a:latin typeface="+mn-lt"/>
                    <a:ea typeface="+mn-ea"/>
                    <a:cs typeface="+mn-cs"/>
                  </a:defRPr>
                </a:lvl8pPr>
                <a:lvl9pPr marL="3657600" algn="l" defTabSz="914400" rtl="0" eaLnBrk="1" latinLnBrk="0" hangingPunct="1">
                  <a:defRPr sz="1800" kern="1200">
                    <a:solidFill>
                      <a:schemeClr val="accent6"/>
                    </a:solidFill>
                    <a:latin typeface="+mn-lt"/>
                    <a:ea typeface="+mn-ea"/>
                    <a:cs typeface="+mn-cs"/>
                  </a:defRPr>
                </a:lvl9pPr>
              </a:lstStyle>
              <a:p>
                <a:endParaRPr lang="en-US"/>
              </a:p>
            </xdr:txBody>
          </xdr:sp>
        </xdr:grpSp>
        <xdr:sp macro="" textlink="">
          <xdr:nvSpPr>
            <xdr:cNvPr id="796" name="Right Arrow 12">
              <a:extLst>
                <a:ext uri="{FF2B5EF4-FFF2-40B4-BE49-F238E27FC236}">
                  <a16:creationId xmlns:a16="http://schemas.microsoft.com/office/drawing/2014/main" id="{82865885-ECF2-313A-723F-03C0D23ADC26}"/>
                </a:ext>
              </a:extLst>
            </xdr:cNvPr>
            <xdr:cNvSpPr>
              <a:spLocks noChangeAspect="1"/>
            </xdr:cNvSpPr>
          </xdr:nvSpPr>
          <xdr:spPr>
            <a:xfrm rot="8100000">
              <a:off x="2345624" y="2439075"/>
              <a:ext cx="342899" cy="274320"/>
            </a:xfrm>
            <a:prstGeom prst="rightArrow">
              <a:avLst>
                <a:gd name="adj1" fmla="val 50000"/>
                <a:gd name="adj2" fmla="val 73848"/>
              </a:avLst>
            </a:prstGeom>
            <a:solidFill>
              <a:schemeClr val="accent2">
                <a:lumMod val="40000"/>
                <a:lumOff val="60000"/>
              </a:schemeClr>
            </a:solidFill>
            <a:ln>
              <a:noFill/>
            </a:ln>
            <a:effectLst>
              <a:outerShdw blurRad="63500" sx="102000" sy="102000" algn="ctr" rotWithShape="0">
                <a:prstClr val="black">
                  <a:alpha val="40000"/>
                </a:prstClr>
              </a:outerShdw>
            </a:effectLst>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indent="228600">
                <a:spcBef>
                  <a:spcPts val="0"/>
                </a:spcBef>
                <a:spcAft>
                  <a:spcPts val="0"/>
                </a:spcAft>
                <a:tabLst>
                  <a:tab pos="3200400" algn="r"/>
                </a:tabLst>
              </a:pPr>
              <a:r>
                <a:rPr lang="en-US" sz="1100" kern="1200">
                  <a:solidFill>
                    <a:srgbClr val="000000"/>
                  </a:solidFill>
                  <a:effectLst/>
                  <a:latin typeface="Georgia" panose="02040502050405020303" pitchFamily="18" charset="0"/>
                  <a:ea typeface="Times New Roman" panose="02020603050405020304" pitchFamily="18" charset="0"/>
                  <a:cs typeface="Times New Roman" panose="02020603050405020304" pitchFamily="18" charset="0"/>
                </a:rPr>
                <a:t> </a:t>
              </a:r>
              <a:endParaRPr lang="en-US" sz="1100">
                <a:effectLst/>
                <a:latin typeface="Cambria Math" panose="02040503050406030204" pitchFamily="18" charset="0"/>
                <a:ea typeface="Times New Roman" panose="02020603050405020304" pitchFamily="18" charset="0"/>
                <a:cs typeface="Times New Roman" panose="02020603050405020304" pitchFamily="18" charset="0"/>
              </a:endParaRPr>
            </a:p>
          </xdr:txBody>
        </xdr:sp>
        <xdr:sp macro="" textlink="">
          <xdr:nvSpPr>
            <xdr:cNvPr id="797" name="Right Arrow 13">
              <a:extLst>
                <a:ext uri="{FF2B5EF4-FFF2-40B4-BE49-F238E27FC236}">
                  <a16:creationId xmlns:a16="http://schemas.microsoft.com/office/drawing/2014/main" id="{56A6518E-3D16-060B-9BFD-AEDA5366AAA2}"/>
                </a:ext>
              </a:extLst>
            </xdr:cNvPr>
            <xdr:cNvSpPr>
              <a:spLocks noChangeAspect="1"/>
            </xdr:cNvSpPr>
          </xdr:nvSpPr>
          <xdr:spPr>
            <a:xfrm rot="18900000">
              <a:off x="519208" y="499487"/>
              <a:ext cx="342899" cy="274320"/>
            </a:xfrm>
            <a:prstGeom prst="rightArrow">
              <a:avLst>
                <a:gd name="adj1" fmla="val 50000"/>
                <a:gd name="adj2" fmla="val 73789"/>
              </a:avLst>
            </a:prstGeom>
            <a:solidFill>
              <a:schemeClr val="accent2">
                <a:lumMod val="40000"/>
                <a:lumOff val="60000"/>
              </a:schemeClr>
            </a:solidFill>
            <a:ln>
              <a:noFill/>
            </a:ln>
            <a:effectLst>
              <a:outerShdw blurRad="63500" sx="102000" sy="102000" algn="ctr" rotWithShape="0">
                <a:prstClr val="black">
                  <a:alpha val="40000"/>
                </a:prstClr>
              </a:outerShdw>
            </a:effectLst>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indent="228600">
                <a:spcBef>
                  <a:spcPts val="0"/>
                </a:spcBef>
                <a:spcAft>
                  <a:spcPts val="0"/>
                </a:spcAft>
                <a:tabLst>
                  <a:tab pos="3200400" algn="r"/>
                </a:tabLst>
              </a:pPr>
              <a:r>
                <a:rPr lang="en-US" sz="1100" kern="1200">
                  <a:solidFill>
                    <a:srgbClr val="000000"/>
                  </a:solidFill>
                  <a:effectLst/>
                  <a:latin typeface="Georgia" panose="02040502050405020303" pitchFamily="18" charset="0"/>
                  <a:ea typeface="Times New Roman" panose="02020603050405020304" pitchFamily="18" charset="0"/>
                  <a:cs typeface="Times New Roman" panose="02020603050405020304" pitchFamily="18" charset="0"/>
                </a:rPr>
                <a:t> </a:t>
              </a:r>
              <a:endParaRPr lang="en-US" sz="1100">
                <a:effectLst/>
                <a:latin typeface="Cambria Math" panose="02040503050406030204" pitchFamily="18" charset="0"/>
                <a:ea typeface="Times New Roman" panose="02020603050405020304" pitchFamily="18" charset="0"/>
                <a:cs typeface="Times New Roman" panose="02020603050405020304" pitchFamily="18" charset="0"/>
              </a:endParaRPr>
            </a:p>
          </xdr:txBody>
        </xdr:sp>
        <xdr:sp macro="" textlink="">
          <xdr:nvSpPr>
            <xdr:cNvPr id="798" name="Right Arrow 14">
              <a:extLst>
                <a:ext uri="{FF2B5EF4-FFF2-40B4-BE49-F238E27FC236}">
                  <a16:creationId xmlns:a16="http://schemas.microsoft.com/office/drawing/2014/main" id="{16F4BE57-4DFD-3B5D-92B4-09694D1E1BEC}"/>
                </a:ext>
              </a:extLst>
            </xdr:cNvPr>
            <xdr:cNvSpPr>
              <a:spLocks noChangeAspect="1"/>
            </xdr:cNvSpPr>
          </xdr:nvSpPr>
          <xdr:spPr>
            <a:xfrm rot="2703904">
              <a:off x="2395616" y="530031"/>
              <a:ext cx="343014" cy="274411"/>
            </a:xfrm>
            <a:prstGeom prst="rightArrow">
              <a:avLst>
                <a:gd name="adj1" fmla="val 50000"/>
                <a:gd name="adj2" fmla="val 68475"/>
              </a:avLst>
            </a:prstGeom>
            <a:solidFill>
              <a:schemeClr val="accent2">
                <a:lumMod val="40000"/>
                <a:lumOff val="60000"/>
              </a:schemeClr>
            </a:solidFill>
            <a:ln>
              <a:noFill/>
            </a:ln>
            <a:effectLst>
              <a:outerShdw blurRad="63500" sx="102000" sy="102000" algn="ctr" rotWithShape="0">
                <a:prstClr val="black">
                  <a:alpha val="40000"/>
                </a:prstClr>
              </a:outerShdw>
            </a:effectLst>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indent="228600">
                <a:spcBef>
                  <a:spcPts val="0"/>
                </a:spcBef>
                <a:spcAft>
                  <a:spcPts val="0"/>
                </a:spcAft>
                <a:tabLst>
                  <a:tab pos="3200400" algn="r"/>
                </a:tabLst>
              </a:pPr>
              <a:r>
                <a:rPr lang="en-US" sz="1100" kern="1200">
                  <a:solidFill>
                    <a:srgbClr val="000000"/>
                  </a:solidFill>
                  <a:effectLst/>
                  <a:latin typeface="Georgia" panose="02040502050405020303" pitchFamily="18" charset="0"/>
                  <a:ea typeface="Times New Roman" panose="02020603050405020304" pitchFamily="18" charset="0"/>
                  <a:cs typeface="Times New Roman" panose="02020603050405020304" pitchFamily="18" charset="0"/>
                </a:rPr>
                <a:t> </a:t>
              </a:r>
              <a:endParaRPr lang="en-US" sz="1100">
                <a:effectLst/>
                <a:latin typeface="Cambria Math" panose="02040503050406030204" pitchFamily="18" charset="0"/>
                <a:ea typeface="Times New Roman" panose="02020603050405020304" pitchFamily="18" charset="0"/>
                <a:cs typeface="Times New Roman" panose="02020603050405020304" pitchFamily="18" charset="0"/>
              </a:endParaRPr>
            </a:p>
          </xdr:txBody>
        </xdr:sp>
        <xdr:sp macro="" textlink="">
          <xdr:nvSpPr>
            <xdr:cNvPr id="799" name="Right Arrow 15">
              <a:extLst>
                <a:ext uri="{FF2B5EF4-FFF2-40B4-BE49-F238E27FC236}">
                  <a16:creationId xmlns:a16="http://schemas.microsoft.com/office/drawing/2014/main" id="{796BAB26-1F1F-D69E-A2B3-DD95C9D9471E}"/>
                </a:ext>
              </a:extLst>
            </xdr:cNvPr>
            <xdr:cNvSpPr>
              <a:spLocks noChangeAspect="1"/>
            </xdr:cNvSpPr>
          </xdr:nvSpPr>
          <xdr:spPr>
            <a:xfrm rot="13500000">
              <a:off x="465641" y="2408470"/>
              <a:ext cx="343014" cy="274411"/>
            </a:xfrm>
            <a:prstGeom prst="rightArrow">
              <a:avLst>
                <a:gd name="adj1" fmla="val 50000"/>
                <a:gd name="adj2" fmla="val 68526"/>
              </a:avLst>
            </a:prstGeom>
            <a:solidFill>
              <a:schemeClr val="accent2">
                <a:lumMod val="40000"/>
                <a:lumOff val="60000"/>
              </a:schemeClr>
            </a:solidFill>
            <a:ln>
              <a:noFill/>
            </a:ln>
            <a:effectLst>
              <a:outerShdw blurRad="63500" sx="102000" sy="102000" algn="ctr" rotWithShape="0">
                <a:prstClr val="black">
                  <a:alpha val="40000"/>
                </a:prstClr>
              </a:outerShdw>
            </a:effectLst>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indent="228600">
                <a:spcBef>
                  <a:spcPts val="0"/>
                </a:spcBef>
                <a:spcAft>
                  <a:spcPts val="0"/>
                </a:spcAft>
                <a:tabLst>
                  <a:tab pos="3200400" algn="r"/>
                </a:tabLst>
              </a:pPr>
              <a:r>
                <a:rPr lang="en-US" sz="1100" kern="1200">
                  <a:solidFill>
                    <a:srgbClr val="000000"/>
                  </a:solidFill>
                  <a:effectLst/>
                  <a:latin typeface="Georgia" panose="02040502050405020303" pitchFamily="18" charset="0"/>
                  <a:ea typeface="Times New Roman" panose="02020603050405020304" pitchFamily="18" charset="0"/>
                  <a:cs typeface="Times New Roman" panose="02020603050405020304" pitchFamily="18" charset="0"/>
                </a:rPr>
                <a:t> </a:t>
              </a:r>
              <a:endParaRPr lang="en-US" sz="1100">
                <a:effectLst/>
                <a:latin typeface="Cambria Math" panose="02040503050406030204" pitchFamily="18" charset="0"/>
                <a:ea typeface="Times New Roman" panose="02020603050405020304" pitchFamily="18" charset="0"/>
                <a:cs typeface="Times New Roman" panose="02020603050405020304" pitchFamily="18" charset="0"/>
              </a:endParaRPr>
            </a:p>
          </xdr:txBody>
        </xdr:sp>
        <xdr:sp macro="" textlink="">
          <xdr:nvSpPr>
            <xdr:cNvPr id="800" name="Text Box 12">
              <a:extLst>
                <a:ext uri="{FF2B5EF4-FFF2-40B4-BE49-F238E27FC236}">
                  <a16:creationId xmlns:a16="http://schemas.microsoft.com/office/drawing/2014/main" id="{8A22952D-84EC-87F1-428B-0DA39E0B6852}"/>
                </a:ext>
              </a:extLst>
            </xdr:cNvPr>
            <xdr:cNvSpPr txBox="1"/>
          </xdr:nvSpPr>
          <xdr:spPr>
            <a:xfrm>
              <a:off x="2425854" y="941123"/>
              <a:ext cx="274411" cy="365760"/>
            </a:xfrm>
            <a:prstGeom prst="rect">
              <a:avLst/>
            </a:prstGeom>
            <a:noFill/>
            <a:ln>
              <a:noFill/>
            </a:ln>
          </xdr:spPr>
          <xdr:txBody>
            <a:bodyPr rot="0" spcFirstLastPara="0" vert="horz" wrap="square" lIns="0" tIns="0" rIns="0" bIns="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algn="ctr">
                <a:spcBef>
                  <a:spcPts val="0"/>
                </a:spcBef>
                <a:spcAft>
                  <a:spcPts val="0"/>
                </a:spcAft>
              </a:pPr>
              <a:r>
                <a:rPr lang="en-US" sz="2000" b="1" kern="1200" spc="-50">
                  <a:ln w="9525" cap="flat" cmpd="sng" algn="ctr">
                    <a:solidFill>
                      <a:srgbClr val="385723"/>
                    </a:solidFill>
                    <a:prstDash val="solid"/>
                    <a:round/>
                  </a:ln>
                  <a:solidFill>
                    <a:srgbClr val="385723"/>
                  </a:solidFill>
                  <a:effectLst>
                    <a:outerShdw blurRad="50800" dist="38100" dir="5400000" algn="t">
                      <a:srgbClr val="000000">
                        <a:alpha val="40000"/>
                      </a:srgbClr>
                    </a:outerShdw>
                  </a:effectLst>
                  <a:latin typeface="Tahoma" panose="020B0604030504040204" pitchFamily="34" charset="0"/>
                  <a:ea typeface="Times New Roman" panose="02020603050405020304" pitchFamily="18" charset="0"/>
                  <a:cs typeface="Times New Roman" panose="02020603050405020304" pitchFamily="18" charset="0"/>
                </a:rPr>
                <a:t>1</a:t>
              </a:r>
              <a:endParaRPr lang="en-US" sz="1100">
                <a:effectLst/>
                <a:latin typeface="Cambria Math" panose="02040503050406030204" pitchFamily="18" charset="0"/>
                <a:ea typeface="Times New Roman" panose="02020603050405020304" pitchFamily="18" charset="0"/>
                <a:cs typeface="Times New Roman" panose="02020603050405020304" pitchFamily="18" charset="0"/>
              </a:endParaRPr>
            </a:p>
            <a:p>
              <a:pPr marL="0" marR="0" algn="ctr">
                <a:lnSpc>
                  <a:spcPts val="1500"/>
                </a:lnSpc>
                <a:spcBef>
                  <a:spcPts val="0"/>
                </a:spcBef>
                <a:spcAft>
                  <a:spcPts val="0"/>
                </a:spcAft>
              </a:pPr>
              <a:r>
                <a:rPr lang="en-US" sz="1200">
                  <a:effectLst/>
                  <a:latin typeface="Cambria Math" panose="02040503050406030204" pitchFamily="18" charset="0"/>
                  <a:ea typeface="Times New Roman" panose="02020603050405020304" pitchFamily="18" charset="0"/>
                  <a:cs typeface="Times New Roman" panose="02020603050405020304" pitchFamily="18" charset="0"/>
                </a:rPr>
                <a:t> </a:t>
              </a:r>
              <a:endParaRPr lang="en-US" sz="1100">
                <a:effectLst/>
                <a:latin typeface="Cambria Math" panose="02040503050406030204" pitchFamily="18" charset="0"/>
                <a:ea typeface="Times New Roman" panose="02020603050405020304" pitchFamily="18" charset="0"/>
                <a:cs typeface="Times New Roman" panose="02020603050405020304" pitchFamily="18" charset="0"/>
              </a:endParaRPr>
            </a:p>
          </xdr:txBody>
        </xdr:sp>
        <xdr:sp macro="" textlink="">
          <xdr:nvSpPr>
            <xdr:cNvPr id="801" name="Text Box 13">
              <a:extLst>
                <a:ext uri="{FF2B5EF4-FFF2-40B4-BE49-F238E27FC236}">
                  <a16:creationId xmlns:a16="http://schemas.microsoft.com/office/drawing/2014/main" id="{A221D1A8-0CCD-3C85-66B2-D4475A74781E}"/>
                </a:ext>
              </a:extLst>
            </xdr:cNvPr>
            <xdr:cNvSpPr txBox="1"/>
          </xdr:nvSpPr>
          <xdr:spPr>
            <a:xfrm>
              <a:off x="1003921" y="2135062"/>
              <a:ext cx="1226563" cy="961568"/>
            </a:xfrm>
            <a:prstGeom prst="rect">
              <a:avLst/>
            </a:prstGeom>
            <a:noFill/>
            <a:ln>
              <a:noFill/>
            </a:ln>
          </xdr:spPr>
          <xdr:txBody>
            <a:bodyPr rot="0" spcFirstLastPara="0" vert="horz" wrap="square" lIns="0" tIns="0" rIns="0" bIns="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algn="ctr">
                <a:lnSpc>
                  <a:spcPts val="1200"/>
                </a:lnSpc>
                <a:spcBef>
                  <a:spcPts val="0"/>
                </a:spcBef>
                <a:spcAft>
                  <a:spcPts val="0"/>
                </a:spcAft>
              </a:pPr>
              <a:r>
                <a:rPr lang="en-US" sz="1100" b="1" kern="1200">
                  <a:ln w="9525" cap="flat" cmpd="sng" algn="ctr">
                    <a:solidFill>
                      <a:srgbClr val="00B050"/>
                    </a:solidFill>
                    <a:prstDash val="solid"/>
                    <a:round/>
                  </a:ln>
                  <a:solidFill>
                    <a:srgbClr val="00B050"/>
                  </a:solidFill>
                  <a:effectLst>
                    <a:outerShdw blurRad="50800" dist="38100" dir="5400000" algn="t">
                      <a:srgbClr val="000000">
                        <a:alpha val="40000"/>
                      </a:srgbClr>
                    </a:outerShdw>
                  </a:effectLst>
                  <a:latin typeface="Tahoma" panose="020B0604030504040204" pitchFamily="34" charset="0"/>
                  <a:ea typeface="Times New Roman" panose="02020603050405020304" pitchFamily="18" charset="0"/>
                  <a:cs typeface="Times New Roman" panose="02020603050405020304" pitchFamily="18" charset="0"/>
                </a:rPr>
                <a:t>The</a:t>
              </a:r>
              <a:r>
                <a:rPr lang="en-US" sz="1100">
                  <a:effectLst/>
                  <a:latin typeface="Cambria Math" panose="02040503050406030204" pitchFamily="18" charset="0"/>
                  <a:ea typeface="Times New Roman" panose="02020603050405020304" pitchFamily="18" charset="0"/>
                  <a:cs typeface="Times New Roman" panose="02020603050405020304" pitchFamily="18" charset="0"/>
                </a:rPr>
                <a:t> </a:t>
              </a:r>
              <a:r>
                <a:rPr lang="en-US" sz="1100" b="1" kern="1200">
                  <a:ln w="9525" cap="flat" cmpd="sng" algn="ctr">
                    <a:solidFill>
                      <a:srgbClr val="00B050"/>
                    </a:solidFill>
                    <a:prstDash val="solid"/>
                    <a:round/>
                  </a:ln>
                  <a:solidFill>
                    <a:srgbClr val="00B050"/>
                  </a:solidFill>
                  <a:effectLst>
                    <a:outerShdw blurRad="50800" dist="38100" dir="5400000" algn="t">
                      <a:srgbClr val="000000">
                        <a:alpha val="40000"/>
                      </a:srgbClr>
                    </a:outerShdw>
                  </a:effectLst>
                  <a:latin typeface="Tahoma" panose="020B0604030504040204" pitchFamily="34" charset="0"/>
                  <a:ea typeface="Times New Roman" panose="02020603050405020304" pitchFamily="18" charset="0"/>
                  <a:cs typeface="Times New Roman" panose="02020603050405020304" pitchFamily="18" charset="0"/>
                </a:rPr>
                <a:t>more your specific needs can fully resolve, the less you are kept in pain.</a:t>
              </a:r>
              <a:endParaRPr lang="en-US" sz="1100">
                <a:effectLst/>
                <a:latin typeface="Cambria Math" panose="02040503050406030204" pitchFamily="18" charset="0"/>
                <a:ea typeface="Times New Roman" panose="02020603050405020304" pitchFamily="18" charset="0"/>
                <a:cs typeface="Times New Roman" panose="02020603050405020304" pitchFamily="18" charset="0"/>
              </a:endParaRPr>
            </a:p>
          </xdr:txBody>
        </xdr:sp>
        <xdr:sp macro="" textlink="">
          <xdr:nvSpPr>
            <xdr:cNvPr id="802" name="Text Box 14">
              <a:extLst>
                <a:ext uri="{FF2B5EF4-FFF2-40B4-BE49-F238E27FC236}">
                  <a16:creationId xmlns:a16="http://schemas.microsoft.com/office/drawing/2014/main" id="{1E79C170-C2A9-574E-F507-D41D60DB1D4C}"/>
                </a:ext>
              </a:extLst>
            </xdr:cNvPr>
            <xdr:cNvSpPr txBox="1"/>
          </xdr:nvSpPr>
          <xdr:spPr>
            <a:xfrm flipH="1">
              <a:off x="1476392" y="1905585"/>
              <a:ext cx="274411" cy="365760"/>
            </a:xfrm>
            <a:prstGeom prst="rect">
              <a:avLst/>
            </a:prstGeom>
            <a:noFill/>
            <a:ln>
              <a:noFill/>
            </a:ln>
          </xdr:spPr>
          <xdr:txBody>
            <a:bodyPr rot="0" spcFirstLastPara="0" vert="horz" wrap="square" lIns="0" tIns="0" rIns="0" bIns="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algn="ctr">
                <a:spcBef>
                  <a:spcPts val="0"/>
                </a:spcBef>
                <a:spcAft>
                  <a:spcPts val="0"/>
                </a:spcAft>
              </a:pPr>
              <a:r>
                <a:rPr lang="en-US" sz="2000" b="1" kern="1200" spc="-50">
                  <a:ln w="9525" cap="flat" cmpd="sng" algn="ctr">
                    <a:solidFill>
                      <a:srgbClr val="385723"/>
                    </a:solidFill>
                    <a:prstDash val="solid"/>
                    <a:round/>
                  </a:ln>
                  <a:solidFill>
                    <a:srgbClr val="385723"/>
                  </a:solidFill>
                  <a:effectLst>
                    <a:outerShdw blurRad="50800" dist="38100" dir="5400000" algn="t">
                      <a:srgbClr val="000000">
                        <a:alpha val="40000"/>
                      </a:srgbClr>
                    </a:outerShdw>
                  </a:effectLst>
                  <a:latin typeface="Tahoma" panose="020B0604030504040204" pitchFamily="34" charset="0"/>
                  <a:ea typeface="Times New Roman" panose="02020603050405020304" pitchFamily="18" charset="0"/>
                  <a:cs typeface="Times New Roman" panose="02020603050405020304" pitchFamily="18" charset="0"/>
                </a:rPr>
                <a:t>2</a:t>
              </a:r>
              <a:endParaRPr lang="en-US" sz="1100">
                <a:effectLst/>
                <a:latin typeface="Cambria Math" panose="02040503050406030204" pitchFamily="18" charset="0"/>
                <a:ea typeface="Times New Roman" panose="02020603050405020304" pitchFamily="18" charset="0"/>
                <a:cs typeface="Times New Roman" panose="02020603050405020304" pitchFamily="18" charset="0"/>
              </a:endParaRPr>
            </a:p>
          </xdr:txBody>
        </xdr:sp>
        <xdr:sp macro="" textlink="">
          <xdr:nvSpPr>
            <xdr:cNvPr id="803" name="Text Box 15">
              <a:extLst>
                <a:ext uri="{FF2B5EF4-FFF2-40B4-BE49-F238E27FC236}">
                  <a16:creationId xmlns:a16="http://schemas.microsoft.com/office/drawing/2014/main" id="{F62F0A9E-8A8D-22BF-0A89-1E29910F8F60}"/>
                </a:ext>
              </a:extLst>
            </xdr:cNvPr>
            <xdr:cNvSpPr txBox="1"/>
          </xdr:nvSpPr>
          <xdr:spPr>
            <a:xfrm flipH="1">
              <a:off x="47866" y="1228436"/>
              <a:ext cx="1268891" cy="961568"/>
            </a:xfrm>
            <a:prstGeom prst="rect">
              <a:avLst/>
            </a:prstGeom>
            <a:noFill/>
            <a:ln>
              <a:noFill/>
            </a:ln>
          </xdr:spPr>
          <xdr:txBody>
            <a:bodyPr rot="0" spcFirstLastPara="0" vert="horz" wrap="square" lIns="0" tIns="0" rIns="0" bIns="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algn="ctr">
                <a:lnSpc>
                  <a:spcPts val="1200"/>
                </a:lnSpc>
                <a:spcBef>
                  <a:spcPts val="0"/>
                </a:spcBef>
                <a:spcAft>
                  <a:spcPts val="0"/>
                </a:spcAft>
              </a:pPr>
              <a:r>
                <a:rPr lang="en-US" sz="1100" b="1" kern="1200">
                  <a:ln w="9525" cap="flat" cmpd="sng" algn="ctr">
                    <a:solidFill>
                      <a:srgbClr val="00B050"/>
                    </a:solidFill>
                    <a:prstDash val="solid"/>
                    <a:round/>
                  </a:ln>
                  <a:solidFill>
                    <a:srgbClr val="00B050"/>
                  </a:solidFill>
                  <a:effectLst>
                    <a:outerShdw blurRad="50800" dist="38100" dir="5400000" algn="t">
                      <a:srgbClr val="000000">
                        <a:alpha val="40000"/>
                      </a:srgbClr>
                    </a:outerShdw>
                  </a:effectLst>
                  <a:latin typeface="Tahoma" panose="020B0604030504040204" pitchFamily="34" charset="0"/>
                  <a:ea typeface="Times New Roman" panose="02020603050405020304" pitchFamily="18" charset="0"/>
                  <a:cs typeface="Times New Roman" panose="02020603050405020304" pitchFamily="18" charset="0"/>
                </a:rPr>
                <a:t>The</a:t>
              </a:r>
              <a:r>
                <a:rPr lang="en-US" sz="1100" b="1" kern="1200">
                  <a:ln w="9525" cap="flat" cmpd="sng" algn="ctr">
                    <a:solidFill>
                      <a:srgbClr val="AF05FF"/>
                    </a:solidFill>
                    <a:prstDash val="solid"/>
                    <a:round/>
                  </a:ln>
                  <a:solidFill>
                    <a:srgbClr val="7030A0"/>
                  </a:solidFill>
                  <a:effectLst>
                    <a:outerShdw blurRad="50800" dist="38100" dir="5400000" algn="t">
                      <a:srgbClr val="000000">
                        <a:alpha val="40000"/>
                      </a:srgbClr>
                    </a:outerShdw>
                  </a:effectLst>
                  <a:latin typeface="Tahoma" panose="020B0604030504040204" pitchFamily="34" charset="0"/>
                  <a:ea typeface="Times New Roman" panose="02020603050405020304" pitchFamily="18" charset="0"/>
                  <a:cs typeface="Times New Roman" panose="02020603050405020304" pitchFamily="18" charset="0"/>
                </a:rPr>
                <a:t> </a:t>
              </a:r>
              <a:r>
                <a:rPr lang="en-US" sz="1100" b="1" kern="1200">
                  <a:ln w="9525" cap="flat" cmpd="sng" algn="ctr">
                    <a:solidFill>
                      <a:srgbClr val="00B050"/>
                    </a:solidFill>
                    <a:prstDash val="solid"/>
                    <a:round/>
                  </a:ln>
                  <a:solidFill>
                    <a:srgbClr val="00B050"/>
                  </a:solidFill>
                  <a:effectLst>
                    <a:outerShdw blurRad="50800" dist="38100" dir="5400000" algn="t">
                      <a:srgbClr val="000000">
                        <a:alpha val="40000"/>
                      </a:srgbClr>
                    </a:outerShdw>
                  </a:effectLst>
                  <a:latin typeface="Tahoma" panose="020B0604030504040204" pitchFamily="34" charset="0"/>
                  <a:ea typeface="Times New Roman" panose="02020603050405020304" pitchFamily="18" charset="0"/>
                  <a:cs typeface="Times New Roman" panose="02020603050405020304" pitchFamily="18" charset="0"/>
                </a:rPr>
                <a:t>less you are kept in pain, the more you can fully focus on your own.</a:t>
              </a:r>
              <a:endParaRPr lang="en-US" sz="1100">
                <a:effectLst/>
                <a:latin typeface="Cambria Math" panose="02040503050406030204" pitchFamily="18" charset="0"/>
                <a:ea typeface="Times New Roman" panose="02020603050405020304" pitchFamily="18" charset="0"/>
                <a:cs typeface="Times New Roman" panose="02020603050405020304" pitchFamily="18" charset="0"/>
              </a:endParaRPr>
            </a:p>
          </xdr:txBody>
        </xdr:sp>
        <xdr:sp macro="" textlink="">
          <xdr:nvSpPr>
            <xdr:cNvPr id="804" name="Text Box 16">
              <a:extLst>
                <a:ext uri="{FF2B5EF4-FFF2-40B4-BE49-F238E27FC236}">
                  <a16:creationId xmlns:a16="http://schemas.microsoft.com/office/drawing/2014/main" id="{C9B5ACA7-E9D0-FD33-8DF3-6A4E3776C6E2}"/>
                </a:ext>
              </a:extLst>
            </xdr:cNvPr>
            <xdr:cNvSpPr txBox="1"/>
          </xdr:nvSpPr>
          <xdr:spPr>
            <a:xfrm>
              <a:off x="502791" y="996618"/>
              <a:ext cx="274411" cy="365760"/>
            </a:xfrm>
            <a:prstGeom prst="rect">
              <a:avLst/>
            </a:prstGeom>
            <a:noFill/>
            <a:ln>
              <a:noFill/>
            </a:ln>
          </xdr:spPr>
          <xdr:txBody>
            <a:bodyPr rot="0" spcFirstLastPara="0" vert="horz" wrap="square" lIns="0" tIns="0" rIns="0" bIns="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algn="ctr">
                <a:spcBef>
                  <a:spcPts val="0"/>
                </a:spcBef>
                <a:spcAft>
                  <a:spcPts val="0"/>
                </a:spcAft>
              </a:pPr>
              <a:r>
                <a:rPr lang="en-US" sz="2000" b="1" kern="1200" spc="-50">
                  <a:ln w="9525" cap="flat" cmpd="sng" algn="ctr">
                    <a:solidFill>
                      <a:srgbClr val="385723"/>
                    </a:solidFill>
                    <a:prstDash val="solid"/>
                    <a:round/>
                  </a:ln>
                  <a:solidFill>
                    <a:srgbClr val="385723"/>
                  </a:solidFill>
                  <a:effectLst>
                    <a:outerShdw blurRad="50800" dist="38100" dir="5400000" algn="t">
                      <a:srgbClr val="000000">
                        <a:alpha val="40000"/>
                      </a:srgbClr>
                    </a:outerShdw>
                  </a:effectLst>
                  <a:latin typeface="Tahoma" panose="020B0604030504040204" pitchFamily="34" charset="0"/>
                  <a:ea typeface="Times New Roman" panose="02020603050405020304" pitchFamily="18" charset="0"/>
                  <a:cs typeface="Times New Roman" panose="02020603050405020304" pitchFamily="18" charset="0"/>
                </a:rPr>
                <a:t>3</a:t>
              </a:r>
              <a:endParaRPr lang="en-US" sz="1100">
                <a:effectLst/>
                <a:latin typeface="Cambria Math" panose="02040503050406030204" pitchFamily="18" charset="0"/>
                <a:ea typeface="Times New Roman" panose="02020603050405020304" pitchFamily="18" charset="0"/>
                <a:cs typeface="Times New Roman" panose="02020603050405020304" pitchFamily="18" charset="0"/>
              </a:endParaRPr>
            </a:p>
          </xdr:txBody>
        </xdr:sp>
        <xdr:sp macro="" textlink="">
          <xdr:nvSpPr>
            <xdr:cNvPr id="805" name="Text Box 17">
              <a:extLst>
                <a:ext uri="{FF2B5EF4-FFF2-40B4-BE49-F238E27FC236}">
                  <a16:creationId xmlns:a16="http://schemas.microsoft.com/office/drawing/2014/main" id="{1C590CF2-4CAE-4223-9675-E72FD1BBEE7A}"/>
                </a:ext>
              </a:extLst>
            </xdr:cNvPr>
            <xdr:cNvSpPr txBox="1"/>
          </xdr:nvSpPr>
          <xdr:spPr>
            <a:xfrm>
              <a:off x="919289" y="313838"/>
              <a:ext cx="1379518" cy="971852"/>
            </a:xfrm>
            <a:prstGeom prst="rect">
              <a:avLst/>
            </a:prstGeom>
            <a:noFill/>
            <a:ln>
              <a:noFill/>
            </a:ln>
          </xdr:spPr>
          <xdr:txBody>
            <a:bodyPr rot="0" spcFirstLastPara="0" vert="horz" wrap="square" lIns="0" tIns="0" rIns="0" bIns="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algn="ctr">
                <a:lnSpc>
                  <a:spcPts val="1200"/>
                </a:lnSpc>
                <a:spcBef>
                  <a:spcPts val="0"/>
                </a:spcBef>
                <a:spcAft>
                  <a:spcPts val="0"/>
                </a:spcAft>
              </a:pPr>
              <a:r>
                <a:rPr lang="en-US" sz="1100" b="1" kern="1200">
                  <a:ln w="9525" cap="flat" cmpd="sng" algn="ctr">
                    <a:solidFill>
                      <a:srgbClr val="00B050"/>
                    </a:solidFill>
                    <a:prstDash val="solid"/>
                    <a:round/>
                  </a:ln>
                  <a:solidFill>
                    <a:srgbClr val="00B050"/>
                  </a:solidFill>
                  <a:effectLst>
                    <a:outerShdw blurRad="50800" dist="38100" dir="5400000" algn="t">
                      <a:srgbClr val="000000">
                        <a:alpha val="40000"/>
                      </a:srgbClr>
                    </a:outerShdw>
                  </a:effectLst>
                  <a:latin typeface="Tahoma" panose="020B0604030504040204" pitchFamily="34" charset="0"/>
                  <a:ea typeface="Times New Roman" panose="02020603050405020304" pitchFamily="18" charset="0"/>
                  <a:cs typeface="Times New Roman" panose="02020603050405020304" pitchFamily="18" charset="0"/>
                </a:rPr>
                <a:t>The</a:t>
              </a:r>
              <a:r>
                <a:rPr lang="en-US" sz="1100" b="1" kern="1200">
                  <a:ln w="9525" cap="flat" cmpd="sng" algn="ctr">
                    <a:solidFill>
                      <a:srgbClr val="AF05FF"/>
                    </a:solidFill>
                    <a:prstDash val="solid"/>
                    <a:round/>
                  </a:ln>
                  <a:solidFill>
                    <a:srgbClr val="7030A0"/>
                  </a:solidFill>
                  <a:effectLst>
                    <a:outerShdw blurRad="50800" dist="38100" dir="5400000" algn="t">
                      <a:srgbClr val="000000">
                        <a:alpha val="40000"/>
                      </a:srgbClr>
                    </a:outerShdw>
                  </a:effectLst>
                  <a:latin typeface="Tahoma" panose="020B0604030504040204" pitchFamily="34" charset="0"/>
                  <a:ea typeface="Times New Roman" panose="02020603050405020304" pitchFamily="18" charset="0"/>
                  <a:cs typeface="Times New Roman" panose="02020603050405020304" pitchFamily="18" charset="0"/>
                </a:rPr>
                <a:t> </a:t>
              </a:r>
              <a:r>
                <a:rPr lang="en-US" sz="1100" b="1" kern="1200">
                  <a:ln w="9525" cap="flat" cmpd="sng" algn="ctr">
                    <a:solidFill>
                      <a:srgbClr val="00B050"/>
                    </a:solidFill>
                    <a:prstDash val="solid"/>
                    <a:round/>
                  </a:ln>
                  <a:solidFill>
                    <a:srgbClr val="00B050"/>
                  </a:solidFill>
                  <a:effectLst>
                    <a:outerShdw blurRad="50800" dist="38100" dir="5400000" algn="t">
                      <a:srgbClr val="000000">
                        <a:alpha val="40000"/>
                      </a:srgbClr>
                    </a:outerShdw>
                  </a:effectLst>
                  <a:latin typeface="Tahoma" panose="020B0604030504040204" pitchFamily="34" charset="0"/>
                  <a:ea typeface="Times New Roman" panose="02020603050405020304" pitchFamily="18" charset="0"/>
                  <a:cs typeface="Times New Roman" panose="02020603050405020304" pitchFamily="18" charset="0"/>
                </a:rPr>
                <a:t>more you can fully focus on your own, the less you rely on leaders to generalize </a:t>
              </a:r>
            </a:p>
            <a:p>
              <a:pPr marL="0" marR="0" algn="ctr">
                <a:lnSpc>
                  <a:spcPts val="1200"/>
                </a:lnSpc>
                <a:spcBef>
                  <a:spcPts val="0"/>
                </a:spcBef>
                <a:spcAft>
                  <a:spcPts val="0"/>
                </a:spcAft>
              </a:pPr>
              <a:r>
                <a:rPr lang="en-US" sz="1100" b="1" kern="1200">
                  <a:ln w="9525" cap="flat" cmpd="sng" algn="ctr">
                    <a:solidFill>
                      <a:srgbClr val="00B050"/>
                    </a:solidFill>
                    <a:prstDash val="solid"/>
                    <a:round/>
                  </a:ln>
                  <a:solidFill>
                    <a:srgbClr val="00B050"/>
                  </a:solidFill>
                  <a:effectLst>
                    <a:outerShdw blurRad="50800" dist="38100" dir="5400000" algn="t">
                      <a:srgbClr val="000000">
                        <a:alpha val="40000"/>
                      </a:srgbClr>
                    </a:outerShdw>
                  </a:effectLst>
                  <a:latin typeface="Tahoma" panose="020B0604030504040204" pitchFamily="34" charset="0"/>
                  <a:ea typeface="Times New Roman" panose="02020603050405020304" pitchFamily="18" charset="0"/>
                  <a:cs typeface="Times New Roman" panose="02020603050405020304" pitchFamily="18" charset="0"/>
                </a:rPr>
                <a:t>for relief.</a:t>
              </a:r>
              <a:endParaRPr lang="en-US" sz="1100">
                <a:effectLst/>
                <a:latin typeface="Cambria Math" panose="02040503050406030204" pitchFamily="18" charset="0"/>
                <a:ea typeface="Times New Roman" panose="02020603050405020304" pitchFamily="18" charset="0"/>
                <a:cs typeface="Times New Roman" panose="02020603050405020304" pitchFamily="18" charset="0"/>
              </a:endParaRPr>
            </a:p>
          </xdr:txBody>
        </xdr:sp>
        <xdr:sp macro="" textlink="">
          <xdr:nvSpPr>
            <xdr:cNvPr id="806" name="Text Box 18">
              <a:extLst>
                <a:ext uri="{FF2B5EF4-FFF2-40B4-BE49-F238E27FC236}">
                  <a16:creationId xmlns:a16="http://schemas.microsoft.com/office/drawing/2014/main" id="{A04CAC80-7F81-A3DE-3A4E-71E76422C1F5}"/>
                </a:ext>
              </a:extLst>
            </xdr:cNvPr>
            <xdr:cNvSpPr txBox="1"/>
          </xdr:nvSpPr>
          <xdr:spPr>
            <a:xfrm flipH="1">
              <a:off x="1464292" y="60061"/>
              <a:ext cx="274411" cy="365760"/>
            </a:xfrm>
            <a:prstGeom prst="rect">
              <a:avLst/>
            </a:prstGeom>
            <a:noFill/>
            <a:ln>
              <a:noFill/>
            </a:ln>
          </xdr:spPr>
          <xdr:txBody>
            <a:bodyPr rot="0" spcFirstLastPara="0" vert="horz" wrap="square" lIns="0" tIns="0" rIns="0" bIns="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algn="ctr">
                <a:spcBef>
                  <a:spcPts val="0"/>
                </a:spcBef>
                <a:spcAft>
                  <a:spcPts val="0"/>
                </a:spcAft>
              </a:pPr>
              <a:r>
                <a:rPr lang="en-US" sz="2000" b="1" kern="1200" spc="-50">
                  <a:ln w="9525" cap="flat" cmpd="sng" algn="ctr">
                    <a:solidFill>
                      <a:srgbClr val="385723"/>
                    </a:solidFill>
                    <a:prstDash val="solid"/>
                    <a:round/>
                  </a:ln>
                  <a:solidFill>
                    <a:srgbClr val="385723"/>
                  </a:solidFill>
                  <a:effectLst>
                    <a:outerShdw blurRad="50800" dist="38100" dir="5400000" algn="t">
                      <a:srgbClr val="000000">
                        <a:alpha val="40000"/>
                      </a:srgbClr>
                    </a:outerShdw>
                  </a:effectLst>
                  <a:latin typeface="Tahoma" panose="020B0604030504040204" pitchFamily="34" charset="0"/>
                  <a:ea typeface="Times New Roman" panose="02020603050405020304" pitchFamily="18" charset="0"/>
                  <a:cs typeface="Times New Roman" panose="02020603050405020304" pitchFamily="18" charset="0"/>
                </a:rPr>
                <a:t>4</a:t>
              </a:r>
              <a:endParaRPr lang="en-US" sz="1100">
                <a:effectLst/>
                <a:latin typeface="Cambria Math" panose="02040503050406030204" pitchFamily="18" charset="0"/>
                <a:ea typeface="Times New Roman" panose="02020603050405020304" pitchFamily="18" charset="0"/>
                <a:cs typeface="Times New Roman" panose="02020603050405020304" pitchFamily="18" charset="0"/>
              </a:endParaRPr>
            </a:p>
          </xdr:txBody>
        </xdr:sp>
        <xdr:sp macro="" textlink="">
          <xdr:nvSpPr>
            <xdr:cNvPr id="807" name="Text Box 19">
              <a:extLst>
                <a:ext uri="{FF2B5EF4-FFF2-40B4-BE49-F238E27FC236}">
                  <a16:creationId xmlns:a16="http://schemas.microsoft.com/office/drawing/2014/main" id="{8383CB0E-BCC1-A023-4DC7-4B113D1CC6CA}"/>
                </a:ext>
              </a:extLst>
            </xdr:cNvPr>
            <xdr:cNvSpPr txBox="1"/>
          </xdr:nvSpPr>
          <xdr:spPr>
            <a:xfrm flipH="1">
              <a:off x="1788402" y="1152236"/>
              <a:ext cx="1427579" cy="900325"/>
            </a:xfrm>
            <a:prstGeom prst="rect">
              <a:avLst/>
            </a:prstGeom>
            <a:noFill/>
            <a:ln>
              <a:noFill/>
            </a:ln>
          </xdr:spPr>
          <xdr:txBody>
            <a:bodyPr rot="0" spcFirstLastPara="0" vert="horz" wrap="square" lIns="0" tIns="0" rIns="0" bIns="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algn="ctr">
                <a:lnSpc>
                  <a:spcPts val="1100"/>
                </a:lnSpc>
                <a:spcBef>
                  <a:spcPts val="0"/>
                </a:spcBef>
                <a:spcAft>
                  <a:spcPts val="0"/>
                </a:spcAft>
              </a:pPr>
              <a:r>
                <a:rPr lang="en-US" sz="1100" b="1" kern="1200">
                  <a:ln w="9525" cap="flat" cmpd="sng" algn="ctr">
                    <a:solidFill>
                      <a:srgbClr val="00B050"/>
                    </a:solidFill>
                    <a:prstDash val="solid"/>
                    <a:round/>
                  </a:ln>
                  <a:solidFill>
                    <a:srgbClr val="00B050"/>
                  </a:solidFill>
                  <a:effectLst>
                    <a:outerShdw blurRad="50800" dist="38100" dir="5400000" algn="t">
                      <a:srgbClr val="000000">
                        <a:alpha val="40000"/>
                      </a:srgbClr>
                    </a:outerShdw>
                  </a:effectLst>
                  <a:latin typeface="Tahoma" panose="020B0604030504040204" pitchFamily="34" charset="0"/>
                  <a:ea typeface="Times New Roman" panose="02020603050405020304" pitchFamily="18" charset="0"/>
                  <a:cs typeface="Times New Roman" panose="02020603050405020304" pitchFamily="18" charset="0"/>
                </a:rPr>
                <a:t>The less you </a:t>
              </a:r>
            </a:p>
            <a:p>
              <a:pPr marL="0" marR="0" algn="ctr">
                <a:lnSpc>
                  <a:spcPts val="1200"/>
                </a:lnSpc>
                <a:spcBef>
                  <a:spcPts val="0"/>
                </a:spcBef>
                <a:spcAft>
                  <a:spcPts val="0"/>
                </a:spcAft>
              </a:pPr>
              <a:r>
                <a:rPr lang="en-US" sz="1100" b="1" kern="1200" spc="-20">
                  <a:ln w="9525" cap="flat" cmpd="sng" algn="ctr">
                    <a:solidFill>
                      <a:srgbClr val="00B050"/>
                    </a:solidFill>
                    <a:prstDash val="solid"/>
                    <a:round/>
                  </a:ln>
                  <a:solidFill>
                    <a:srgbClr val="00B050"/>
                  </a:solidFill>
                  <a:effectLst>
                    <a:outerShdw blurRad="50800" dist="38100" dir="5400000" algn="t">
                      <a:srgbClr val="000000">
                        <a:alpha val="40000"/>
                      </a:srgbClr>
                    </a:outerShdw>
                  </a:effectLst>
                  <a:latin typeface="Tahoma" panose="020B0604030504040204" pitchFamily="34" charset="0"/>
                  <a:ea typeface="Times New Roman" panose="02020603050405020304" pitchFamily="18" charset="0"/>
                  <a:cs typeface="Times New Roman" panose="02020603050405020304" pitchFamily="18" charset="0"/>
                </a:rPr>
                <a:t>rely on leaders to generalize for relief</a:t>
              </a:r>
              <a:r>
                <a:rPr lang="en-US" sz="1100" b="1" kern="1200">
                  <a:ln w="9525" cap="flat" cmpd="sng" algn="ctr">
                    <a:solidFill>
                      <a:srgbClr val="00B050"/>
                    </a:solidFill>
                    <a:prstDash val="solid"/>
                    <a:round/>
                  </a:ln>
                  <a:solidFill>
                    <a:srgbClr val="00B050"/>
                  </a:solidFill>
                  <a:effectLst>
                    <a:outerShdw blurRad="50800" dist="38100" dir="5400000" algn="t">
                      <a:srgbClr val="000000">
                        <a:alpha val="40000"/>
                      </a:srgbClr>
                    </a:outerShdw>
                  </a:effectLst>
                  <a:latin typeface="Tahoma" panose="020B0604030504040204" pitchFamily="34" charset="0"/>
                  <a:ea typeface="Times New Roman" panose="02020603050405020304" pitchFamily="18" charset="0"/>
                  <a:cs typeface="Times New Roman" panose="02020603050405020304" pitchFamily="18" charset="0"/>
                </a:rPr>
                <a:t>, the more your specific needs can fully resolve.</a:t>
              </a:r>
              <a:endParaRPr lang="en-US" sz="1100">
                <a:effectLst/>
                <a:latin typeface="Cambria Math" panose="02040503050406030204" pitchFamily="18" charset="0"/>
                <a:ea typeface="Times New Roman" panose="02020603050405020304" pitchFamily="18" charset="0"/>
                <a:cs typeface="Times New Roman" panose="02020603050405020304" pitchFamily="18" charset="0"/>
              </a:endParaRPr>
            </a:p>
          </xdr:txBody>
        </xdr:sp>
      </xdr:grpSp>
      <xdr:sp macro="" textlink="">
        <xdr:nvSpPr>
          <xdr:cNvPr id="793" name="Rectangle 792">
            <a:extLst>
              <a:ext uri="{FF2B5EF4-FFF2-40B4-BE49-F238E27FC236}">
                <a16:creationId xmlns:a16="http://schemas.microsoft.com/office/drawing/2014/main" id="{D90DF82F-C431-C922-94B8-4D36C46C3DE1}"/>
              </a:ext>
            </a:extLst>
          </xdr:cNvPr>
          <xdr:cNvSpPr/>
        </xdr:nvSpPr>
        <xdr:spPr>
          <a:xfrm>
            <a:off x="42065" y="191246760"/>
            <a:ext cx="2693516" cy="563103"/>
          </a:xfrm>
          <a:prstGeom prst="rect">
            <a:avLst/>
          </a:prstGeom>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1600" b="1">
                <a:ln>
                  <a:solidFill>
                    <a:schemeClr val="accent6">
                      <a:lumMod val="50000"/>
                    </a:schemeClr>
                  </a:solidFill>
                </a:ln>
                <a:solidFill>
                  <a:schemeClr val="accent6">
                    <a:lumMod val="50000"/>
                  </a:schemeClr>
                </a:solidFill>
                <a:latin typeface="Arial Narrow" panose="020B0606020202030204" pitchFamily="34" charset="0"/>
                <a:ea typeface="Times New Roman" panose="02020603050405020304" pitchFamily="18" charset="0"/>
                <a:cs typeface="Times New Roman" panose="02020603050405020304" pitchFamily="18" charset="0"/>
              </a:rPr>
              <a:t>EMPOWERMENT CYCLE </a:t>
            </a:r>
            <a:r>
              <a:rPr lang="en-US" sz="1600">
                <a:ln>
                  <a:solidFill>
                    <a:schemeClr val="accent6">
                      <a:lumMod val="50000"/>
                    </a:schemeClr>
                  </a:solidFill>
                </a:ln>
                <a:solidFill>
                  <a:schemeClr val="accent6">
                    <a:lumMod val="50000"/>
                  </a:schemeClr>
                </a:solidFill>
                <a:latin typeface="Arial Narrow" panose="020B0606020202030204" pitchFamily="34" charset="0"/>
                <a:ea typeface="Times New Roman" panose="02020603050405020304" pitchFamily="18" charset="0"/>
                <a:cs typeface="Times New Roman" panose="02020603050405020304" pitchFamily="18" charset="0"/>
              </a:rPr>
              <a:t>– Harmony Politics</a:t>
            </a:r>
            <a:endParaRPr lang="en-US" sz="1600">
              <a:ln>
                <a:solidFill>
                  <a:schemeClr val="accent6">
                    <a:lumMod val="50000"/>
                  </a:schemeClr>
                </a:solidFill>
              </a:ln>
              <a:solidFill>
                <a:schemeClr val="accent6">
                  <a:lumMod val="50000"/>
                </a:schemeClr>
              </a:solidFill>
              <a:latin typeface="Arial Narrow" panose="020B0606020202030204" pitchFamily="34" charset="0"/>
            </a:endParaRPr>
          </a:p>
        </xdr:txBody>
      </xdr:sp>
      <xdr:sp macro="" textlink="">
        <xdr:nvSpPr>
          <xdr:cNvPr id="794" name="Rectangle 793">
            <a:extLst>
              <a:ext uri="{FF2B5EF4-FFF2-40B4-BE49-F238E27FC236}">
                <a16:creationId xmlns:a16="http://schemas.microsoft.com/office/drawing/2014/main" id="{4F9B1AF8-B5F5-3FA5-FA50-56ADA84A40A3}"/>
              </a:ext>
            </a:extLst>
          </xdr:cNvPr>
          <xdr:cNvSpPr/>
        </xdr:nvSpPr>
        <xdr:spPr>
          <a:xfrm>
            <a:off x="3444241" y="187878720"/>
            <a:ext cx="2331720" cy="563103"/>
          </a:xfrm>
          <a:prstGeom prst="rect">
            <a:avLst/>
          </a:prstGeom>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1600" b="1">
                <a:ln>
                  <a:solidFill>
                    <a:srgbClr val="4B1E64"/>
                  </a:solidFill>
                </a:ln>
                <a:solidFill>
                  <a:srgbClr val="4B1E64"/>
                </a:solidFill>
                <a:latin typeface="Arial Narrow" panose="020B0606020202030204" pitchFamily="34" charset="0"/>
                <a:ea typeface="Times New Roman" panose="02020603050405020304" pitchFamily="18" charset="0"/>
                <a:cs typeface="Times New Roman" panose="02020603050405020304" pitchFamily="18" charset="0"/>
              </a:rPr>
              <a:t>POWER ELITE CYCLE </a:t>
            </a:r>
            <a:r>
              <a:rPr lang="en-US" sz="1600">
                <a:ln>
                  <a:solidFill>
                    <a:srgbClr val="4B1E64"/>
                  </a:solidFill>
                </a:ln>
                <a:solidFill>
                  <a:srgbClr val="4B1E64"/>
                </a:solidFill>
                <a:latin typeface="Arial Narrow" panose="020B0606020202030204" pitchFamily="34" charset="0"/>
                <a:ea typeface="Times New Roman" panose="02020603050405020304" pitchFamily="18" charset="0"/>
                <a:cs typeface="Times New Roman" panose="02020603050405020304" pitchFamily="18" charset="0"/>
              </a:rPr>
              <a:t>– divisive politics</a:t>
            </a:r>
            <a:endParaRPr lang="en-US" sz="1600">
              <a:ln>
                <a:solidFill>
                  <a:srgbClr val="4B1E64"/>
                </a:solidFill>
              </a:ln>
              <a:solidFill>
                <a:srgbClr val="4B1E64"/>
              </a:solidFill>
              <a:latin typeface="Arial Narrow" panose="020B0606020202030204" pitchFamily="34" charset="0"/>
            </a:endParaRPr>
          </a:p>
        </xdr:txBody>
      </xdr:sp>
    </xdr:grpSp>
    <xdr:clientData/>
  </xdr:twoCellAnchor>
  <xdr:twoCellAnchor>
    <xdr:from>
      <xdr:col>0</xdr:col>
      <xdr:colOff>99060</xdr:colOff>
      <xdr:row>1191</xdr:row>
      <xdr:rowOff>33308</xdr:rowOff>
    </xdr:from>
    <xdr:to>
      <xdr:col>12</xdr:col>
      <xdr:colOff>419100</xdr:colOff>
      <xdr:row>1208</xdr:row>
      <xdr:rowOff>112954</xdr:rowOff>
    </xdr:to>
    <xdr:grpSp>
      <xdr:nvGrpSpPr>
        <xdr:cNvPr id="825" name="Polarizing to nonpolarizing politics">
          <a:extLst>
            <a:ext uri="{FF2B5EF4-FFF2-40B4-BE49-F238E27FC236}">
              <a16:creationId xmlns:a16="http://schemas.microsoft.com/office/drawing/2014/main" id="{BE959F48-6B57-4656-BC3C-95317EC30F29}"/>
            </a:ext>
          </a:extLst>
        </xdr:cNvPr>
        <xdr:cNvGrpSpPr>
          <a:grpSpLocks noChangeAspect="1"/>
        </xdr:cNvGrpSpPr>
      </xdr:nvGrpSpPr>
      <xdr:grpSpPr>
        <a:xfrm>
          <a:off x="99060" y="233319608"/>
          <a:ext cx="6092190" cy="2937146"/>
          <a:chOff x="6492256" y="68602908"/>
          <a:chExt cx="11781542" cy="5806966"/>
        </a:xfrm>
      </xdr:grpSpPr>
      <xdr:sp macro="" textlink="">
        <xdr:nvSpPr>
          <xdr:cNvPr id="826" name="Politics is... (enter)">
            <a:extLst>
              <a:ext uri="{FF2B5EF4-FFF2-40B4-BE49-F238E27FC236}">
                <a16:creationId xmlns:a16="http://schemas.microsoft.com/office/drawing/2014/main" id="{AB804FF4-C6E4-9745-19E1-D2EE3B18B827}"/>
              </a:ext>
            </a:extLst>
          </xdr:cNvPr>
          <xdr:cNvSpPr/>
        </xdr:nvSpPr>
        <xdr:spPr>
          <a:xfrm>
            <a:off x="6492256" y="68602908"/>
            <a:ext cx="10972802" cy="5806966"/>
          </a:xfrm>
          <a:prstGeom prst="rect">
            <a:avLst/>
          </a:prstGeom>
          <a:noFill/>
        </xdr:spPr>
        <xdr:txBody>
          <a:bodyPr wrap="square" lIns="91440" tIns="45720" rIns="91440" bIns="4572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spcAft>
                <a:spcPts val="0"/>
              </a:spcAft>
            </a:pPr>
            <a:r>
              <a:rPr lang="en-US" sz="2800" b="1">
                <a:ln>
                  <a:solidFill>
                    <a:schemeClr val="bg1"/>
                  </a:solidFill>
                </a:ln>
                <a:gradFill flip="none" rotWithShape="1">
                  <a:gsLst>
                    <a:gs pos="0">
                      <a:srgbClr val="CC66FF">
                        <a:shade val="30000"/>
                        <a:satMod val="115000"/>
                      </a:srgbClr>
                    </a:gs>
                    <a:gs pos="50000">
                      <a:srgbClr val="CC66FF">
                        <a:shade val="67500"/>
                        <a:satMod val="115000"/>
                      </a:srgbClr>
                    </a:gs>
                    <a:gs pos="100000">
                      <a:srgbClr val="CC66FF">
                        <a:shade val="100000"/>
                        <a:satMod val="115000"/>
                      </a:srgbClr>
                    </a:gs>
                  </a:gsLst>
                  <a:lin ang="16200000" scaled="1"/>
                  <a:tileRect/>
                </a:gradFill>
                <a:effectLst>
                  <a:glow rad="50800">
                    <a:srgbClr val="7030A0"/>
                  </a:glow>
                </a:effectLst>
                <a:latin typeface="Segoe UI Black" panose="020B0A02040204020203" pitchFamily="34" charset="0"/>
                <a:ea typeface="Segoe UI Black" panose="020B0A02040204020203" pitchFamily="34" charset="0"/>
              </a:rPr>
              <a:t>Politics is </a:t>
            </a:r>
          </a:p>
          <a:p>
            <a:pPr marL="457200">
              <a:lnSpc>
                <a:spcPts val="4000"/>
              </a:lnSpc>
              <a:spcBef>
                <a:spcPts val="200"/>
              </a:spcBef>
            </a:pPr>
            <a:r>
              <a:rPr lang="en-US" sz="2400" b="1">
                <a:ln>
                  <a:solidFill>
                    <a:schemeClr val="bg1"/>
                  </a:solidFill>
                </a:ln>
                <a:gradFill flip="none" rotWithShape="1">
                  <a:gsLst>
                    <a:gs pos="0">
                      <a:srgbClr val="CC66FF">
                        <a:shade val="30000"/>
                        <a:satMod val="115000"/>
                      </a:srgbClr>
                    </a:gs>
                    <a:gs pos="50000">
                      <a:srgbClr val="CC66FF">
                        <a:shade val="67500"/>
                        <a:satMod val="115000"/>
                      </a:srgbClr>
                    </a:gs>
                    <a:gs pos="100000">
                      <a:srgbClr val="CC66FF">
                        <a:shade val="100000"/>
                        <a:satMod val="115000"/>
                      </a:srgbClr>
                    </a:gs>
                  </a:gsLst>
                  <a:lin ang="16200000" scaled="1"/>
                  <a:tileRect/>
                </a:gradFill>
                <a:effectLst>
                  <a:glow rad="50800">
                    <a:srgbClr val="7030A0"/>
                  </a:glow>
                </a:effectLst>
                <a:latin typeface="Segoe UI Black" panose="020B0A02040204020203" pitchFamily="34" charset="0"/>
                <a:ea typeface="Segoe UI Black" panose="020B0A02040204020203" pitchFamily="34" charset="0"/>
              </a:rPr>
              <a:t>the art of generalizing </a:t>
            </a:r>
          </a:p>
          <a:p>
            <a:pPr marL="457200">
              <a:lnSpc>
                <a:spcPts val="4000"/>
              </a:lnSpc>
              <a:spcBef>
                <a:spcPts val="1200"/>
              </a:spcBef>
            </a:pPr>
            <a:r>
              <a:rPr lang="en-US" sz="2400" b="1">
                <a:ln>
                  <a:solidFill>
                    <a:schemeClr val="bg1"/>
                  </a:solidFill>
                </a:ln>
                <a:gradFill flip="none" rotWithShape="1">
                  <a:gsLst>
                    <a:gs pos="0">
                      <a:srgbClr val="CC66FF">
                        <a:shade val="30000"/>
                        <a:satMod val="115000"/>
                      </a:srgbClr>
                    </a:gs>
                    <a:gs pos="50000">
                      <a:srgbClr val="CC66FF">
                        <a:shade val="67500"/>
                        <a:satMod val="115000"/>
                      </a:srgbClr>
                    </a:gs>
                    <a:gs pos="100000">
                      <a:srgbClr val="CC66FF">
                        <a:shade val="100000"/>
                        <a:satMod val="115000"/>
                      </a:srgbClr>
                    </a:gs>
                  </a:gsLst>
                  <a:lin ang="16200000" scaled="1"/>
                  <a:tileRect/>
                </a:gradFill>
                <a:effectLst>
                  <a:glow rad="50800">
                    <a:srgbClr val="7030A0"/>
                  </a:glow>
                </a:effectLst>
                <a:latin typeface="Segoe UI Black" panose="020B0A02040204020203" pitchFamily="34" charset="0"/>
                <a:ea typeface="Segoe UI Black" panose="020B0A02040204020203" pitchFamily="34" charset="0"/>
              </a:rPr>
              <a:t>how to agreeably address needs </a:t>
            </a:r>
          </a:p>
          <a:p>
            <a:pPr marL="457200">
              <a:lnSpc>
                <a:spcPts val="4000"/>
              </a:lnSpc>
              <a:spcBef>
                <a:spcPts val="1200"/>
              </a:spcBef>
            </a:pPr>
            <a:r>
              <a:rPr lang="en-US" sz="2400" b="1">
                <a:ln>
                  <a:solidFill>
                    <a:schemeClr val="bg1"/>
                  </a:solidFill>
                </a:ln>
                <a:gradFill flip="none" rotWithShape="1">
                  <a:gsLst>
                    <a:gs pos="0">
                      <a:srgbClr val="CC66FF">
                        <a:shade val="30000"/>
                        <a:satMod val="115000"/>
                      </a:srgbClr>
                    </a:gs>
                    <a:gs pos="50000">
                      <a:srgbClr val="CC66FF">
                        <a:shade val="67500"/>
                        <a:satMod val="115000"/>
                      </a:srgbClr>
                    </a:gs>
                    <a:gs pos="100000">
                      <a:srgbClr val="CC66FF">
                        <a:shade val="100000"/>
                        <a:satMod val="115000"/>
                      </a:srgbClr>
                    </a:gs>
                  </a:gsLst>
                  <a:lin ang="16200000" scaled="1"/>
                  <a:tileRect/>
                </a:gradFill>
                <a:effectLst>
                  <a:glow rad="50800">
                    <a:srgbClr val="7030A0"/>
                  </a:glow>
                </a:effectLst>
                <a:latin typeface="Segoe UI Black" panose="020B0A02040204020203" pitchFamily="34" charset="0"/>
                <a:ea typeface="Segoe UI Black" panose="020B0A02040204020203" pitchFamily="34" charset="0"/>
              </a:rPr>
              <a:t>in differing social situations.</a:t>
            </a:r>
            <a:endParaRPr lang="en-US" sz="2400" b="1" cap="none" spc="50">
              <a:ln w="9525" cmpd="sng">
                <a:solidFill>
                  <a:schemeClr val="bg1"/>
                </a:solidFill>
                <a:prstDash val="solid"/>
              </a:ln>
              <a:gradFill flip="none" rotWithShape="1">
                <a:gsLst>
                  <a:gs pos="0">
                    <a:srgbClr val="CC66FF">
                      <a:shade val="30000"/>
                      <a:satMod val="115000"/>
                    </a:srgbClr>
                  </a:gs>
                  <a:gs pos="50000">
                    <a:srgbClr val="CC66FF">
                      <a:shade val="67500"/>
                      <a:satMod val="115000"/>
                    </a:srgbClr>
                  </a:gs>
                  <a:gs pos="100000">
                    <a:srgbClr val="CC66FF">
                      <a:shade val="100000"/>
                      <a:satMod val="115000"/>
                    </a:srgbClr>
                  </a:gs>
                </a:gsLst>
                <a:lin ang="16200000" scaled="1"/>
                <a:tileRect/>
              </a:gradFill>
              <a:effectLst>
                <a:glow rad="50800">
                  <a:srgbClr val="7030A0"/>
                </a:glow>
              </a:effectLst>
              <a:latin typeface="Segoe UI Black" panose="020B0A02040204020203" pitchFamily="34" charset="0"/>
              <a:ea typeface="Segoe UI Black" panose="020B0A02040204020203" pitchFamily="34" charset="0"/>
            </a:endParaRPr>
          </a:p>
        </xdr:txBody>
      </xdr:sp>
      <xdr:sp macro="" textlink="">
        <xdr:nvSpPr>
          <xdr:cNvPr id="827" name="Arrow: Left-Right 826">
            <a:extLst>
              <a:ext uri="{FF2B5EF4-FFF2-40B4-BE49-F238E27FC236}">
                <a16:creationId xmlns:a16="http://schemas.microsoft.com/office/drawing/2014/main" id="{EE89BEEE-7CF5-C4AF-F6CA-07F19F2515B1}"/>
              </a:ext>
            </a:extLst>
          </xdr:cNvPr>
          <xdr:cNvSpPr/>
        </xdr:nvSpPr>
        <xdr:spPr>
          <a:xfrm>
            <a:off x="6923127" y="70466105"/>
            <a:ext cx="10973750" cy="785795"/>
          </a:xfrm>
          <a:prstGeom prst="leftRightArrow">
            <a:avLst>
              <a:gd name="adj1" fmla="val 69129"/>
              <a:gd name="adj2" fmla="val 284911"/>
            </a:avLst>
          </a:prstGeom>
          <a:gradFill flip="none" rotWithShape="1">
            <a:gsLst>
              <a:gs pos="0">
                <a:srgbClr val="FFFF00">
                  <a:alpha val="60000"/>
                </a:srgbClr>
              </a:gs>
              <a:gs pos="100000">
                <a:srgbClr val="99FF99">
                  <a:alpha val="60000"/>
                </a:srgbClr>
              </a:gs>
            </a:gsLst>
            <a:lin ang="0" scaled="1"/>
            <a:tileRect/>
          </a:gradFill>
          <a:ln>
            <a:solidFill>
              <a:srgbClr val="CC66FF">
                <a:alpha val="50000"/>
              </a:srgb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sp macro="" textlink="">
        <xdr:nvSpPr>
          <xdr:cNvPr id="828" name="Arrow: Left-Right 827">
            <a:extLst>
              <a:ext uri="{FF2B5EF4-FFF2-40B4-BE49-F238E27FC236}">
                <a16:creationId xmlns:a16="http://schemas.microsoft.com/office/drawing/2014/main" id="{666784EE-ED01-50BD-D133-F8F2F758E359}"/>
              </a:ext>
            </a:extLst>
          </xdr:cNvPr>
          <xdr:cNvSpPr/>
        </xdr:nvSpPr>
        <xdr:spPr>
          <a:xfrm>
            <a:off x="6923127" y="71783282"/>
            <a:ext cx="10973750" cy="785795"/>
          </a:xfrm>
          <a:prstGeom prst="leftRightArrow">
            <a:avLst>
              <a:gd name="adj1" fmla="val 69129"/>
              <a:gd name="adj2" fmla="val 284911"/>
            </a:avLst>
          </a:prstGeom>
          <a:gradFill flip="none" rotWithShape="1">
            <a:gsLst>
              <a:gs pos="0">
                <a:srgbClr val="FFFF00">
                  <a:alpha val="60000"/>
                </a:srgbClr>
              </a:gs>
              <a:gs pos="100000">
                <a:srgbClr val="99FF99">
                  <a:alpha val="60000"/>
                </a:srgbClr>
              </a:gs>
            </a:gsLst>
            <a:lin ang="0" scaled="1"/>
            <a:tileRect/>
          </a:gradFill>
          <a:ln>
            <a:solidFill>
              <a:srgbClr val="CC66FF">
                <a:alpha val="50000"/>
              </a:srgb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sp macro="" textlink="">
        <xdr:nvSpPr>
          <xdr:cNvPr id="829" name="Arrow: Left-Right 828">
            <a:extLst>
              <a:ext uri="{FF2B5EF4-FFF2-40B4-BE49-F238E27FC236}">
                <a16:creationId xmlns:a16="http://schemas.microsoft.com/office/drawing/2014/main" id="{28BCC7AB-6CCE-DA80-3B25-C1DD780B0CED}"/>
              </a:ext>
            </a:extLst>
          </xdr:cNvPr>
          <xdr:cNvSpPr/>
        </xdr:nvSpPr>
        <xdr:spPr>
          <a:xfrm>
            <a:off x="6923127" y="73163745"/>
            <a:ext cx="10973750" cy="785795"/>
          </a:xfrm>
          <a:prstGeom prst="leftRightArrow">
            <a:avLst>
              <a:gd name="adj1" fmla="val 69129"/>
              <a:gd name="adj2" fmla="val 284911"/>
            </a:avLst>
          </a:prstGeom>
          <a:gradFill flip="none" rotWithShape="1">
            <a:gsLst>
              <a:gs pos="0">
                <a:srgbClr val="FFFF00">
                  <a:alpha val="60000"/>
                </a:srgbClr>
              </a:gs>
              <a:gs pos="100000">
                <a:srgbClr val="99FF99">
                  <a:alpha val="60000"/>
                </a:srgbClr>
              </a:gs>
            </a:gsLst>
            <a:lin ang="0" scaled="1"/>
            <a:tileRect/>
          </a:gradFill>
          <a:ln>
            <a:solidFill>
              <a:srgbClr val="CC66FF">
                <a:alpha val="50000"/>
              </a:srgb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sp macro="" textlink="">
        <xdr:nvSpPr>
          <xdr:cNvPr id="830" name="generalizing">
            <a:extLst>
              <a:ext uri="{FF2B5EF4-FFF2-40B4-BE49-F238E27FC236}">
                <a16:creationId xmlns:a16="http://schemas.microsoft.com/office/drawing/2014/main" id="{A71C73B2-A5B2-049A-9A1B-5C98AFBF493E}"/>
              </a:ext>
            </a:extLst>
          </xdr:cNvPr>
          <xdr:cNvSpPr/>
        </xdr:nvSpPr>
        <xdr:spPr>
          <a:xfrm>
            <a:off x="6504569" y="70350027"/>
            <a:ext cx="5486876" cy="877497"/>
          </a:xfrm>
          <a:prstGeom prst="rect">
            <a:avLst/>
          </a:prstGeom>
          <a:noFill/>
        </xdr:spPr>
        <xdr:txBody>
          <a:bodyPr wrap="square" lIns="91440" tIns="45720" rIns="91440" bIns="4572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r>
              <a:rPr lang="en-US" sz="2000" b="1" cap="none" spc="0" baseline="0">
                <a:ln w="9525" cmpd="sng">
                  <a:solidFill>
                    <a:srgbClr val="C00000"/>
                  </a:solidFill>
                  <a:prstDash val="solid"/>
                </a:ln>
                <a:solidFill>
                  <a:srgbClr val="FFFF00"/>
                </a:solidFill>
                <a:effectLst>
                  <a:glow rad="25400">
                    <a:schemeClr val="accent2">
                      <a:lumMod val="75000"/>
                    </a:schemeClr>
                  </a:glow>
                </a:effectLst>
                <a:latin typeface="Segoe UI Black" panose="020B0A02040204020203" pitchFamily="34" charset="0"/>
                <a:ea typeface="Segoe UI Black" panose="020B0A02040204020203" pitchFamily="34" charset="0"/>
              </a:rPr>
              <a:t>generalizing beliefs</a:t>
            </a:r>
          </a:p>
        </xdr:txBody>
      </xdr:sp>
      <xdr:sp macro="" textlink="">
        <xdr:nvSpPr>
          <xdr:cNvPr id="831" name="specifics">
            <a:extLst>
              <a:ext uri="{FF2B5EF4-FFF2-40B4-BE49-F238E27FC236}">
                <a16:creationId xmlns:a16="http://schemas.microsoft.com/office/drawing/2014/main" id="{1B07065C-2734-0F8C-349D-D9FB5E2FB5DD}"/>
              </a:ext>
            </a:extLst>
          </xdr:cNvPr>
          <xdr:cNvSpPr/>
        </xdr:nvSpPr>
        <xdr:spPr>
          <a:xfrm>
            <a:off x="12786922" y="70350027"/>
            <a:ext cx="5486876" cy="877497"/>
          </a:xfrm>
          <a:prstGeom prst="rect">
            <a:avLst/>
          </a:prstGeom>
          <a:noFill/>
        </xdr:spPr>
        <xdr:txBody>
          <a:bodyPr wrap="square" lIns="91440" tIns="45720" rIns="91440" bIns="4572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r"/>
            <a:r>
              <a:rPr lang="en-US" sz="2000" b="1" spc="0" baseline="0">
                <a:ln w="9525" cmpd="sng">
                  <a:solidFill>
                    <a:schemeClr val="bg1"/>
                  </a:solidFill>
                  <a:prstDash val="solid"/>
                </a:ln>
                <a:solidFill>
                  <a:srgbClr val="00B050"/>
                </a:solidFill>
                <a:effectLst>
                  <a:glow rad="63500">
                    <a:schemeClr val="accent6">
                      <a:satMod val="175000"/>
                    </a:schemeClr>
                  </a:glow>
                </a:effectLst>
                <a:latin typeface="Segoe UI Black" panose="020B0A02040204020203" pitchFamily="34" charset="0"/>
                <a:ea typeface="Segoe UI Black" panose="020B0A02040204020203" pitchFamily="34" charset="0"/>
              </a:rPr>
              <a:t>know s</a:t>
            </a:r>
            <a:r>
              <a:rPr lang="en-US" sz="2000" b="1" cap="none" spc="0" baseline="0">
                <a:ln w="9525" cmpd="sng">
                  <a:solidFill>
                    <a:schemeClr val="bg1"/>
                  </a:solidFill>
                  <a:prstDash val="solid"/>
                </a:ln>
                <a:solidFill>
                  <a:srgbClr val="00B050"/>
                </a:solidFill>
                <a:effectLst>
                  <a:glow rad="63500">
                    <a:schemeClr val="accent6">
                      <a:satMod val="175000"/>
                    </a:schemeClr>
                  </a:glow>
                </a:effectLst>
                <a:latin typeface="Segoe UI Black" panose="020B0A02040204020203" pitchFamily="34" charset="0"/>
                <a:ea typeface="Segoe UI Black" panose="020B0A02040204020203" pitchFamily="34" charset="0"/>
              </a:rPr>
              <a:t>pecific needs</a:t>
            </a:r>
          </a:p>
        </xdr:txBody>
      </xdr:sp>
      <xdr:sp macro="" textlink="">
        <xdr:nvSpPr>
          <xdr:cNvPr id="832" name="avoiding">
            <a:extLst>
              <a:ext uri="{FF2B5EF4-FFF2-40B4-BE49-F238E27FC236}">
                <a16:creationId xmlns:a16="http://schemas.microsoft.com/office/drawing/2014/main" id="{E8DCDFD6-0490-E674-EFAC-F5A6C37CE095}"/>
              </a:ext>
            </a:extLst>
          </xdr:cNvPr>
          <xdr:cNvSpPr/>
        </xdr:nvSpPr>
        <xdr:spPr>
          <a:xfrm>
            <a:off x="6504567" y="71663418"/>
            <a:ext cx="5486876" cy="877497"/>
          </a:xfrm>
          <a:prstGeom prst="rect">
            <a:avLst/>
          </a:prstGeom>
          <a:noFill/>
        </xdr:spPr>
        <xdr:txBody>
          <a:bodyPr wrap="square" lIns="91440" tIns="45720" rIns="91440" bIns="4572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r>
              <a:rPr lang="en-US" sz="2000" b="1" cap="none" spc="0" baseline="0">
                <a:ln w="9525" cmpd="sng">
                  <a:solidFill>
                    <a:srgbClr val="C00000"/>
                  </a:solidFill>
                  <a:prstDash val="solid"/>
                </a:ln>
                <a:solidFill>
                  <a:srgbClr val="FFFF00"/>
                </a:solidFill>
                <a:effectLst>
                  <a:glow rad="25400">
                    <a:schemeClr val="accent2">
                      <a:lumMod val="75000"/>
                    </a:schemeClr>
                  </a:glow>
                </a:effectLst>
                <a:latin typeface="Segoe UI Black" panose="020B0A02040204020203" pitchFamily="34" charset="0"/>
                <a:ea typeface="Segoe UI Black" panose="020B0A02040204020203" pitchFamily="34" charset="0"/>
              </a:rPr>
              <a:t>alienating norms</a:t>
            </a:r>
            <a:endParaRPr lang="en-US" sz="2800" b="1" cap="none" spc="0" baseline="0">
              <a:ln w="9525" cmpd="sng">
                <a:solidFill>
                  <a:srgbClr val="C00000"/>
                </a:solidFill>
                <a:prstDash val="solid"/>
              </a:ln>
              <a:solidFill>
                <a:srgbClr val="FFFF00"/>
              </a:solidFill>
              <a:effectLst>
                <a:glow rad="25400">
                  <a:schemeClr val="accent2">
                    <a:lumMod val="75000"/>
                  </a:schemeClr>
                </a:glow>
              </a:effectLst>
              <a:latin typeface="Segoe UI Black" panose="020B0A02040204020203" pitchFamily="34" charset="0"/>
              <a:ea typeface="Segoe UI Black" panose="020B0A02040204020203" pitchFamily="34" charset="0"/>
            </a:endParaRPr>
          </a:p>
        </xdr:txBody>
      </xdr:sp>
      <xdr:sp macro="" textlink="">
        <xdr:nvSpPr>
          <xdr:cNvPr id="833" name="engaging">
            <a:extLst>
              <a:ext uri="{FF2B5EF4-FFF2-40B4-BE49-F238E27FC236}">
                <a16:creationId xmlns:a16="http://schemas.microsoft.com/office/drawing/2014/main" id="{95AAB8CF-3517-9E27-9004-EED25D96F77E}"/>
              </a:ext>
            </a:extLst>
          </xdr:cNvPr>
          <xdr:cNvSpPr/>
        </xdr:nvSpPr>
        <xdr:spPr>
          <a:xfrm>
            <a:off x="12741198" y="71663418"/>
            <a:ext cx="5486876" cy="877497"/>
          </a:xfrm>
          <a:prstGeom prst="rect">
            <a:avLst/>
          </a:prstGeom>
          <a:noFill/>
        </xdr:spPr>
        <xdr:txBody>
          <a:bodyPr wrap="square" lIns="91440" tIns="45720" rIns="91440" bIns="4572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r"/>
            <a:r>
              <a:rPr lang="en-US" sz="2000" b="1" cap="none" spc="0" baseline="0">
                <a:ln w="9525" cmpd="sng">
                  <a:solidFill>
                    <a:schemeClr val="bg1"/>
                  </a:solidFill>
                  <a:prstDash val="solid"/>
                </a:ln>
                <a:solidFill>
                  <a:srgbClr val="00B050"/>
                </a:solidFill>
                <a:effectLst>
                  <a:glow rad="63500">
                    <a:schemeClr val="accent6">
                      <a:satMod val="175000"/>
                    </a:schemeClr>
                  </a:glow>
                </a:effectLst>
                <a:latin typeface="Segoe UI Black" panose="020B0A02040204020203" pitchFamily="34" charset="0"/>
                <a:ea typeface="Segoe UI Black" panose="020B0A02040204020203" pitchFamily="34" charset="0"/>
              </a:rPr>
              <a:t>engaging impacts</a:t>
            </a:r>
            <a:endParaRPr lang="en-US" sz="2800" b="1" cap="none" spc="0" baseline="0">
              <a:ln w="9525" cmpd="sng">
                <a:solidFill>
                  <a:schemeClr val="bg1"/>
                </a:solidFill>
                <a:prstDash val="solid"/>
              </a:ln>
              <a:solidFill>
                <a:srgbClr val="00B050"/>
              </a:solidFill>
              <a:effectLst>
                <a:glow rad="63500">
                  <a:schemeClr val="accent6">
                    <a:satMod val="175000"/>
                  </a:schemeClr>
                </a:glow>
              </a:effectLst>
              <a:latin typeface="Segoe UI Black" panose="020B0A02040204020203" pitchFamily="34" charset="0"/>
              <a:ea typeface="Segoe UI Black" panose="020B0A02040204020203" pitchFamily="34" charset="0"/>
            </a:endParaRPr>
          </a:p>
        </xdr:txBody>
      </xdr:sp>
      <xdr:sp macro="" textlink="">
        <xdr:nvSpPr>
          <xdr:cNvPr id="834" name="polarizing">
            <a:extLst>
              <a:ext uri="{FF2B5EF4-FFF2-40B4-BE49-F238E27FC236}">
                <a16:creationId xmlns:a16="http://schemas.microsoft.com/office/drawing/2014/main" id="{876C6112-A525-D221-59D5-58DADFAAD1B2}"/>
              </a:ext>
            </a:extLst>
          </xdr:cNvPr>
          <xdr:cNvSpPr/>
        </xdr:nvSpPr>
        <xdr:spPr>
          <a:xfrm>
            <a:off x="6504567" y="73057816"/>
            <a:ext cx="5486876" cy="877497"/>
          </a:xfrm>
          <a:prstGeom prst="rect">
            <a:avLst/>
          </a:prstGeom>
          <a:noFill/>
        </xdr:spPr>
        <xdr:txBody>
          <a:bodyPr wrap="square" lIns="91440" tIns="45720" rIns="91440" bIns="4572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r>
              <a:rPr lang="en-US" sz="2000" b="1" cap="none" spc="0" baseline="0">
                <a:ln w="9525" cmpd="sng">
                  <a:solidFill>
                    <a:srgbClr val="C00000"/>
                  </a:solidFill>
                  <a:prstDash val="solid"/>
                </a:ln>
                <a:solidFill>
                  <a:srgbClr val="FFFF00"/>
                </a:solidFill>
                <a:effectLst>
                  <a:glow rad="25400">
                    <a:schemeClr val="accent2">
                      <a:lumMod val="75000"/>
                    </a:schemeClr>
                  </a:glow>
                </a:effectLst>
                <a:latin typeface="Segoe UI Black" panose="020B0A02040204020203" pitchFamily="34" charset="0"/>
                <a:ea typeface="Segoe UI Black" panose="020B0A02040204020203" pitchFamily="34" charset="0"/>
              </a:rPr>
              <a:t>polarizing priorities</a:t>
            </a:r>
            <a:endParaRPr lang="en-US" sz="2800" b="1" cap="none" spc="0" baseline="0">
              <a:ln w="9525" cmpd="sng">
                <a:solidFill>
                  <a:srgbClr val="C00000"/>
                </a:solidFill>
                <a:prstDash val="solid"/>
              </a:ln>
              <a:solidFill>
                <a:srgbClr val="FFFF00"/>
              </a:solidFill>
              <a:effectLst>
                <a:glow rad="25400">
                  <a:schemeClr val="accent2">
                    <a:lumMod val="75000"/>
                  </a:schemeClr>
                </a:glow>
              </a:effectLst>
              <a:latin typeface="Segoe UI Black" panose="020B0A02040204020203" pitchFamily="34" charset="0"/>
              <a:ea typeface="Segoe UI Black" panose="020B0A02040204020203" pitchFamily="34" charset="0"/>
            </a:endParaRPr>
          </a:p>
        </xdr:txBody>
      </xdr:sp>
      <xdr:sp macro="" textlink="">
        <xdr:nvSpPr>
          <xdr:cNvPr id="835" name="engaging">
            <a:extLst>
              <a:ext uri="{FF2B5EF4-FFF2-40B4-BE49-F238E27FC236}">
                <a16:creationId xmlns:a16="http://schemas.microsoft.com/office/drawing/2014/main" id="{23CFB432-3179-7016-4D49-A4F04B2AEDA3}"/>
              </a:ext>
            </a:extLst>
          </xdr:cNvPr>
          <xdr:cNvSpPr/>
        </xdr:nvSpPr>
        <xdr:spPr>
          <a:xfrm>
            <a:off x="12695474" y="73057824"/>
            <a:ext cx="5486876" cy="877497"/>
          </a:xfrm>
          <a:prstGeom prst="rect">
            <a:avLst/>
          </a:prstGeom>
          <a:noFill/>
        </xdr:spPr>
        <xdr:txBody>
          <a:bodyPr wrap="square" lIns="91440" tIns="45720" rIns="91440" bIns="4572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r"/>
            <a:r>
              <a:rPr lang="en-US" sz="2000" b="1" cap="none" spc="0" baseline="0">
                <a:ln w="9525" cmpd="sng">
                  <a:solidFill>
                    <a:schemeClr val="bg1"/>
                  </a:solidFill>
                  <a:prstDash val="solid"/>
                </a:ln>
                <a:solidFill>
                  <a:srgbClr val="00B050"/>
                </a:solidFill>
                <a:effectLst>
                  <a:glow rad="63500">
                    <a:schemeClr val="accent6">
                      <a:satMod val="175000"/>
                    </a:schemeClr>
                  </a:glow>
                </a:effectLst>
                <a:latin typeface="Segoe UI Black" panose="020B0A02040204020203" pitchFamily="34" charset="0"/>
                <a:ea typeface="Segoe UI Black" panose="020B0A02040204020203" pitchFamily="34" charset="0"/>
              </a:rPr>
              <a:t>unifying resolution</a:t>
            </a:r>
            <a:endParaRPr lang="en-US" sz="2800" b="1" cap="none" spc="0" baseline="0">
              <a:ln w="9525" cmpd="sng">
                <a:solidFill>
                  <a:schemeClr val="bg1"/>
                </a:solidFill>
                <a:prstDash val="solid"/>
              </a:ln>
              <a:solidFill>
                <a:srgbClr val="00B050"/>
              </a:solidFill>
              <a:effectLst>
                <a:glow rad="63500">
                  <a:schemeClr val="accent6">
                    <a:satMod val="175000"/>
                  </a:schemeClr>
                </a:glow>
              </a:effectLst>
              <a:latin typeface="Segoe UI Black" panose="020B0A02040204020203" pitchFamily="34" charset="0"/>
              <a:ea typeface="Segoe UI Black" panose="020B0A02040204020203" pitchFamily="34" charset="0"/>
            </a:endParaRPr>
          </a:p>
        </xdr:txBody>
      </xdr:sp>
    </xdr:grpSp>
    <xdr:clientData/>
  </xdr:twoCellAnchor>
  <xdr:twoCellAnchor>
    <xdr:from>
      <xdr:col>0</xdr:col>
      <xdr:colOff>0</xdr:colOff>
      <xdr:row>1291</xdr:row>
      <xdr:rowOff>196369</xdr:rowOff>
    </xdr:from>
    <xdr:to>
      <xdr:col>14</xdr:col>
      <xdr:colOff>8700</xdr:colOff>
      <xdr:row>1315</xdr:row>
      <xdr:rowOff>31003</xdr:rowOff>
    </xdr:to>
    <xdr:grpSp>
      <xdr:nvGrpSpPr>
        <xdr:cNvPr id="836" name="Group 835">
          <a:extLst>
            <a:ext uri="{FF2B5EF4-FFF2-40B4-BE49-F238E27FC236}">
              <a16:creationId xmlns:a16="http://schemas.microsoft.com/office/drawing/2014/main" id="{C5D05FCC-44C3-4A5C-89E3-9E3DD504D578}"/>
            </a:ext>
          </a:extLst>
        </xdr:cNvPr>
        <xdr:cNvGrpSpPr/>
      </xdr:nvGrpSpPr>
      <xdr:grpSpPr>
        <a:xfrm>
          <a:off x="0" y="251192819"/>
          <a:ext cx="6409500" cy="4190734"/>
          <a:chOff x="6185188" y="87475841"/>
          <a:chExt cx="6196140" cy="4155223"/>
        </a:xfrm>
      </xdr:grpSpPr>
      <xdr:sp macro="" textlink="">
        <xdr:nvSpPr>
          <xdr:cNvPr id="837" name="Freeform: Shape 836">
            <a:extLst>
              <a:ext uri="{FF2B5EF4-FFF2-40B4-BE49-F238E27FC236}">
                <a16:creationId xmlns:a16="http://schemas.microsoft.com/office/drawing/2014/main" id="{A13A5ABD-F3BF-A5B9-5A4C-0D1005045C9B}"/>
              </a:ext>
            </a:extLst>
          </xdr:cNvPr>
          <xdr:cNvSpPr/>
        </xdr:nvSpPr>
        <xdr:spPr>
          <a:xfrm>
            <a:off x="6192807" y="87489908"/>
            <a:ext cx="3097731" cy="2104194"/>
          </a:xfrm>
          <a:custGeom>
            <a:avLst/>
            <a:gdLst>
              <a:gd name="connsiteX0" fmla="*/ 0 w 3108960"/>
              <a:gd name="connsiteY0" fmla="*/ 0 h 2095500"/>
              <a:gd name="connsiteX1" fmla="*/ 3108960 w 3108960"/>
              <a:gd name="connsiteY1" fmla="*/ 7620 h 2095500"/>
              <a:gd name="connsiteX2" fmla="*/ 3093720 w 3108960"/>
              <a:gd name="connsiteY2" fmla="*/ 2057400 h 2095500"/>
              <a:gd name="connsiteX3" fmla="*/ 1287780 w 3108960"/>
              <a:gd name="connsiteY3" fmla="*/ 2065020 h 2095500"/>
              <a:gd name="connsiteX4" fmla="*/ 1432560 w 3108960"/>
              <a:gd name="connsiteY4" fmla="*/ 1920240 h 2095500"/>
              <a:gd name="connsiteX5" fmla="*/ 2301240 w 3108960"/>
              <a:gd name="connsiteY5" fmla="*/ 1691640 h 2095500"/>
              <a:gd name="connsiteX6" fmla="*/ 2506980 w 3108960"/>
              <a:gd name="connsiteY6" fmla="*/ 1676400 h 2095500"/>
              <a:gd name="connsiteX7" fmla="*/ 2743200 w 3108960"/>
              <a:gd name="connsiteY7" fmla="*/ 1493520 h 2095500"/>
              <a:gd name="connsiteX8" fmla="*/ 2727960 w 3108960"/>
              <a:gd name="connsiteY8" fmla="*/ 411480 h 2095500"/>
              <a:gd name="connsiteX9" fmla="*/ 2514600 w 3108960"/>
              <a:gd name="connsiteY9" fmla="*/ 175260 h 2095500"/>
              <a:gd name="connsiteX10" fmla="*/ 289560 w 3108960"/>
              <a:gd name="connsiteY10" fmla="*/ 182880 h 2095500"/>
              <a:gd name="connsiteX11" fmla="*/ 68580 w 3108960"/>
              <a:gd name="connsiteY11" fmla="*/ 350520 h 2095500"/>
              <a:gd name="connsiteX12" fmla="*/ 68580 w 3108960"/>
              <a:gd name="connsiteY12" fmla="*/ 1455420 h 2095500"/>
              <a:gd name="connsiteX13" fmla="*/ 274320 w 3108960"/>
              <a:gd name="connsiteY13" fmla="*/ 1691640 h 2095500"/>
              <a:gd name="connsiteX14" fmla="*/ 1607820 w 3108960"/>
              <a:gd name="connsiteY14" fmla="*/ 1684020 h 2095500"/>
              <a:gd name="connsiteX15" fmla="*/ 1409700 w 3108960"/>
              <a:gd name="connsiteY15" fmla="*/ 1905000 h 2095500"/>
              <a:gd name="connsiteX16" fmla="*/ 1249680 w 3108960"/>
              <a:gd name="connsiteY16" fmla="*/ 2080260 h 2095500"/>
              <a:gd name="connsiteX17" fmla="*/ 1036320 w 3108960"/>
              <a:gd name="connsiteY17" fmla="*/ 2087880 h 2095500"/>
              <a:gd name="connsiteX18" fmla="*/ 1036320 w 3108960"/>
              <a:gd name="connsiteY18" fmla="*/ 1752600 h 2095500"/>
              <a:gd name="connsiteX19" fmla="*/ 822960 w 3108960"/>
              <a:gd name="connsiteY19" fmla="*/ 1950720 h 2095500"/>
              <a:gd name="connsiteX20" fmla="*/ 670560 w 3108960"/>
              <a:gd name="connsiteY20" fmla="*/ 1950720 h 2095500"/>
              <a:gd name="connsiteX21" fmla="*/ 678180 w 3108960"/>
              <a:gd name="connsiteY21" fmla="*/ 2095500 h 2095500"/>
              <a:gd name="connsiteX22" fmla="*/ 7620 w 3108960"/>
              <a:gd name="connsiteY22" fmla="*/ 2095500 h 2095500"/>
              <a:gd name="connsiteX23" fmla="*/ 0 w 3108960"/>
              <a:gd name="connsiteY23" fmla="*/ 0 h 2095500"/>
              <a:gd name="connsiteX0" fmla="*/ 0 w 3108960"/>
              <a:gd name="connsiteY0" fmla="*/ 0 h 2095500"/>
              <a:gd name="connsiteX1" fmla="*/ 3108960 w 3108960"/>
              <a:gd name="connsiteY1" fmla="*/ 7620 h 2095500"/>
              <a:gd name="connsiteX2" fmla="*/ 3093720 w 3108960"/>
              <a:gd name="connsiteY2" fmla="*/ 2057400 h 2095500"/>
              <a:gd name="connsiteX3" fmla="*/ 1287780 w 3108960"/>
              <a:gd name="connsiteY3" fmla="*/ 2065020 h 2095500"/>
              <a:gd name="connsiteX4" fmla="*/ 1432560 w 3108960"/>
              <a:gd name="connsiteY4" fmla="*/ 1920240 h 2095500"/>
              <a:gd name="connsiteX5" fmla="*/ 2301240 w 3108960"/>
              <a:gd name="connsiteY5" fmla="*/ 1691640 h 2095500"/>
              <a:gd name="connsiteX6" fmla="*/ 2506980 w 3108960"/>
              <a:gd name="connsiteY6" fmla="*/ 1676400 h 2095500"/>
              <a:gd name="connsiteX7" fmla="*/ 2598420 w 3108960"/>
              <a:gd name="connsiteY7" fmla="*/ 1600200 h 2095500"/>
              <a:gd name="connsiteX8" fmla="*/ 2743200 w 3108960"/>
              <a:gd name="connsiteY8" fmla="*/ 1493520 h 2095500"/>
              <a:gd name="connsiteX9" fmla="*/ 2727960 w 3108960"/>
              <a:gd name="connsiteY9" fmla="*/ 411480 h 2095500"/>
              <a:gd name="connsiteX10" fmla="*/ 2514600 w 3108960"/>
              <a:gd name="connsiteY10" fmla="*/ 175260 h 2095500"/>
              <a:gd name="connsiteX11" fmla="*/ 289560 w 3108960"/>
              <a:gd name="connsiteY11" fmla="*/ 182880 h 2095500"/>
              <a:gd name="connsiteX12" fmla="*/ 68580 w 3108960"/>
              <a:gd name="connsiteY12" fmla="*/ 350520 h 2095500"/>
              <a:gd name="connsiteX13" fmla="*/ 68580 w 3108960"/>
              <a:gd name="connsiteY13" fmla="*/ 1455420 h 2095500"/>
              <a:gd name="connsiteX14" fmla="*/ 274320 w 3108960"/>
              <a:gd name="connsiteY14" fmla="*/ 1691640 h 2095500"/>
              <a:gd name="connsiteX15" fmla="*/ 1607820 w 3108960"/>
              <a:gd name="connsiteY15" fmla="*/ 1684020 h 2095500"/>
              <a:gd name="connsiteX16" fmla="*/ 1409700 w 3108960"/>
              <a:gd name="connsiteY16" fmla="*/ 1905000 h 2095500"/>
              <a:gd name="connsiteX17" fmla="*/ 1249680 w 3108960"/>
              <a:gd name="connsiteY17" fmla="*/ 2080260 h 2095500"/>
              <a:gd name="connsiteX18" fmla="*/ 1036320 w 3108960"/>
              <a:gd name="connsiteY18" fmla="*/ 2087880 h 2095500"/>
              <a:gd name="connsiteX19" fmla="*/ 1036320 w 3108960"/>
              <a:gd name="connsiteY19" fmla="*/ 1752600 h 2095500"/>
              <a:gd name="connsiteX20" fmla="*/ 822960 w 3108960"/>
              <a:gd name="connsiteY20" fmla="*/ 1950720 h 2095500"/>
              <a:gd name="connsiteX21" fmla="*/ 670560 w 3108960"/>
              <a:gd name="connsiteY21" fmla="*/ 1950720 h 2095500"/>
              <a:gd name="connsiteX22" fmla="*/ 678180 w 3108960"/>
              <a:gd name="connsiteY22" fmla="*/ 2095500 h 2095500"/>
              <a:gd name="connsiteX23" fmla="*/ 7620 w 3108960"/>
              <a:gd name="connsiteY23" fmla="*/ 2095500 h 2095500"/>
              <a:gd name="connsiteX24" fmla="*/ 0 w 3108960"/>
              <a:gd name="connsiteY24" fmla="*/ 0 h 2095500"/>
              <a:gd name="connsiteX0" fmla="*/ 0 w 3108960"/>
              <a:gd name="connsiteY0" fmla="*/ 0 h 2095500"/>
              <a:gd name="connsiteX1" fmla="*/ 3108960 w 3108960"/>
              <a:gd name="connsiteY1" fmla="*/ 7620 h 2095500"/>
              <a:gd name="connsiteX2" fmla="*/ 3093720 w 3108960"/>
              <a:gd name="connsiteY2" fmla="*/ 2057400 h 2095500"/>
              <a:gd name="connsiteX3" fmla="*/ 1287780 w 3108960"/>
              <a:gd name="connsiteY3" fmla="*/ 2065020 h 2095500"/>
              <a:gd name="connsiteX4" fmla="*/ 1432560 w 3108960"/>
              <a:gd name="connsiteY4" fmla="*/ 1920240 h 2095500"/>
              <a:gd name="connsiteX5" fmla="*/ 2301240 w 3108960"/>
              <a:gd name="connsiteY5" fmla="*/ 1691640 h 2095500"/>
              <a:gd name="connsiteX6" fmla="*/ 2506980 w 3108960"/>
              <a:gd name="connsiteY6" fmla="*/ 1676400 h 2095500"/>
              <a:gd name="connsiteX7" fmla="*/ 2682240 w 3108960"/>
              <a:gd name="connsiteY7" fmla="*/ 1600200 h 2095500"/>
              <a:gd name="connsiteX8" fmla="*/ 2743200 w 3108960"/>
              <a:gd name="connsiteY8" fmla="*/ 1493520 h 2095500"/>
              <a:gd name="connsiteX9" fmla="*/ 2727960 w 3108960"/>
              <a:gd name="connsiteY9" fmla="*/ 411480 h 2095500"/>
              <a:gd name="connsiteX10" fmla="*/ 2514600 w 3108960"/>
              <a:gd name="connsiteY10" fmla="*/ 175260 h 2095500"/>
              <a:gd name="connsiteX11" fmla="*/ 289560 w 3108960"/>
              <a:gd name="connsiteY11" fmla="*/ 182880 h 2095500"/>
              <a:gd name="connsiteX12" fmla="*/ 68580 w 3108960"/>
              <a:gd name="connsiteY12" fmla="*/ 350520 h 2095500"/>
              <a:gd name="connsiteX13" fmla="*/ 68580 w 3108960"/>
              <a:gd name="connsiteY13" fmla="*/ 1455420 h 2095500"/>
              <a:gd name="connsiteX14" fmla="*/ 274320 w 3108960"/>
              <a:gd name="connsiteY14" fmla="*/ 1691640 h 2095500"/>
              <a:gd name="connsiteX15" fmla="*/ 1607820 w 3108960"/>
              <a:gd name="connsiteY15" fmla="*/ 1684020 h 2095500"/>
              <a:gd name="connsiteX16" fmla="*/ 1409700 w 3108960"/>
              <a:gd name="connsiteY16" fmla="*/ 1905000 h 2095500"/>
              <a:gd name="connsiteX17" fmla="*/ 1249680 w 3108960"/>
              <a:gd name="connsiteY17" fmla="*/ 2080260 h 2095500"/>
              <a:gd name="connsiteX18" fmla="*/ 1036320 w 3108960"/>
              <a:gd name="connsiteY18" fmla="*/ 2087880 h 2095500"/>
              <a:gd name="connsiteX19" fmla="*/ 1036320 w 3108960"/>
              <a:gd name="connsiteY19" fmla="*/ 1752600 h 2095500"/>
              <a:gd name="connsiteX20" fmla="*/ 822960 w 3108960"/>
              <a:gd name="connsiteY20" fmla="*/ 1950720 h 2095500"/>
              <a:gd name="connsiteX21" fmla="*/ 670560 w 3108960"/>
              <a:gd name="connsiteY21" fmla="*/ 1950720 h 2095500"/>
              <a:gd name="connsiteX22" fmla="*/ 678180 w 3108960"/>
              <a:gd name="connsiteY22" fmla="*/ 2095500 h 2095500"/>
              <a:gd name="connsiteX23" fmla="*/ 7620 w 3108960"/>
              <a:gd name="connsiteY23" fmla="*/ 2095500 h 2095500"/>
              <a:gd name="connsiteX24" fmla="*/ 0 w 3108960"/>
              <a:gd name="connsiteY24" fmla="*/ 0 h 2095500"/>
              <a:gd name="connsiteX0" fmla="*/ 0 w 3108960"/>
              <a:gd name="connsiteY0" fmla="*/ 0 h 2095500"/>
              <a:gd name="connsiteX1" fmla="*/ 3108960 w 3108960"/>
              <a:gd name="connsiteY1" fmla="*/ 7620 h 2095500"/>
              <a:gd name="connsiteX2" fmla="*/ 3093720 w 3108960"/>
              <a:gd name="connsiteY2" fmla="*/ 2057400 h 2095500"/>
              <a:gd name="connsiteX3" fmla="*/ 1287780 w 3108960"/>
              <a:gd name="connsiteY3" fmla="*/ 2065020 h 2095500"/>
              <a:gd name="connsiteX4" fmla="*/ 1432560 w 3108960"/>
              <a:gd name="connsiteY4" fmla="*/ 1920240 h 2095500"/>
              <a:gd name="connsiteX5" fmla="*/ 2301240 w 3108960"/>
              <a:gd name="connsiteY5" fmla="*/ 1691640 h 2095500"/>
              <a:gd name="connsiteX6" fmla="*/ 2506980 w 3108960"/>
              <a:gd name="connsiteY6" fmla="*/ 1676400 h 2095500"/>
              <a:gd name="connsiteX7" fmla="*/ 2682240 w 3108960"/>
              <a:gd name="connsiteY7" fmla="*/ 1600200 h 2095500"/>
              <a:gd name="connsiteX8" fmla="*/ 2743200 w 3108960"/>
              <a:gd name="connsiteY8" fmla="*/ 1493520 h 2095500"/>
              <a:gd name="connsiteX9" fmla="*/ 2727960 w 3108960"/>
              <a:gd name="connsiteY9" fmla="*/ 411480 h 2095500"/>
              <a:gd name="connsiteX10" fmla="*/ 2613660 w 3108960"/>
              <a:gd name="connsiteY10" fmla="*/ 274320 h 2095500"/>
              <a:gd name="connsiteX11" fmla="*/ 2514600 w 3108960"/>
              <a:gd name="connsiteY11" fmla="*/ 175260 h 2095500"/>
              <a:gd name="connsiteX12" fmla="*/ 289560 w 3108960"/>
              <a:gd name="connsiteY12" fmla="*/ 182880 h 2095500"/>
              <a:gd name="connsiteX13" fmla="*/ 68580 w 3108960"/>
              <a:gd name="connsiteY13" fmla="*/ 350520 h 2095500"/>
              <a:gd name="connsiteX14" fmla="*/ 68580 w 3108960"/>
              <a:gd name="connsiteY14" fmla="*/ 1455420 h 2095500"/>
              <a:gd name="connsiteX15" fmla="*/ 274320 w 3108960"/>
              <a:gd name="connsiteY15" fmla="*/ 1691640 h 2095500"/>
              <a:gd name="connsiteX16" fmla="*/ 1607820 w 3108960"/>
              <a:gd name="connsiteY16" fmla="*/ 1684020 h 2095500"/>
              <a:gd name="connsiteX17" fmla="*/ 1409700 w 3108960"/>
              <a:gd name="connsiteY17" fmla="*/ 1905000 h 2095500"/>
              <a:gd name="connsiteX18" fmla="*/ 1249680 w 3108960"/>
              <a:gd name="connsiteY18" fmla="*/ 2080260 h 2095500"/>
              <a:gd name="connsiteX19" fmla="*/ 1036320 w 3108960"/>
              <a:gd name="connsiteY19" fmla="*/ 2087880 h 2095500"/>
              <a:gd name="connsiteX20" fmla="*/ 1036320 w 3108960"/>
              <a:gd name="connsiteY20" fmla="*/ 1752600 h 2095500"/>
              <a:gd name="connsiteX21" fmla="*/ 822960 w 3108960"/>
              <a:gd name="connsiteY21" fmla="*/ 1950720 h 2095500"/>
              <a:gd name="connsiteX22" fmla="*/ 670560 w 3108960"/>
              <a:gd name="connsiteY22" fmla="*/ 1950720 h 2095500"/>
              <a:gd name="connsiteX23" fmla="*/ 678180 w 3108960"/>
              <a:gd name="connsiteY23" fmla="*/ 2095500 h 2095500"/>
              <a:gd name="connsiteX24" fmla="*/ 7620 w 3108960"/>
              <a:gd name="connsiteY24" fmla="*/ 2095500 h 2095500"/>
              <a:gd name="connsiteX25" fmla="*/ 0 w 3108960"/>
              <a:gd name="connsiteY25" fmla="*/ 0 h 2095500"/>
              <a:gd name="connsiteX0" fmla="*/ 0 w 3108960"/>
              <a:gd name="connsiteY0" fmla="*/ 0 h 2095500"/>
              <a:gd name="connsiteX1" fmla="*/ 3108960 w 3108960"/>
              <a:gd name="connsiteY1" fmla="*/ 7620 h 2095500"/>
              <a:gd name="connsiteX2" fmla="*/ 3093720 w 3108960"/>
              <a:gd name="connsiteY2" fmla="*/ 2057400 h 2095500"/>
              <a:gd name="connsiteX3" fmla="*/ 1287780 w 3108960"/>
              <a:gd name="connsiteY3" fmla="*/ 2065020 h 2095500"/>
              <a:gd name="connsiteX4" fmla="*/ 1432560 w 3108960"/>
              <a:gd name="connsiteY4" fmla="*/ 1920240 h 2095500"/>
              <a:gd name="connsiteX5" fmla="*/ 2301240 w 3108960"/>
              <a:gd name="connsiteY5" fmla="*/ 1691640 h 2095500"/>
              <a:gd name="connsiteX6" fmla="*/ 2506980 w 3108960"/>
              <a:gd name="connsiteY6" fmla="*/ 1676400 h 2095500"/>
              <a:gd name="connsiteX7" fmla="*/ 2682240 w 3108960"/>
              <a:gd name="connsiteY7" fmla="*/ 1600200 h 2095500"/>
              <a:gd name="connsiteX8" fmla="*/ 2743200 w 3108960"/>
              <a:gd name="connsiteY8" fmla="*/ 1493520 h 2095500"/>
              <a:gd name="connsiteX9" fmla="*/ 2727960 w 3108960"/>
              <a:gd name="connsiteY9" fmla="*/ 411480 h 2095500"/>
              <a:gd name="connsiteX10" fmla="*/ 2705100 w 3108960"/>
              <a:gd name="connsiteY10" fmla="*/ 266700 h 2095500"/>
              <a:gd name="connsiteX11" fmla="*/ 2514600 w 3108960"/>
              <a:gd name="connsiteY11" fmla="*/ 175260 h 2095500"/>
              <a:gd name="connsiteX12" fmla="*/ 289560 w 3108960"/>
              <a:gd name="connsiteY12" fmla="*/ 182880 h 2095500"/>
              <a:gd name="connsiteX13" fmla="*/ 68580 w 3108960"/>
              <a:gd name="connsiteY13" fmla="*/ 350520 h 2095500"/>
              <a:gd name="connsiteX14" fmla="*/ 68580 w 3108960"/>
              <a:gd name="connsiteY14" fmla="*/ 1455420 h 2095500"/>
              <a:gd name="connsiteX15" fmla="*/ 274320 w 3108960"/>
              <a:gd name="connsiteY15" fmla="*/ 1691640 h 2095500"/>
              <a:gd name="connsiteX16" fmla="*/ 1607820 w 3108960"/>
              <a:gd name="connsiteY16" fmla="*/ 1684020 h 2095500"/>
              <a:gd name="connsiteX17" fmla="*/ 1409700 w 3108960"/>
              <a:gd name="connsiteY17" fmla="*/ 1905000 h 2095500"/>
              <a:gd name="connsiteX18" fmla="*/ 1249680 w 3108960"/>
              <a:gd name="connsiteY18" fmla="*/ 2080260 h 2095500"/>
              <a:gd name="connsiteX19" fmla="*/ 1036320 w 3108960"/>
              <a:gd name="connsiteY19" fmla="*/ 2087880 h 2095500"/>
              <a:gd name="connsiteX20" fmla="*/ 1036320 w 3108960"/>
              <a:gd name="connsiteY20" fmla="*/ 1752600 h 2095500"/>
              <a:gd name="connsiteX21" fmla="*/ 822960 w 3108960"/>
              <a:gd name="connsiteY21" fmla="*/ 1950720 h 2095500"/>
              <a:gd name="connsiteX22" fmla="*/ 670560 w 3108960"/>
              <a:gd name="connsiteY22" fmla="*/ 1950720 h 2095500"/>
              <a:gd name="connsiteX23" fmla="*/ 678180 w 3108960"/>
              <a:gd name="connsiteY23" fmla="*/ 2095500 h 2095500"/>
              <a:gd name="connsiteX24" fmla="*/ 7620 w 3108960"/>
              <a:gd name="connsiteY24" fmla="*/ 2095500 h 2095500"/>
              <a:gd name="connsiteX25" fmla="*/ 0 w 3108960"/>
              <a:gd name="connsiteY25" fmla="*/ 0 h 2095500"/>
              <a:gd name="connsiteX0" fmla="*/ 0 w 3108960"/>
              <a:gd name="connsiteY0" fmla="*/ 0 h 2095500"/>
              <a:gd name="connsiteX1" fmla="*/ 3108960 w 3108960"/>
              <a:gd name="connsiteY1" fmla="*/ 7620 h 2095500"/>
              <a:gd name="connsiteX2" fmla="*/ 3093720 w 3108960"/>
              <a:gd name="connsiteY2" fmla="*/ 2057400 h 2095500"/>
              <a:gd name="connsiteX3" fmla="*/ 1287780 w 3108960"/>
              <a:gd name="connsiteY3" fmla="*/ 2065020 h 2095500"/>
              <a:gd name="connsiteX4" fmla="*/ 1432560 w 3108960"/>
              <a:gd name="connsiteY4" fmla="*/ 1920240 h 2095500"/>
              <a:gd name="connsiteX5" fmla="*/ 2301240 w 3108960"/>
              <a:gd name="connsiteY5" fmla="*/ 1691640 h 2095500"/>
              <a:gd name="connsiteX6" fmla="*/ 2506980 w 3108960"/>
              <a:gd name="connsiteY6" fmla="*/ 1676400 h 2095500"/>
              <a:gd name="connsiteX7" fmla="*/ 2682240 w 3108960"/>
              <a:gd name="connsiteY7" fmla="*/ 1600200 h 2095500"/>
              <a:gd name="connsiteX8" fmla="*/ 2743200 w 3108960"/>
              <a:gd name="connsiteY8" fmla="*/ 1493520 h 2095500"/>
              <a:gd name="connsiteX9" fmla="*/ 2727960 w 3108960"/>
              <a:gd name="connsiteY9" fmla="*/ 411480 h 2095500"/>
              <a:gd name="connsiteX10" fmla="*/ 2705100 w 3108960"/>
              <a:gd name="connsiteY10" fmla="*/ 266700 h 2095500"/>
              <a:gd name="connsiteX11" fmla="*/ 2514600 w 3108960"/>
              <a:gd name="connsiteY11" fmla="*/ 175260 h 2095500"/>
              <a:gd name="connsiteX12" fmla="*/ 289560 w 3108960"/>
              <a:gd name="connsiteY12" fmla="*/ 182880 h 2095500"/>
              <a:gd name="connsiteX13" fmla="*/ 182880 w 3108960"/>
              <a:gd name="connsiteY13" fmla="*/ 251460 h 2095500"/>
              <a:gd name="connsiteX14" fmla="*/ 68580 w 3108960"/>
              <a:gd name="connsiteY14" fmla="*/ 350520 h 2095500"/>
              <a:gd name="connsiteX15" fmla="*/ 68580 w 3108960"/>
              <a:gd name="connsiteY15" fmla="*/ 1455420 h 2095500"/>
              <a:gd name="connsiteX16" fmla="*/ 274320 w 3108960"/>
              <a:gd name="connsiteY16" fmla="*/ 1691640 h 2095500"/>
              <a:gd name="connsiteX17" fmla="*/ 1607820 w 3108960"/>
              <a:gd name="connsiteY17" fmla="*/ 1684020 h 2095500"/>
              <a:gd name="connsiteX18" fmla="*/ 1409700 w 3108960"/>
              <a:gd name="connsiteY18" fmla="*/ 1905000 h 2095500"/>
              <a:gd name="connsiteX19" fmla="*/ 1249680 w 3108960"/>
              <a:gd name="connsiteY19" fmla="*/ 2080260 h 2095500"/>
              <a:gd name="connsiteX20" fmla="*/ 1036320 w 3108960"/>
              <a:gd name="connsiteY20" fmla="*/ 2087880 h 2095500"/>
              <a:gd name="connsiteX21" fmla="*/ 1036320 w 3108960"/>
              <a:gd name="connsiteY21" fmla="*/ 1752600 h 2095500"/>
              <a:gd name="connsiteX22" fmla="*/ 822960 w 3108960"/>
              <a:gd name="connsiteY22" fmla="*/ 1950720 h 2095500"/>
              <a:gd name="connsiteX23" fmla="*/ 670560 w 3108960"/>
              <a:gd name="connsiteY23" fmla="*/ 1950720 h 2095500"/>
              <a:gd name="connsiteX24" fmla="*/ 678180 w 3108960"/>
              <a:gd name="connsiteY24" fmla="*/ 2095500 h 2095500"/>
              <a:gd name="connsiteX25" fmla="*/ 7620 w 3108960"/>
              <a:gd name="connsiteY25" fmla="*/ 2095500 h 2095500"/>
              <a:gd name="connsiteX26" fmla="*/ 0 w 3108960"/>
              <a:gd name="connsiteY26" fmla="*/ 0 h 2095500"/>
              <a:gd name="connsiteX0" fmla="*/ 0 w 3108960"/>
              <a:gd name="connsiteY0" fmla="*/ 0 h 2095500"/>
              <a:gd name="connsiteX1" fmla="*/ 3108960 w 3108960"/>
              <a:gd name="connsiteY1" fmla="*/ 7620 h 2095500"/>
              <a:gd name="connsiteX2" fmla="*/ 3093720 w 3108960"/>
              <a:gd name="connsiteY2" fmla="*/ 2057400 h 2095500"/>
              <a:gd name="connsiteX3" fmla="*/ 1287780 w 3108960"/>
              <a:gd name="connsiteY3" fmla="*/ 2065020 h 2095500"/>
              <a:gd name="connsiteX4" fmla="*/ 1432560 w 3108960"/>
              <a:gd name="connsiteY4" fmla="*/ 1920240 h 2095500"/>
              <a:gd name="connsiteX5" fmla="*/ 2301240 w 3108960"/>
              <a:gd name="connsiteY5" fmla="*/ 1691640 h 2095500"/>
              <a:gd name="connsiteX6" fmla="*/ 2506980 w 3108960"/>
              <a:gd name="connsiteY6" fmla="*/ 1676400 h 2095500"/>
              <a:gd name="connsiteX7" fmla="*/ 2682240 w 3108960"/>
              <a:gd name="connsiteY7" fmla="*/ 1600200 h 2095500"/>
              <a:gd name="connsiteX8" fmla="*/ 2743200 w 3108960"/>
              <a:gd name="connsiteY8" fmla="*/ 1493520 h 2095500"/>
              <a:gd name="connsiteX9" fmla="*/ 2727960 w 3108960"/>
              <a:gd name="connsiteY9" fmla="*/ 411480 h 2095500"/>
              <a:gd name="connsiteX10" fmla="*/ 2705100 w 3108960"/>
              <a:gd name="connsiteY10" fmla="*/ 266700 h 2095500"/>
              <a:gd name="connsiteX11" fmla="*/ 2514600 w 3108960"/>
              <a:gd name="connsiteY11" fmla="*/ 175260 h 2095500"/>
              <a:gd name="connsiteX12" fmla="*/ 289560 w 3108960"/>
              <a:gd name="connsiteY12" fmla="*/ 182880 h 2095500"/>
              <a:gd name="connsiteX13" fmla="*/ 152400 w 3108960"/>
              <a:gd name="connsiteY13" fmla="*/ 228600 h 2095500"/>
              <a:gd name="connsiteX14" fmla="*/ 68580 w 3108960"/>
              <a:gd name="connsiteY14" fmla="*/ 350520 h 2095500"/>
              <a:gd name="connsiteX15" fmla="*/ 68580 w 3108960"/>
              <a:gd name="connsiteY15" fmla="*/ 1455420 h 2095500"/>
              <a:gd name="connsiteX16" fmla="*/ 274320 w 3108960"/>
              <a:gd name="connsiteY16" fmla="*/ 1691640 h 2095500"/>
              <a:gd name="connsiteX17" fmla="*/ 1607820 w 3108960"/>
              <a:gd name="connsiteY17" fmla="*/ 1684020 h 2095500"/>
              <a:gd name="connsiteX18" fmla="*/ 1409700 w 3108960"/>
              <a:gd name="connsiteY18" fmla="*/ 1905000 h 2095500"/>
              <a:gd name="connsiteX19" fmla="*/ 1249680 w 3108960"/>
              <a:gd name="connsiteY19" fmla="*/ 2080260 h 2095500"/>
              <a:gd name="connsiteX20" fmla="*/ 1036320 w 3108960"/>
              <a:gd name="connsiteY20" fmla="*/ 2087880 h 2095500"/>
              <a:gd name="connsiteX21" fmla="*/ 1036320 w 3108960"/>
              <a:gd name="connsiteY21" fmla="*/ 1752600 h 2095500"/>
              <a:gd name="connsiteX22" fmla="*/ 822960 w 3108960"/>
              <a:gd name="connsiteY22" fmla="*/ 1950720 h 2095500"/>
              <a:gd name="connsiteX23" fmla="*/ 670560 w 3108960"/>
              <a:gd name="connsiteY23" fmla="*/ 1950720 h 2095500"/>
              <a:gd name="connsiteX24" fmla="*/ 678180 w 3108960"/>
              <a:gd name="connsiteY24" fmla="*/ 2095500 h 2095500"/>
              <a:gd name="connsiteX25" fmla="*/ 7620 w 3108960"/>
              <a:gd name="connsiteY25" fmla="*/ 2095500 h 2095500"/>
              <a:gd name="connsiteX26" fmla="*/ 0 w 3108960"/>
              <a:gd name="connsiteY26" fmla="*/ 0 h 2095500"/>
              <a:gd name="connsiteX0" fmla="*/ 0 w 3108960"/>
              <a:gd name="connsiteY0" fmla="*/ 0 h 2095500"/>
              <a:gd name="connsiteX1" fmla="*/ 3108960 w 3108960"/>
              <a:gd name="connsiteY1" fmla="*/ 7620 h 2095500"/>
              <a:gd name="connsiteX2" fmla="*/ 3093720 w 3108960"/>
              <a:gd name="connsiteY2" fmla="*/ 2057400 h 2095500"/>
              <a:gd name="connsiteX3" fmla="*/ 1287780 w 3108960"/>
              <a:gd name="connsiteY3" fmla="*/ 2065020 h 2095500"/>
              <a:gd name="connsiteX4" fmla="*/ 1432560 w 3108960"/>
              <a:gd name="connsiteY4" fmla="*/ 1920240 h 2095500"/>
              <a:gd name="connsiteX5" fmla="*/ 2301240 w 3108960"/>
              <a:gd name="connsiteY5" fmla="*/ 1691640 h 2095500"/>
              <a:gd name="connsiteX6" fmla="*/ 2506980 w 3108960"/>
              <a:gd name="connsiteY6" fmla="*/ 1676400 h 2095500"/>
              <a:gd name="connsiteX7" fmla="*/ 2682240 w 3108960"/>
              <a:gd name="connsiteY7" fmla="*/ 1600200 h 2095500"/>
              <a:gd name="connsiteX8" fmla="*/ 2743200 w 3108960"/>
              <a:gd name="connsiteY8" fmla="*/ 1493520 h 2095500"/>
              <a:gd name="connsiteX9" fmla="*/ 2727960 w 3108960"/>
              <a:gd name="connsiteY9" fmla="*/ 411480 h 2095500"/>
              <a:gd name="connsiteX10" fmla="*/ 2705100 w 3108960"/>
              <a:gd name="connsiteY10" fmla="*/ 266700 h 2095500"/>
              <a:gd name="connsiteX11" fmla="*/ 2514600 w 3108960"/>
              <a:gd name="connsiteY11" fmla="*/ 175260 h 2095500"/>
              <a:gd name="connsiteX12" fmla="*/ 289560 w 3108960"/>
              <a:gd name="connsiteY12" fmla="*/ 182880 h 2095500"/>
              <a:gd name="connsiteX13" fmla="*/ 152400 w 3108960"/>
              <a:gd name="connsiteY13" fmla="*/ 228600 h 2095500"/>
              <a:gd name="connsiteX14" fmla="*/ 68580 w 3108960"/>
              <a:gd name="connsiteY14" fmla="*/ 350520 h 2095500"/>
              <a:gd name="connsiteX15" fmla="*/ 68580 w 3108960"/>
              <a:gd name="connsiteY15" fmla="*/ 1455420 h 2095500"/>
              <a:gd name="connsiteX16" fmla="*/ 167640 w 3108960"/>
              <a:gd name="connsiteY16" fmla="*/ 1562100 h 2095500"/>
              <a:gd name="connsiteX17" fmla="*/ 274320 w 3108960"/>
              <a:gd name="connsiteY17" fmla="*/ 1691640 h 2095500"/>
              <a:gd name="connsiteX18" fmla="*/ 1607820 w 3108960"/>
              <a:gd name="connsiteY18" fmla="*/ 1684020 h 2095500"/>
              <a:gd name="connsiteX19" fmla="*/ 1409700 w 3108960"/>
              <a:gd name="connsiteY19" fmla="*/ 1905000 h 2095500"/>
              <a:gd name="connsiteX20" fmla="*/ 1249680 w 3108960"/>
              <a:gd name="connsiteY20" fmla="*/ 2080260 h 2095500"/>
              <a:gd name="connsiteX21" fmla="*/ 1036320 w 3108960"/>
              <a:gd name="connsiteY21" fmla="*/ 2087880 h 2095500"/>
              <a:gd name="connsiteX22" fmla="*/ 1036320 w 3108960"/>
              <a:gd name="connsiteY22" fmla="*/ 1752600 h 2095500"/>
              <a:gd name="connsiteX23" fmla="*/ 822960 w 3108960"/>
              <a:gd name="connsiteY23" fmla="*/ 1950720 h 2095500"/>
              <a:gd name="connsiteX24" fmla="*/ 670560 w 3108960"/>
              <a:gd name="connsiteY24" fmla="*/ 1950720 h 2095500"/>
              <a:gd name="connsiteX25" fmla="*/ 678180 w 3108960"/>
              <a:gd name="connsiteY25" fmla="*/ 2095500 h 2095500"/>
              <a:gd name="connsiteX26" fmla="*/ 7620 w 3108960"/>
              <a:gd name="connsiteY26" fmla="*/ 2095500 h 2095500"/>
              <a:gd name="connsiteX27" fmla="*/ 0 w 3108960"/>
              <a:gd name="connsiteY27" fmla="*/ 0 h 2095500"/>
              <a:gd name="connsiteX0" fmla="*/ 0 w 3108960"/>
              <a:gd name="connsiteY0" fmla="*/ 0 h 2095500"/>
              <a:gd name="connsiteX1" fmla="*/ 3108960 w 3108960"/>
              <a:gd name="connsiteY1" fmla="*/ 7620 h 2095500"/>
              <a:gd name="connsiteX2" fmla="*/ 3093720 w 3108960"/>
              <a:gd name="connsiteY2" fmla="*/ 2057400 h 2095500"/>
              <a:gd name="connsiteX3" fmla="*/ 1287780 w 3108960"/>
              <a:gd name="connsiteY3" fmla="*/ 2065020 h 2095500"/>
              <a:gd name="connsiteX4" fmla="*/ 1432560 w 3108960"/>
              <a:gd name="connsiteY4" fmla="*/ 1920240 h 2095500"/>
              <a:gd name="connsiteX5" fmla="*/ 2301240 w 3108960"/>
              <a:gd name="connsiteY5" fmla="*/ 1691640 h 2095500"/>
              <a:gd name="connsiteX6" fmla="*/ 2506980 w 3108960"/>
              <a:gd name="connsiteY6" fmla="*/ 1676400 h 2095500"/>
              <a:gd name="connsiteX7" fmla="*/ 2682240 w 3108960"/>
              <a:gd name="connsiteY7" fmla="*/ 1600200 h 2095500"/>
              <a:gd name="connsiteX8" fmla="*/ 2743200 w 3108960"/>
              <a:gd name="connsiteY8" fmla="*/ 1493520 h 2095500"/>
              <a:gd name="connsiteX9" fmla="*/ 2727960 w 3108960"/>
              <a:gd name="connsiteY9" fmla="*/ 411480 h 2095500"/>
              <a:gd name="connsiteX10" fmla="*/ 2705100 w 3108960"/>
              <a:gd name="connsiteY10" fmla="*/ 266700 h 2095500"/>
              <a:gd name="connsiteX11" fmla="*/ 2514600 w 3108960"/>
              <a:gd name="connsiteY11" fmla="*/ 175260 h 2095500"/>
              <a:gd name="connsiteX12" fmla="*/ 289560 w 3108960"/>
              <a:gd name="connsiteY12" fmla="*/ 182880 h 2095500"/>
              <a:gd name="connsiteX13" fmla="*/ 152400 w 3108960"/>
              <a:gd name="connsiteY13" fmla="*/ 228600 h 2095500"/>
              <a:gd name="connsiteX14" fmla="*/ 68580 w 3108960"/>
              <a:gd name="connsiteY14" fmla="*/ 350520 h 2095500"/>
              <a:gd name="connsiteX15" fmla="*/ 68580 w 3108960"/>
              <a:gd name="connsiteY15" fmla="*/ 1455420 h 2095500"/>
              <a:gd name="connsiteX16" fmla="*/ 144780 w 3108960"/>
              <a:gd name="connsiteY16" fmla="*/ 1638300 h 2095500"/>
              <a:gd name="connsiteX17" fmla="*/ 274320 w 3108960"/>
              <a:gd name="connsiteY17" fmla="*/ 1691640 h 2095500"/>
              <a:gd name="connsiteX18" fmla="*/ 1607820 w 3108960"/>
              <a:gd name="connsiteY18" fmla="*/ 1684020 h 2095500"/>
              <a:gd name="connsiteX19" fmla="*/ 1409700 w 3108960"/>
              <a:gd name="connsiteY19" fmla="*/ 1905000 h 2095500"/>
              <a:gd name="connsiteX20" fmla="*/ 1249680 w 3108960"/>
              <a:gd name="connsiteY20" fmla="*/ 2080260 h 2095500"/>
              <a:gd name="connsiteX21" fmla="*/ 1036320 w 3108960"/>
              <a:gd name="connsiteY21" fmla="*/ 2087880 h 2095500"/>
              <a:gd name="connsiteX22" fmla="*/ 1036320 w 3108960"/>
              <a:gd name="connsiteY22" fmla="*/ 1752600 h 2095500"/>
              <a:gd name="connsiteX23" fmla="*/ 822960 w 3108960"/>
              <a:gd name="connsiteY23" fmla="*/ 1950720 h 2095500"/>
              <a:gd name="connsiteX24" fmla="*/ 670560 w 3108960"/>
              <a:gd name="connsiteY24" fmla="*/ 1950720 h 2095500"/>
              <a:gd name="connsiteX25" fmla="*/ 678180 w 3108960"/>
              <a:gd name="connsiteY25" fmla="*/ 2095500 h 2095500"/>
              <a:gd name="connsiteX26" fmla="*/ 7620 w 3108960"/>
              <a:gd name="connsiteY26" fmla="*/ 2095500 h 2095500"/>
              <a:gd name="connsiteX27" fmla="*/ 0 w 3108960"/>
              <a:gd name="connsiteY27" fmla="*/ 0 h 2095500"/>
              <a:gd name="connsiteX0" fmla="*/ 0 w 3108960"/>
              <a:gd name="connsiteY0" fmla="*/ 0 h 2095500"/>
              <a:gd name="connsiteX1" fmla="*/ 3108960 w 3108960"/>
              <a:gd name="connsiteY1" fmla="*/ 7620 h 2095500"/>
              <a:gd name="connsiteX2" fmla="*/ 3093720 w 3108960"/>
              <a:gd name="connsiteY2" fmla="*/ 2057400 h 2095500"/>
              <a:gd name="connsiteX3" fmla="*/ 1287780 w 3108960"/>
              <a:gd name="connsiteY3" fmla="*/ 2065020 h 2095500"/>
              <a:gd name="connsiteX4" fmla="*/ 1432560 w 3108960"/>
              <a:gd name="connsiteY4" fmla="*/ 1920240 h 2095500"/>
              <a:gd name="connsiteX5" fmla="*/ 2301240 w 3108960"/>
              <a:gd name="connsiteY5" fmla="*/ 1691640 h 2095500"/>
              <a:gd name="connsiteX6" fmla="*/ 2567940 w 3108960"/>
              <a:gd name="connsiteY6" fmla="*/ 1676400 h 2095500"/>
              <a:gd name="connsiteX7" fmla="*/ 2682240 w 3108960"/>
              <a:gd name="connsiteY7" fmla="*/ 1600200 h 2095500"/>
              <a:gd name="connsiteX8" fmla="*/ 2743200 w 3108960"/>
              <a:gd name="connsiteY8" fmla="*/ 1493520 h 2095500"/>
              <a:gd name="connsiteX9" fmla="*/ 2727960 w 3108960"/>
              <a:gd name="connsiteY9" fmla="*/ 411480 h 2095500"/>
              <a:gd name="connsiteX10" fmla="*/ 2705100 w 3108960"/>
              <a:gd name="connsiteY10" fmla="*/ 266700 h 2095500"/>
              <a:gd name="connsiteX11" fmla="*/ 2514600 w 3108960"/>
              <a:gd name="connsiteY11" fmla="*/ 175260 h 2095500"/>
              <a:gd name="connsiteX12" fmla="*/ 289560 w 3108960"/>
              <a:gd name="connsiteY12" fmla="*/ 182880 h 2095500"/>
              <a:gd name="connsiteX13" fmla="*/ 152400 w 3108960"/>
              <a:gd name="connsiteY13" fmla="*/ 228600 h 2095500"/>
              <a:gd name="connsiteX14" fmla="*/ 68580 w 3108960"/>
              <a:gd name="connsiteY14" fmla="*/ 350520 h 2095500"/>
              <a:gd name="connsiteX15" fmla="*/ 68580 w 3108960"/>
              <a:gd name="connsiteY15" fmla="*/ 1455420 h 2095500"/>
              <a:gd name="connsiteX16" fmla="*/ 144780 w 3108960"/>
              <a:gd name="connsiteY16" fmla="*/ 1638300 h 2095500"/>
              <a:gd name="connsiteX17" fmla="*/ 274320 w 3108960"/>
              <a:gd name="connsiteY17" fmla="*/ 1691640 h 2095500"/>
              <a:gd name="connsiteX18" fmla="*/ 1607820 w 3108960"/>
              <a:gd name="connsiteY18" fmla="*/ 1684020 h 2095500"/>
              <a:gd name="connsiteX19" fmla="*/ 1409700 w 3108960"/>
              <a:gd name="connsiteY19" fmla="*/ 1905000 h 2095500"/>
              <a:gd name="connsiteX20" fmla="*/ 1249680 w 3108960"/>
              <a:gd name="connsiteY20" fmla="*/ 2080260 h 2095500"/>
              <a:gd name="connsiteX21" fmla="*/ 1036320 w 3108960"/>
              <a:gd name="connsiteY21" fmla="*/ 2087880 h 2095500"/>
              <a:gd name="connsiteX22" fmla="*/ 1036320 w 3108960"/>
              <a:gd name="connsiteY22" fmla="*/ 1752600 h 2095500"/>
              <a:gd name="connsiteX23" fmla="*/ 822960 w 3108960"/>
              <a:gd name="connsiteY23" fmla="*/ 1950720 h 2095500"/>
              <a:gd name="connsiteX24" fmla="*/ 670560 w 3108960"/>
              <a:gd name="connsiteY24" fmla="*/ 1950720 h 2095500"/>
              <a:gd name="connsiteX25" fmla="*/ 678180 w 3108960"/>
              <a:gd name="connsiteY25" fmla="*/ 2095500 h 2095500"/>
              <a:gd name="connsiteX26" fmla="*/ 7620 w 3108960"/>
              <a:gd name="connsiteY26" fmla="*/ 2095500 h 2095500"/>
              <a:gd name="connsiteX27" fmla="*/ 0 w 3108960"/>
              <a:gd name="connsiteY27" fmla="*/ 0 h 2095500"/>
              <a:gd name="connsiteX0" fmla="*/ 0 w 3108960"/>
              <a:gd name="connsiteY0" fmla="*/ 0 h 2095500"/>
              <a:gd name="connsiteX1" fmla="*/ 3108960 w 3108960"/>
              <a:gd name="connsiteY1" fmla="*/ 7620 h 2095500"/>
              <a:gd name="connsiteX2" fmla="*/ 3093720 w 3108960"/>
              <a:gd name="connsiteY2" fmla="*/ 2057400 h 2095500"/>
              <a:gd name="connsiteX3" fmla="*/ 1287780 w 3108960"/>
              <a:gd name="connsiteY3" fmla="*/ 2065020 h 2095500"/>
              <a:gd name="connsiteX4" fmla="*/ 1432560 w 3108960"/>
              <a:gd name="connsiteY4" fmla="*/ 1920240 h 2095500"/>
              <a:gd name="connsiteX5" fmla="*/ 2301240 w 3108960"/>
              <a:gd name="connsiteY5" fmla="*/ 1691640 h 2095500"/>
              <a:gd name="connsiteX6" fmla="*/ 2567940 w 3108960"/>
              <a:gd name="connsiteY6" fmla="*/ 1676400 h 2095500"/>
              <a:gd name="connsiteX7" fmla="*/ 2682240 w 3108960"/>
              <a:gd name="connsiteY7" fmla="*/ 1600200 h 2095500"/>
              <a:gd name="connsiteX8" fmla="*/ 2743200 w 3108960"/>
              <a:gd name="connsiteY8" fmla="*/ 1493520 h 2095500"/>
              <a:gd name="connsiteX9" fmla="*/ 2727960 w 3108960"/>
              <a:gd name="connsiteY9" fmla="*/ 411480 h 2095500"/>
              <a:gd name="connsiteX10" fmla="*/ 2705100 w 3108960"/>
              <a:gd name="connsiteY10" fmla="*/ 266700 h 2095500"/>
              <a:gd name="connsiteX11" fmla="*/ 2514600 w 3108960"/>
              <a:gd name="connsiteY11" fmla="*/ 175260 h 2095500"/>
              <a:gd name="connsiteX12" fmla="*/ 289560 w 3108960"/>
              <a:gd name="connsiteY12" fmla="*/ 182880 h 2095500"/>
              <a:gd name="connsiteX13" fmla="*/ 152400 w 3108960"/>
              <a:gd name="connsiteY13" fmla="*/ 228600 h 2095500"/>
              <a:gd name="connsiteX14" fmla="*/ 68580 w 3108960"/>
              <a:gd name="connsiteY14" fmla="*/ 350520 h 2095500"/>
              <a:gd name="connsiteX15" fmla="*/ 68580 w 3108960"/>
              <a:gd name="connsiteY15" fmla="*/ 1455420 h 2095500"/>
              <a:gd name="connsiteX16" fmla="*/ 99060 w 3108960"/>
              <a:gd name="connsiteY16" fmla="*/ 1562100 h 2095500"/>
              <a:gd name="connsiteX17" fmla="*/ 144780 w 3108960"/>
              <a:gd name="connsiteY17" fmla="*/ 1638300 h 2095500"/>
              <a:gd name="connsiteX18" fmla="*/ 274320 w 3108960"/>
              <a:gd name="connsiteY18" fmla="*/ 1691640 h 2095500"/>
              <a:gd name="connsiteX19" fmla="*/ 1607820 w 3108960"/>
              <a:gd name="connsiteY19" fmla="*/ 1684020 h 2095500"/>
              <a:gd name="connsiteX20" fmla="*/ 1409700 w 3108960"/>
              <a:gd name="connsiteY20" fmla="*/ 1905000 h 2095500"/>
              <a:gd name="connsiteX21" fmla="*/ 1249680 w 3108960"/>
              <a:gd name="connsiteY21" fmla="*/ 2080260 h 2095500"/>
              <a:gd name="connsiteX22" fmla="*/ 1036320 w 3108960"/>
              <a:gd name="connsiteY22" fmla="*/ 2087880 h 2095500"/>
              <a:gd name="connsiteX23" fmla="*/ 1036320 w 3108960"/>
              <a:gd name="connsiteY23" fmla="*/ 1752600 h 2095500"/>
              <a:gd name="connsiteX24" fmla="*/ 822960 w 3108960"/>
              <a:gd name="connsiteY24" fmla="*/ 1950720 h 2095500"/>
              <a:gd name="connsiteX25" fmla="*/ 670560 w 3108960"/>
              <a:gd name="connsiteY25" fmla="*/ 1950720 h 2095500"/>
              <a:gd name="connsiteX26" fmla="*/ 678180 w 3108960"/>
              <a:gd name="connsiteY26" fmla="*/ 2095500 h 2095500"/>
              <a:gd name="connsiteX27" fmla="*/ 7620 w 3108960"/>
              <a:gd name="connsiteY27" fmla="*/ 2095500 h 2095500"/>
              <a:gd name="connsiteX28" fmla="*/ 0 w 3108960"/>
              <a:gd name="connsiteY28" fmla="*/ 0 h 2095500"/>
              <a:gd name="connsiteX0" fmla="*/ 0 w 3108960"/>
              <a:gd name="connsiteY0" fmla="*/ 0 h 2095500"/>
              <a:gd name="connsiteX1" fmla="*/ 3108960 w 3108960"/>
              <a:gd name="connsiteY1" fmla="*/ 7620 h 2095500"/>
              <a:gd name="connsiteX2" fmla="*/ 3093720 w 3108960"/>
              <a:gd name="connsiteY2" fmla="*/ 2057400 h 2095500"/>
              <a:gd name="connsiteX3" fmla="*/ 1287780 w 3108960"/>
              <a:gd name="connsiteY3" fmla="*/ 2065020 h 2095500"/>
              <a:gd name="connsiteX4" fmla="*/ 1432560 w 3108960"/>
              <a:gd name="connsiteY4" fmla="*/ 1920240 h 2095500"/>
              <a:gd name="connsiteX5" fmla="*/ 2301240 w 3108960"/>
              <a:gd name="connsiteY5" fmla="*/ 1691640 h 2095500"/>
              <a:gd name="connsiteX6" fmla="*/ 2567940 w 3108960"/>
              <a:gd name="connsiteY6" fmla="*/ 1676400 h 2095500"/>
              <a:gd name="connsiteX7" fmla="*/ 2682240 w 3108960"/>
              <a:gd name="connsiteY7" fmla="*/ 1600200 h 2095500"/>
              <a:gd name="connsiteX8" fmla="*/ 2743200 w 3108960"/>
              <a:gd name="connsiteY8" fmla="*/ 1493520 h 2095500"/>
              <a:gd name="connsiteX9" fmla="*/ 2727960 w 3108960"/>
              <a:gd name="connsiteY9" fmla="*/ 411480 h 2095500"/>
              <a:gd name="connsiteX10" fmla="*/ 2705100 w 3108960"/>
              <a:gd name="connsiteY10" fmla="*/ 266700 h 2095500"/>
              <a:gd name="connsiteX11" fmla="*/ 2514600 w 3108960"/>
              <a:gd name="connsiteY11" fmla="*/ 175260 h 2095500"/>
              <a:gd name="connsiteX12" fmla="*/ 289560 w 3108960"/>
              <a:gd name="connsiteY12" fmla="*/ 182880 h 2095500"/>
              <a:gd name="connsiteX13" fmla="*/ 152400 w 3108960"/>
              <a:gd name="connsiteY13" fmla="*/ 228600 h 2095500"/>
              <a:gd name="connsiteX14" fmla="*/ 60960 w 3108960"/>
              <a:gd name="connsiteY14" fmla="*/ 381000 h 2095500"/>
              <a:gd name="connsiteX15" fmla="*/ 68580 w 3108960"/>
              <a:gd name="connsiteY15" fmla="*/ 1455420 h 2095500"/>
              <a:gd name="connsiteX16" fmla="*/ 99060 w 3108960"/>
              <a:gd name="connsiteY16" fmla="*/ 1562100 h 2095500"/>
              <a:gd name="connsiteX17" fmla="*/ 144780 w 3108960"/>
              <a:gd name="connsiteY17" fmla="*/ 1638300 h 2095500"/>
              <a:gd name="connsiteX18" fmla="*/ 274320 w 3108960"/>
              <a:gd name="connsiteY18" fmla="*/ 1691640 h 2095500"/>
              <a:gd name="connsiteX19" fmla="*/ 1607820 w 3108960"/>
              <a:gd name="connsiteY19" fmla="*/ 1684020 h 2095500"/>
              <a:gd name="connsiteX20" fmla="*/ 1409700 w 3108960"/>
              <a:gd name="connsiteY20" fmla="*/ 1905000 h 2095500"/>
              <a:gd name="connsiteX21" fmla="*/ 1249680 w 3108960"/>
              <a:gd name="connsiteY21" fmla="*/ 2080260 h 2095500"/>
              <a:gd name="connsiteX22" fmla="*/ 1036320 w 3108960"/>
              <a:gd name="connsiteY22" fmla="*/ 2087880 h 2095500"/>
              <a:gd name="connsiteX23" fmla="*/ 1036320 w 3108960"/>
              <a:gd name="connsiteY23" fmla="*/ 1752600 h 2095500"/>
              <a:gd name="connsiteX24" fmla="*/ 822960 w 3108960"/>
              <a:gd name="connsiteY24" fmla="*/ 1950720 h 2095500"/>
              <a:gd name="connsiteX25" fmla="*/ 670560 w 3108960"/>
              <a:gd name="connsiteY25" fmla="*/ 1950720 h 2095500"/>
              <a:gd name="connsiteX26" fmla="*/ 678180 w 3108960"/>
              <a:gd name="connsiteY26" fmla="*/ 2095500 h 2095500"/>
              <a:gd name="connsiteX27" fmla="*/ 7620 w 3108960"/>
              <a:gd name="connsiteY27" fmla="*/ 2095500 h 2095500"/>
              <a:gd name="connsiteX28" fmla="*/ 0 w 3108960"/>
              <a:gd name="connsiteY28" fmla="*/ 0 h 2095500"/>
              <a:gd name="connsiteX0" fmla="*/ 0 w 3108960"/>
              <a:gd name="connsiteY0" fmla="*/ 7620 h 2087880"/>
              <a:gd name="connsiteX1" fmla="*/ 3108960 w 3108960"/>
              <a:gd name="connsiteY1" fmla="*/ 0 h 2087880"/>
              <a:gd name="connsiteX2" fmla="*/ 3093720 w 3108960"/>
              <a:gd name="connsiteY2" fmla="*/ 2049780 h 2087880"/>
              <a:gd name="connsiteX3" fmla="*/ 1287780 w 3108960"/>
              <a:gd name="connsiteY3" fmla="*/ 2057400 h 2087880"/>
              <a:gd name="connsiteX4" fmla="*/ 1432560 w 3108960"/>
              <a:gd name="connsiteY4" fmla="*/ 1912620 h 2087880"/>
              <a:gd name="connsiteX5" fmla="*/ 2301240 w 3108960"/>
              <a:gd name="connsiteY5" fmla="*/ 1684020 h 2087880"/>
              <a:gd name="connsiteX6" fmla="*/ 2567940 w 3108960"/>
              <a:gd name="connsiteY6" fmla="*/ 1668780 h 2087880"/>
              <a:gd name="connsiteX7" fmla="*/ 2682240 w 3108960"/>
              <a:gd name="connsiteY7" fmla="*/ 1592580 h 2087880"/>
              <a:gd name="connsiteX8" fmla="*/ 2743200 w 3108960"/>
              <a:gd name="connsiteY8" fmla="*/ 1485900 h 2087880"/>
              <a:gd name="connsiteX9" fmla="*/ 2727960 w 3108960"/>
              <a:gd name="connsiteY9" fmla="*/ 403860 h 2087880"/>
              <a:gd name="connsiteX10" fmla="*/ 2705100 w 3108960"/>
              <a:gd name="connsiteY10" fmla="*/ 259080 h 2087880"/>
              <a:gd name="connsiteX11" fmla="*/ 2514600 w 3108960"/>
              <a:gd name="connsiteY11" fmla="*/ 167640 h 2087880"/>
              <a:gd name="connsiteX12" fmla="*/ 289560 w 3108960"/>
              <a:gd name="connsiteY12" fmla="*/ 175260 h 2087880"/>
              <a:gd name="connsiteX13" fmla="*/ 152400 w 3108960"/>
              <a:gd name="connsiteY13" fmla="*/ 220980 h 2087880"/>
              <a:gd name="connsiteX14" fmla="*/ 60960 w 3108960"/>
              <a:gd name="connsiteY14" fmla="*/ 373380 h 2087880"/>
              <a:gd name="connsiteX15" fmla="*/ 68580 w 3108960"/>
              <a:gd name="connsiteY15" fmla="*/ 1447800 h 2087880"/>
              <a:gd name="connsiteX16" fmla="*/ 99060 w 3108960"/>
              <a:gd name="connsiteY16" fmla="*/ 1554480 h 2087880"/>
              <a:gd name="connsiteX17" fmla="*/ 144780 w 3108960"/>
              <a:gd name="connsiteY17" fmla="*/ 1630680 h 2087880"/>
              <a:gd name="connsiteX18" fmla="*/ 274320 w 3108960"/>
              <a:gd name="connsiteY18" fmla="*/ 1684020 h 2087880"/>
              <a:gd name="connsiteX19" fmla="*/ 1607820 w 3108960"/>
              <a:gd name="connsiteY19" fmla="*/ 1676400 h 2087880"/>
              <a:gd name="connsiteX20" fmla="*/ 1409700 w 3108960"/>
              <a:gd name="connsiteY20" fmla="*/ 1897380 h 2087880"/>
              <a:gd name="connsiteX21" fmla="*/ 1249680 w 3108960"/>
              <a:gd name="connsiteY21" fmla="*/ 2072640 h 2087880"/>
              <a:gd name="connsiteX22" fmla="*/ 1036320 w 3108960"/>
              <a:gd name="connsiteY22" fmla="*/ 2080260 h 2087880"/>
              <a:gd name="connsiteX23" fmla="*/ 1036320 w 3108960"/>
              <a:gd name="connsiteY23" fmla="*/ 1744980 h 2087880"/>
              <a:gd name="connsiteX24" fmla="*/ 822960 w 3108960"/>
              <a:gd name="connsiteY24" fmla="*/ 1943100 h 2087880"/>
              <a:gd name="connsiteX25" fmla="*/ 670560 w 3108960"/>
              <a:gd name="connsiteY25" fmla="*/ 1943100 h 2087880"/>
              <a:gd name="connsiteX26" fmla="*/ 678180 w 3108960"/>
              <a:gd name="connsiteY26" fmla="*/ 2087880 h 2087880"/>
              <a:gd name="connsiteX27" fmla="*/ 7620 w 3108960"/>
              <a:gd name="connsiteY27" fmla="*/ 2087880 h 2087880"/>
              <a:gd name="connsiteX28" fmla="*/ 0 w 3108960"/>
              <a:gd name="connsiteY28" fmla="*/ 7620 h 2087880"/>
              <a:gd name="connsiteX0" fmla="*/ 15240 w 3101340"/>
              <a:gd name="connsiteY0" fmla="*/ 7620 h 2087880"/>
              <a:gd name="connsiteX1" fmla="*/ 3101340 w 3101340"/>
              <a:gd name="connsiteY1" fmla="*/ 0 h 2087880"/>
              <a:gd name="connsiteX2" fmla="*/ 3086100 w 3101340"/>
              <a:gd name="connsiteY2" fmla="*/ 2049780 h 2087880"/>
              <a:gd name="connsiteX3" fmla="*/ 1280160 w 3101340"/>
              <a:gd name="connsiteY3" fmla="*/ 2057400 h 2087880"/>
              <a:gd name="connsiteX4" fmla="*/ 1424940 w 3101340"/>
              <a:gd name="connsiteY4" fmla="*/ 1912620 h 2087880"/>
              <a:gd name="connsiteX5" fmla="*/ 2293620 w 3101340"/>
              <a:gd name="connsiteY5" fmla="*/ 1684020 h 2087880"/>
              <a:gd name="connsiteX6" fmla="*/ 2560320 w 3101340"/>
              <a:gd name="connsiteY6" fmla="*/ 1668780 h 2087880"/>
              <a:gd name="connsiteX7" fmla="*/ 2674620 w 3101340"/>
              <a:gd name="connsiteY7" fmla="*/ 1592580 h 2087880"/>
              <a:gd name="connsiteX8" fmla="*/ 2735580 w 3101340"/>
              <a:gd name="connsiteY8" fmla="*/ 1485900 h 2087880"/>
              <a:gd name="connsiteX9" fmla="*/ 2720340 w 3101340"/>
              <a:gd name="connsiteY9" fmla="*/ 403860 h 2087880"/>
              <a:gd name="connsiteX10" fmla="*/ 2697480 w 3101340"/>
              <a:gd name="connsiteY10" fmla="*/ 259080 h 2087880"/>
              <a:gd name="connsiteX11" fmla="*/ 2506980 w 3101340"/>
              <a:gd name="connsiteY11" fmla="*/ 167640 h 2087880"/>
              <a:gd name="connsiteX12" fmla="*/ 281940 w 3101340"/>
              <a:gd name="connsiteY12" fmla="*/ 175260 h 2087880"/>
              <a:gd name="connsiteX13" fmla="*/ 144780 w 3101340"/>
              <a:gd name="connsiteY13" fmla="*/ 220980 h 2087880"/>
              <a:gd name="connsiteX14" fmla="*/ 53340 w 3101340"/>
              <a:gd name="connsiteY14" fmla="*/ 373380 h 2087880"/>
              <a:gd name="connsiteX15" fmla="*/ 60960 w 3101340"/>
              <a:gd name="connsiteY15" fmla="*/ 1447800 h 2087880"/>
              <a:gd name="connsiteX16" fmla="*/ 91440 w 3101340"/>
              <a:gd name="connsiteY16" fmla="*/ 1554480 h 2087880"/>
              <a:gd name="connsiteX17" fmla="*/ 137160 w 3101340"/>
              <a:gd name="connsiteY17" fmla="*/ 1630680 h 2087880"/>
              <a:gd name="connsiteX18" fmla="*/ 266700 w 3101340"/>
              <a:gd name="connsiteY18" fmla="*/ 1684020 h 2087880"/>
              <a:gd name="connsiteX19" fmla="*/ 1600200 w 3101340"/>
              <a:gd name="connsiteY19" fmla="*/ 1676400 h 2087880"/>
              <a:gd name="connsiteX20" fmla="*/ 1402080 w 3101340"/>
              <a:gd name="connsiteY20" fmla="*/ 1897380 h 2087880"/>
              <a:gd name="connsiteX21" fmla="*/ 1242060 w 3101340"/>
              <a:gd name="connsiteY21" fmla="*/ 2072640 h 2087880"/>
              <a:gd name="connsiteX22" fmla="*/ 1028700 w 3101340"/>
              <a:gd name="connsiteY22" fmla="*/ 2080260 h 2087880"/>
              <a:gd name="connsiteX23" fmla="*/ 1028700 w 3101340"/>
              <a:gd name="connsiteY23" fmla="*/ 1744980 h 2087880"/>
              <a:gd name="connsiteX24" fmla="*/ 815340 w 3101340"/>
              <a:gd name="connsiteY24" fmla="*/ 1943100 h 2087880"/>
              <a:gd name="connsiteX25" fmla="*/ 662940 w 3101340"/>
              <a:gd name="connsiteY25" fmla="*/ 1943100 h 2087880"/>
              <a:gd name="connsiteX26" fmla="*/ 670560 w 3101340"/>
              <a:gd name="connsiteY26" fmla="*/ 2087880 h 2087880"/>
              <a:gd name="connsiteX27" fmla="*/ 0 w 3101340"/>
              <a:gd name="connsiteY27" fmla="*/ 2087880 h 2087880"/>
              <a:gd name="connsiteX28" fmla="*/ 15240 w 3101340"/>
              <a:gd name="connsiteY28" fmla="*/ 7620 h 2087880"/>
              <a:gd name="connsiteX0" fmla="*/ 15240 w 3095513"/>
              <a:gd name="connsiteY0" fmla="*/ 19272 h 2099532"/>
              <a:gd name="connsiteX1" fmla="*/ 3095513 w 3095513"/>
              <a:gd name="connsiteY1" fmla="*/ 0 h 2099532"/>
              <a:gd name="connsiteX2" fmla="*/ 3086100 w 3095513"/>
              <a:gd name="connsiteY2" fmla="*/ 2061432 h 2099532"/>
              <a:gd name="connsiteX3" fmla="*/ 1280160 w 3095513"/>
              <a:gd name="connsiteY3" fmla="*/ 2069052 h 2099532"/>
              <a:gd name="connsiteX4" fmla="*/ 1424940 w 3095513"/>
              <a:gd name="connsiteY4" fmla="*/ 1924272 h 2099532"/>
              <a:gd name="connsiteX5" fmla="*/ 2293620 w 3095513"/>
              <a:gd name="connsiteY5" fmla="*/ 1695672 h 2099532"/>
              <a:gd name="connsiteX6" fmla="*/ 2560320 w 3095513"/>
              <a:gd name="connsiteY6" fmla="*/ 1680432 h 2099532"/>
              <a:gd name="connsiteX7" fmla="*/ 2674620 w 3095513"/>
              <a:gd name="connsiteY7" fmla="*/ 1604232 h 2099532"/>
              <a:gd name="connsiteX8" fmla="*/ 2735580 w 3095513"/>
              <a:gd name="connsiteY8" fmla="*/ 1497552 h 2099532"/>
              <a:gd name="connsiteX9" fmla="*/ 2720340 w 3095513"/>
              <a:gd name="connsiteY9" fmla="*/ 415512 h 2099532"/>
              <a:gd name="connsiteX10" fmla="*/ 2697480 w 3095513"/>
              <a:gd name="connsiteY10" fmla="*/ 270732 h 2099532"/>
              <a:gd name="connsiteX11" fmla="*/ 2506980 w 3095513"/>
              <a:gd name="connsiteY11" fmla="*/ 179292 h 2099532"/>
              <a:gd name="connsiteX12" fmla="*/ 281940 w 3095513"/>
              <a:gd name="connsiteY12" fmla="*/ 186912 h 2099532"/>
              <a:gd name="connsiteX13" fmla="*/ 144780 w 3095513"/>
              <a:gd name="connsiteY13" fmla="*/ 232632 h 2099532"/>
              <a:gd name="connsiteX14" fmla="*/ 53340 w 3095513"/>
              <a:gd name="connsiteY14" fmla="*/ 385032 h 2099532"/>
              <a:gd name="connsiteX15" fmla="*/ 60960 w 3095513"/>
              <a:gd name="connsiteY15" fmla="*/ 1459452 h 2099532"/>
              <a:gd name="connsiteX16" fmla="*/ 91440 w 3095513"/>
              <a:gd name="connsiteY16" fmla="*/ 1566132 h 2099532"/>
              <a:gd name="connsiteX17" fmla="*/ 137160 w 3095513"/>
              <a:gd name="connsiteY17" fmla="*/ 1642332 h 2099532"/>
              <a:gd name="connsiteX18" fmla="*/ 266700 w 3095513"/>
              <a:gd name="connsiteY18" fmla="*/ 1695672 h 2099532"/>
              <a:gd name="connsiteX19" fmla="*/ 1600200 w 3095513"/>
              <a:gd name="connsiteY19" fmla="*/ 1688052 h 2099532"/>
              <a:gd name="connsiteX20" fmla="*/ 1402080 w 3095513"/>
              <a:gd name="connsiteY20" fmla="*/ 1909032 h 2099532"/>
              <a:gd name="connsiteX21" fmla="*/ 1242060 w 3095513"/>
              <a:gd name="connsiteY21" fmla="*/ 2084292 h 2099532"/>
              <a:gd name="connsiteX22" fmla="*/ 1028700 w 3095513"/>
              <a:gd name="connsiteY22" fmla="*/ 2091912 h 2099532"/>
              <a:gd name="connsiteX23" fmla="*/ 1028700 w 3095513"/>
              <a:gd name="connsiteY23" fmla="*/ 1756632 h 2099532"/>
              <a:gd name="connsiteX24" fmla="*/ 815340 w 3095513"/>
              <a:gd name="connsiteY24" fmla="*/ 1954752 h 2099532"/>
              <a:gd name="connsiteX25" fmla="*/ 662940 w 3095513"/>
              <a:gd name="connsiteY25" fmla="*/ 1954752 h 2099532"/>
              <a:gd name="connsiteX26" fmla="*/ 670560 w 3095513"/>
              <a:gd name="connsiteY26" fmla="*/ 2099532 h 2099532"/>
              <a:gd name="connsiteX27" fmla="*/ 0 w 3095513"/>
              <a:gd name="connsiteY27" fmla="*/ 2099532 h 2099532"/>
              <a:gd name="connsiteX28" fmla="*/ 15240 w 3095513"/>
              <a:gd name="connsiteY28" fmla="*/ 19272 h 2099532"/>
              <a:gd name="connsiteX0" fmla="*/ 0 w 3097752"/>
              <a:gd name="connsiteY0" fmla="*/ 7621 h 2099532"/>
              <a:gd name="connsiteX1" fmla="*/ 3097752 w 3097752"/>
              <a:gd name="connsiteY1" fmla="*/ 0 h 2099532"/>
              <a:gd name="connsiteX2" fmla="*/ 3088339 w 3097752"/>
              <a:gd name="connsiteY2" fmla="*/ 2061432 h 2099532"/>
              <a:gd name="connsiteX3" fmla="*/ 1282399 w 3097752"/>
              <a:gd name="connsiteY3" fmla="*/ 2069052 h 2099532"/>
              <a:gd name="connsiteX4" fmla="*/ 1427179 w 3097752"/>
              <a:gd name="connsiteY4" fmla="*/ 1924272 h 2099532"/>
              <a:gd name="connsiteX5" fmla="*/ 2295859 w 3097752"/>
              <a:gd name="connsiteY5" fmla="*/ 1695672 h 2099532"/>
              <a:gd name="connsiteX6" fmla="*/ 2562559 w 3097752"/>
              <a:gd name="connsiteY6" fmla="*/ 1680432 h 2099532"/>
              <a:gd name="connsiteX7" fmla="*/ 2676859 w 3097752"/>
              <a:gd name="connsiteY7" fmla="*/ 1604232 h 2099532"/>
              <a:gd name="connsiteX8" fmla="*/ 2737819 w 3097752"/>
              <a:gd name="connsiteY8" fmla="*/ 1497552 h 2099532"/>
              <a:gd name="connsiteX9" fmla="*/ 2722579 w 3097752"/>
              <a:gd name="connsiteY9" fmla="*/ 415512 h 2099532"/>
              <a:gd name="connsiteX10" fmla="*/ 2699719 w 3097752"/>
              <a:gd name="connsiteY10" fmla="*/ 270732 h 2099532"/>
              <a:gd name="connsiteX11" fmla="*/ 2509219 w 3097752"/>
              <a:gd name="connsiteY11" fmla="*/ 179292 h 2099532"/>
              <a:gd name="connsiteX12" fmla="*/ 284179 w 3097752"/>
              <a:gd name="connsiteY12" fmla="*/ 186912 h 2099532"/>
              <a:gd name="connsiteX13" fmla="*/ 147019 w 3097752"/>
              <a:gd name="connsiteY13" fmla="*/ 232632 h 2099532"/>
              <a:gd name="connsiteX14" fmla="*/ 55579 w 3097752"/>
              <a:gd name="connsiteY14" fmla="*/ 385032 h 2099532"/>
              <a:gd name="connsiteX15" fmla="*/ 63199 w 3097752"/>
              <a:gd name="connsiteY15" fmla="*/ 1459452 h 2099532"/>
              <a:gd name="connsiteX16" fmla="*/ 93679 w 3097752"/>
              <a:gd name="connsiteY16" fmla="*/ 1566132 h 2099532"/>
              <a:gd name="connsiteX17" fmla="*/ 139399 w 3097752"/>
              <a:gd name="connsiteY17" fmla="*/ 1642332 h 2099532"/>
              <a:gd name="connsiteX18" fmla="*/ 268939 w 3097752"/>
              <a:gd name="connsiteY18" fmla="*/ 1695672 h 2099532"/>
              <a:gd name="connsiteX19" fmla="*/ 1602439 w 3097752"/>
              <a:gd name="connsiteY19" fmla="*/ 1688052 h 2099532"/>
              <a:gd name="connsiteX20" fmla="*/ 1404319 w 3097752"/>
              <a:gd name="connsiteY20" fmla="*/ 1909032 h 2099532"/>
              <a:gd name="connsiteX21" fmla="*/ 1244299 w 3097752"/>
              <a:gd name="connsiteY21" fmla="*/ 2084292 h 2099532"/>
              <a:gd name="connsiteX22" fmla="*/ 1030939 w 3097752"/>
              <a:gd name="connsiteY22" fmla="*/ 2091912 h 2099532"/>
              <a:gd name="connsiteX23" fmla="*/ 1030939 w 3097752"/>
              <a:gd name="connsiteY23" fmla="*/ 1756632 h 2099532"/>
              <a:gd name="connsiteX24" fmla="*/ 817579 w 3097752"/>
              <a:gd name="connsiteY24" fmla="*/ 1954752 h 2099532"/>
              <a:gd name="connsiteX25" fmla="*/ 665179 w 3097752"/>
              <a:gd name="connsiteY25" fmla="*/ 1954752 h 2099532"/>
              <a:gd name="connsiteX26" fmla="*/ 672799 w 3097752"/>
              <a:gd name="connsiteY26" fmla="*/ 2099532 h 2099532"/>
              <a:gd name="connsiteX27" fmla="*/ 2239 w 3097752"/>
              <a:gd name="connsiteY27" fmla="*/ 2099532 h 2099532"/>
              <a:gd name="connsiteX28" fmla="*/ 0 w 3097752"/>
              <a:gd name="connsiteY28" fmla="*/ 7621 h 2099532"/>
              <a:gd name="connsiteX0" fmla="*/ 0 w 3097752"/>
              <a:gd name="connsiteY0" fmla="*/ 7621 h 2099532"/>
              <a:gd name="connsiteX1" fmla="*/ 3097752 w 3097752"/>
              <a:gd name="connsiteY1" fmla="*/ 0 h 2099532"/>
              <a:gd name="connsiteX2" fmla="*/ 3088339 w 3097752"/>
              <a:gd name="connsiteY2" fmla="*/ 2061432 h 2099532"/>
              <a:gd name="connsiteX3" fmla="*/ 1276573 w 3097752"/>
              <a:gd name="connsiteY3" fmla="*/ 2074878 h 2099532"/>
              <a:gd name="connsiteX4" fmla="*/ 1427179 w 3097752"/>
              <a:gd name="connsiteY4" fmla="*/ 1924272 h 2099532"/>
              <a:gd name="connsiteX5" fmla="*/ 2295859 w 3097752"/>
              <a:gd name="connsiteY5" fmla="*/ 1695672 h 2099532"/>
              <a:gd name="connsiteX6" fmla="*/ 2562559 w 3097752"/>
              <a:gd name="connsiteY6" fmla="*/ 1680432 h 2099532"/>
              <a:gd name="connsiteX7" fmla="*/ 2676859 w 3097752"/>
              <a:gd name="connsiteY7" fmla="*/ 1604232 h 2099532"/>
              <a:gd name="connsiteX8" fmla="*/ 2737819 w 3097752"/>
              <a:gd name="connsiteY8" fmla="*/ 1497552 h 2099532"/>
              <a:gd name="connsiteX9" fmla="*/ 2722579 w 3097752"/>
              <a:gd name="connsiteY9" fmla="*/ 415512 h 2099532"/>
              <a:gd name="connsiteX10" fmla="*/ 2699719 w 3097752"/>
              <a:gd name="connsiteY10" fmla="*/ 270732 h 2099532"/>
              <a:gd name="connsiteX11" fmla="*/ 2509219 w 3097752"/>
              <a:gd name="connsiteY11" fmla="*/ 179292 h 2099532"/>
              <a:gd name="connsiteX12" fmla="*/ 284179 w 3097752"/>
              <a:gd name="connsiteY12" fmla="*/ 186912 h 2099532"/>
              <a:gd name="connsiteX13" fmla="*/ 147019 w 3097752"/>
              <a:gd name="connsiteY13" fmla="*/ 232632 h 2099532"/>
              <a:gd name="connsiteX14" fmla="*/ 55579 w 3097752"/>
              <a:gd name="connsiteY14" fmla="*/ 385032 h 2099532"/>
              <a:gd name="connsiteX15" fmla="*/ 63199 w 3097752"/>
              <a:gd name="connsiteY15" fmla="*/ 1459452 h 2099532"/>
              <a:gd name="connsiteX16" fmla="*/ 93679 w 3097752"/>
              <a:gd name="connsiteY16" fmla="*/ 1566132 h 2099532"/>
              <a:gd name="connsiteX17" fmla="*/ 139399 w 3097752"/>
              <a:gd name="connsiteY17" fmla="*/ 1642332 h 2099532"/>
              <a:gd name="connsiteX18" fmla="*/ 268939 w 3097752"/>
              <a:gd name="connsiteY18" fmla="*/ 1695672 h 2099532"/>
              <a:gd name="connsiteX19" fmla="*/ 1602439 w 3097752"/>
              <a:gd name="connsiteY19" fmla="*/ 1688052 h 2099532"/>
              <a:gd name="connsiteX20" fmla="*/ 1404319 w 3097752"/>
              <a:gd name="connsiteY20" fmla="*/ 1909032 h 2099532"/>
              <a:gd name="connsiteX21" fmla="*/ 1244299 w 3097752"/>
              <a:gd name="connsiteY21" fmla="*/ 2084292 h 2099532"/>
              <a:gd name="connsiteX22" fmla="*/ 1030939 w 3097752"/>
              <a:gd name="connsiteY22" fmla="*/ 2091912 h 2099532"/>
              <a:gd name="connsiteX23" fmla="*/ 1030939 w 3097752"/>
              <a:gd name="connsiteY23" fmla="*/ 1756632 h 2099532"/>
              <a:gd name="connsiteX24" fmla="*/ 817579 w 3097752"/>
              <a:gd name="connsiteY24" fmla="*/ 1954752 h 2099532"/>
              <a:gd name="connsiteX25" fmla="*/ 665179 w 3097752"/>
              <a:gd name="connsiteY25" fmla="*/ 1954752 h 2099532"/>
              <a:gd name="connsiteX26" fmla="*/ 672799 w 3097752"/>
              <a:gd name="connsiteY26" fmla="*/ 2099532 h 2099532"/>
              <a:gd name="connsiteX27" fmla="*/ 2239 w 3097752"/>
              <a:gd name="connsiteY27" fmla="*/ 2099532 h 2099532"/>
              <a:gd name="connsiteX28" fmla="*/ 0 w 3097752"/>
              <a:gd name="connsiteY28" fmla="*/ 7621 h 2099532"/>
              <a:gd name="connsiteX0" fmla="*/ 0 w 3097752"/>
              <a:gd name="connsiteY0" fmla="*/ 7621 h 2099532"/>
              <a:gd name="connsiteX1" fmla="*/ 3097752 w 3097752"/>
              <a:gd name="connsiteY1" fmla="*/ 0 h 2099532"/>
              <a:gd name="connsiteX2" fmla="*/ 3088339 w 3097752"/>
              <a:gd name="connsiteY2" fmla="*/ 2061432 h 2099532"/>
              <a:gd name="connsiteX3" fmla="*/ 1276573 w 3097752"/>
              <a:gd name="connsiteY3" fmla="*/ 2074878 h 2099532"/>
              <a:gd name="connsiteX4" fmla="*/ 1427179 w 3097752"/>
              <a:gd name="connsiteY4" fmla="*/ 1924272 h 2099532"/>
              <a:gd name="connsiteX5" fmla="*/ 2295859 w 3097752"/>
              <a:gd name="connsiteY5" fmla="*/ 1695672 h 2099532"/>
              <a:gd name="connsiteX6" fmla="*/ 2562559 w 3097752"/>
              <a:gd name="connsiteY6" fmla="*/ 1680432 h 2099532"/>
              <a:gd name="connsiteX7" fmla="*/ 2676859 w 3097752"/>
              <a:gd name="connsiteY7" fmla="*/ 1604232 h 2099532"/>
              <a:gd name="connsiteX8" fmla="*/ 2737819 w 3097752"/>
              <a:gd name="connsiteY8" fmla="*/ 1497552 h 2099532"/>
              <a:gd name="connsiteX9" fmla="*/ 2722579 w 3097752"/>
              <a:gd name="connsiteY9" fmla="*/ 415512 h 2099532"/>
              <a:gd name="connsiteX10" fmla="*/ 2699719 w 3097752"/>
              <a:gd name="connsiteY10" fmla="*/ 270732 h 2099532"/>
              <a:gd name="connsiteX11" fmla="*/ 2509219 w 3097752"/>
              <a:gd name="connsiteY11" fmla="*/ 179292 h 2099532"/>
              <a:gd name="connsiteX12" fmla="*/ 284179 w 3097752"/>
              <a:gd name="connsiteY12" fmla="*/ 186912 h 2099532"/>
              <a:gd name="connsiteX13" fmla="*/ 147019 w 3097752"/>
              <a:gd name="connsiteY13" fmla="*/ 232632 h 2099532"/>
              <a:gd name="connsiteX14" fmla="*/ 55579 w 3097752"/>
              <a:gd name="connsiteY14" fmla="*/ 385032 h 2099532"/>
              <a:gd name="connsiteX15" fmla="*/ 63199 w 3097752"/>
              <a:gd name="connsiteY15" fmla="*/ 1459452 h 2099532"/>
              <a:gd name="connsiteX16" fmla="*/ 93679 w 3097752"/>
              <a:gd name="connsiteY16" fmla="*/ 1566132 h 2099532"/>
              <a:gd name="connsiteX17" fmla="*/ 139399 w 3097752"/>
              <a:gd name="connsiteY17" fmla="*/ 1642332 h 2099532"/>
              <a:gd name="connsiteX18" fmla="*/ 268939 w 3097752"/>
              <a:gd name="connsiteY18" fmla="*/ 1695672 h 2099532"/>
              <a:gd name="connsiteX19" fmla="*/ 1602439 w 3097752"/>
              <a:gd name="connsiteY19" fmla="*/ 1688052 h 2099532"/>
              <a:gd name="connsiteX20" fmla="*/ 1399560 w 3097752"/>
              <a:gd name="connsiteY20" fmla="*/ 1909032 h 2099532"/>
              <a:gd name="connsiteX21" fmla="*/ 1244299 w 3097752"/>
              <a:gd name="connsiteY21" fmla="*/ 2084292 h 2099532"/>
              <a:gd name="connsiteX22" fmla="*/ 1030939 w 3097752"/>
              <a:gd name="connsiteY22" fmla="*/ 2091912 h 2099532"/>
              <a:gd name="connsiteX23" fmla="*/ 1030939 w 3097752"/>
              <a:gd name="connsiteY23" fmla="*/ 1756632 h 2099532"/>
              <a:gd name="connsiteX24" fmla="*/ 817579 w 3097752"/>
              <a:gd name="connsiteY24" fmla="*/ 1954752 h 2099532"/>
              <a:gd name="connsiteX25" fmla="*/ 665179 w 3097752"/>
              <a:gd name="connsiteY25" fmla="*/ 1954752 h 2099532"/>
              <a:gd name="connsiteX26" fmla="*/ 672799 w 3097752"/>
              <a:gd name="connsiteY26" fmla="*/ 2099532 h 2099532"/>
              <a:gd name="connsiteX27" fmla="*/ 2239 w 3097752"/>
              <a:gd name="connsiteY27" fmla="*/ 2099532 h 2099532"/>
              <a:gd name="connsiteX28" fmla="*/ 0 w 3097752"/>
              <a:gd name="connsiteY28" fmla="*/ 7621 h 2099532"/>
              <a:gd name="connsiteX0" fmla="*/ 0 w 3097752"/>
              <a:gd name="connsiteY0" fmla="*/ 7621 h 2099532"/>
              <a:gd name="connsiteX1" fmla="*/ 3097752 w 3097752"/>
              <a:gd name="connsiteY1" fmla="*/ 0 h 2099532"/>
              <a:gd name="connsiteX2" fmla="*/ 3088339 w 3097752"/>
              <a:gd name="connsiteY2" fmla="*/ 2061432 h 2099532"/>
              <a:gd name="connsiteX3" fmla="*/ 1276573 w 3097752"/>
              <a:gd name="connsiteY3" fmla="*/ 2074878 h 2099532"/>
              <a:gd name="connsiteX4" fmla="*/ 1427179 w 3097752"/>
              <a:gd name="connsiteY4" fmla="*/ 1924272 h 2099532"/>
              <a:gd name="connsiteX5" fmla="*/ 2295859 w 3097752"/>
              <a:gd name="connsiteY5" fmla="*/ 1695672 h 2099532"/>
              <a:gd name="connsiteX6" fmla="*/ 2562559 w 3097752"/>
              <a:gd name="connsiteY6" fmla="*/ 1680432 h 2099532"/>
              <a:gd name="connsiteX7" fmla="*/ 2676859 w 3097752"/>
              <a:gd name="connsiteY7" fmla="*/ 1604232 h 2099532"/>
              <a:gd name="connsiteX8" fmla="*/ 2737819 w 3097752"/>
              <a:gd name="connsiteY8" fmla="*/ 1497552 h 2099532"/>
              <a:gd name="connsiteX9" fmla="*/ 2722579 w 3097752"/>
              <a:gd name="connsiteY9" fmla="*/ 415512 h 2099532"/>
              <a:gd name="connsiteX10" fmla="*/ 2699719 w 3097752"/>
              <a:gd name="connsiteY10" fmla="*/ 270732 h 2099532"/>
              <a:gd name="connsiteX11" fmla="*/ 2509219 w 3097752"/>
              <a:gd name="connsiteY11" fmla="*/ 179292 h 2099532"/>
              <a:gd name="connsiteX12" fmla="*/ 284179 w 3097752"/>
              <a:gd name="connsiteY12" fmla="*/ 186912 h 2099532"/>
              <a:gd name="connsiteX13" fmla="*/ 147019 w 3097752"/>
              <a:gd name="connsiteY13" fmla="*/ 232632 h 2099532"/>
              <a:gd name="connsiteX14" fmla="*/ 55579 w 3097752"/>
              <a:gd name="connsiteY14" fmla="*/ 385032 h 2099532"/>
              <a:gd name="connsiteX15" fmla="*/ 63199 w 3097752"/>
              <a:gd name="connsiteY15" fmla="*/ 1459452 h 2099532"/>
              <a:gd name="connsiteX16" fmla="*/ 93679 w 3097752"/>
              <a:gd name="connsiteY16" fmla="*/ 1566132 h 2099532"/>
              <a:gd name="connsiteX17" fmla="*/ 139399 w 3097752"/>
              <a:gd name="connsiteY17" fmla="*/ 1642332 h 2099532"/>
              <a:gd name="connsiteX18" fmla="*/ 268939 w 3097752"/>
              <a:gd name="connsiteY18" fmla="*/ 1695672 h 2099532"/>
              <a:gd name="connsiteX19" fmla="*/ 1602439 w 3097752"/>
              <a:gd name="connsiteY19" fmla="*/ 1688052 h 2099532"/>
              <a:gd name="connsiteX20" fmla="*/ 1423358 w 3097752"/>
              <a:gd name="connsiteY20" fmla="*/ 1923268 h 2099532"/>
              <a:gd name="connsiteX21" fmla="*/ 1244299 w 3097752"/>
              <a:gd name="connsiteY21" fmla="*/ 2084292 h 2099532"/>
              <a:gd name="connsiteX22" fmla="*/ 1030939 w 3097752"/>
              <a:gd name="connsiteY22" fmla="*/ 2091912 h 2099532"/>
              <a:gd name="connsiteX23" fmla="*/ 1030939 w 3097752"/>
              <a:gd name="connsiteY23" fmla="*/ 1756632 h 2099532"/>
              <a:gd name="connsiteX24" fmla="*/ 817579 w 3097752"/>
              <a:gd name="connsiteY24" fmla="*/ 1954752 h 2099532"/>
              <a:gd name="connsiteX25" fmla="*/ 665179 w 3097752"/>
              <a:gd name="connsiteY25" fmla="*/ 1954752 h 2099532"/>
              <a:gd name="connsiteX26" fmla="*/ 672799 w 3097752"/>
              <a:gd name="connsiteY26" fmla="*/ 2099532 h 2099532"/>
              <a:gd name="connsiteX27" fmla="*/ 2239 w 3097752"/>
              <a:gd name="connsiteY27" fmla="*/ 2099532 h 2099532"/>
              <a:gd name="connsiteX28" fmla="*/ 0 w 3097752"/>
              <a:gd name="connsiteY28" fmla="*/ 7621 h 2099532"/>
              <a:gd name="connsiteX0" fmla="*/ 0 w 3097752"/>
              <a:gd name="connsiteY0" fmla="*/ 7621 h 2099532"/>
              <a:gd name="connsiteX1" fmla="*/ 3097752 w 3097752"/>
              <a:gd name="connsiteY1" fmla="*/ 0 h 2099532"/>
              <a:gd name="connsiteX2" fmla="*/ 3088339 w 3097752"/>
              <a:gd name="connsiteY2" fmla="*/ 2061432 h 2099532"/>
              <a:gd name="connsiteX3" fmla="*/ 1276573 w 3097752"/>
              <a:gd name="connsiteY3" fmla="*/ 2074878 h 2099532"/>
              <a:gd name="connsiteX4" fmla="*/ 1427179 w 3097752"/>
              <a:gd name="connsiteY4" fmla="*/ 1924272 h 2099532"/>
              <a:gd name="connsiteX5" fmla="*/ 2295859 w 3097752"/>
              <a:gd name="connsiteY5" fmla="*/ 1695672 h 2099532"/>
              <a:gd name="connsiteX6" fmla="*/ 2562559 w 3097752"/>
              <a:gd name="connsiteY6" fmla="*/ 1680432 h 2099532"/>
              <a:gd name="connsiteX7" fmla="*/ 2676859 w 3097752"/>
              <a:gd name="connsiteY7" fmla="*/ 1604232 h 2099532"/>
              <a:gd name="connsiteX8" fmla="*/ 2737819 w 3097752"/>
              <a:gd name="connsiteY8" fmla="*/ 1497552 h 2099532"/>
              <a:gd name="connsiteX9" fmla="*/ 2722579 w 3097752"/>
              <a:gd name="connsiteY9" fmla="*/ 415512 h 2099532"/>
              <a:gd name="connsiteX10" fmla="*/ 2699719 w 3097752"/>
              <a:gd name="connsiteY10" fmla="*/ 270732 h 2099532"/>
              <a:gd name="connsiteX11" fmla="*/ 2509219 w 3097752"/>
              <a:gd name="connsiteY11" fmla="*/ 179292 h 2099532"/>
              <a:gd name="connsiteX12" fmla="*/ 284179 w 3097752"/>
              <a:gd name="connsiteY12" fmla="*/ 186912 h 2099532"/>
              <a:gd name="connsiteX13" fmla="*/ 147019 w 3097752"/>
              <a:gd name="connsiteY13" fmla="*/ 232632 h 2099532"/>
              <a:gd name="connsiteX14" fmla="*/ 55579 w 3097752"/>
              <a:gd name="connsiteY14" fmla="*/ 385032 h 2099532"/>
              <a:gd name="connsiteX15" fmla="*/ 63199 w 3097752"/>
              <a:gd name="connsiteY15" fmla="*/ 1459452 h 2099532"/>
              <a:gd name="connsiteX16" fmla="*/ 93679 w 3097752"/>
              <a:gd name="connsiteY16" fmla="*/ 1566132 h 2099532"/>
              <a:gd name="connsiteX17" fmla="*/ 139399 w 3097752"/>
              <a:gd name="connsiteY17" fmla="*/ 1642332 h 2099532"/>
              <a:gd name="connsiteX18" fmla="*/ 268939 w 3097752"/>
              <a:gd name="connsiteY18" fmla="*/ 1695672 h 2099532"/>
              <a:gd name="connsiteX19" fmla="*/ 1602439 w 3097752"/>
              <a:gd name="connsiteY19" fmla="*/ 1688052 h 2099532"/>
              <a:gd name="connsiteX20" fmla="*/ 1423358 w 3097752"/>
              <a:gd name="connsiteY20" fmla="*/ 1923268 h 2099532"/>
              <a:gd name="connsiteX21" fmla="*/ 1272857 w 3097752"/>
              <a:gd name="connsiteY21" fmla="*/ 2074801 h 2099532"/>
              <a:gd name="connsiteX22" fmla="*/ 1030939 w 3097752"/>
              <a:gd name="connsiteY22" fmla="*/ 2091912 h 2099532"/>
              <a:gd name="connsiteX23" fmla="*/ 1030939 w 3097752"/>
              <a:gd name="connsiteY23" fmla="*/ 1756632 h 2099532"/>
              <a:gd name="connsiteX24" fmla="*/ 817579 w 3097752"/>
              <a:gd name="connsiteY24" fmla="*/ 1954752 h 2099532"/>
              <a:gd name="connsiteX25" fmla="*/ 665179 w 3097752"/>
              <a:gd name="connsiteY25" fmla="*/ 1954752 h 2099532"/>
              <a:gd name="connsiteX26" fmla="*/ 672799 w 3097752"/>
              <a:gd name="connsiteY26" fmla="*/ 2099532 h 2099532"/>
              <a:gd name="connsiteX27" fmla="*/ 2239 w 3097752"/>
              <a:gd name="connsiteY27" fmla="*/ 2099532 h 2099532"/>
              <a:gd name="connsiteX28" fmla="*/ 0 w 3097752"/>
              <a:gd name="connsiteY28" fmla="*/ 7621 h 2099532"/>
              <a:gd name="connsiteX0" fmla="*/ 0 w 3097752"/>
              <a:gd name="connsiteY0" fmla="*/ 7621 h 2099532"/>
              <a:gd name="connsiteX1" fmla="*/ 3097752 w 3097752"/>
              <a:gd name="connsiteY1" fmla="*/ 0 h 2099532"/>
              <a:gd name="connsiteX2" fmla="*/ 3088339 w 3097752"/>
              <a:gd name="connsiteY2" fmla="*/ 2084304 h 2099532"/>
              <a:gd name="connsiteX3" fmla="*/ 1276573 w 3097752"/>
              <a:gd name="connsiteY3" fmla="*/ 2074878 h 2099532"/>
              <a:gd name="connsiteX4" fmla="*/ 1427179 w 3097752"/>
              <a:gd name="connsiteY4" fmla="*/ 1924272 h 2099532"/>
              <a:gd name="connsiteX5" fmla="*/ 2295859 w 3097752"/>
              <a:gd name="connsiteY5" fmla="*/ 1695672 h 2099532"/>
              <a:gd name="connsiteX6" fmla="*/ 2562559 w 3097752"/>
              <a:gd name="connsiteY6" fmla="*/ 1680432 h 2099532"/>
              <a:gd name="connsiteX7" fmla="*/ 2676859 w 3097752"/>
              <a:gd name="connsiteY7" fmla="*/ 1604232 h 2099532"/>
              <a:gd name="connsiteX8" fmla="*/ 2737819 w 3097752"/>
              <a:gd name="connsiteY8" fmla="*/ 1497552 h 2099532"/>
              <a:gd name="connsiteX9" fmla="*/ 2722579 w 3097752"/>
              <a:gd name="connsiteY9" fmla="*/ 415512 h 2099532"/>
              <a:gd name="connsiteX10" fmla="*/ 2699719 w 3097752"/>
              <a:gd name="connsiteY10" fmla="*/ 270732 h 2099532"/>
              <a:gd name="connsiteX11" fmla="*/ 2509219 w 3097752"/>
              <a:gd name="connsiteY11" fmla="*/ 179292 h 2099532"/>
              <a:gd name="connsiteX12" fmla="*/ 284179 w 3097752"/>
              <a:gd name="connsiteY12" fmla="*/ 186912 h 2099532"/>
              <a:gd name="connsiteX13" fmla="*/ 147019 w 3097752"/>
              <a:gd name="connsiteY13" fmla="*/ 232632 h 2099532"/>
              <a:gd name="connsiteX14" fmla="*/ 55579 w 3097752"/>
              <a:gd name="connsiteY14" fmla="*/ 385032 h 2099532"/>
              <a:gd name="connsiteX15" fmla="*/ 63199 w 3097752"/>
              <a:gd name="connsiteY15" fmla="*/ 1459452 h 2099532"/>
              <a:gd name="connsiteX16" fmla="*/ 93679 w 3097752"/>
              <a:gd name="connsiteY16" fmla="*/ 1566132 h 2099532"/>
              <a:gd name="connsiteX17" fmla="*/ 139399 w 3097752"/>
              <a:gd name="connsiteY17" fmla="*/ 1642332 h 2099532"/>
              <a:gd name="connsiteX18" fmla="*/ 268939 w 3097752"/>
              <a:gd name="connsiteY18" fmla="*/ 1695672 h 2099532"/>
              <a:gd name="connsiteX19" fmla="*/ 1602439 w 3097752"/>
              <a:gd name="connsiteY19" fmla="*/ 1688052 h 2099532"/>
              <a:gd name="connsiteX20" fmla="*/ 1423358 w 3097752"/>
              <a:gd name="connsiteY20" fmla="*/ 1923268 h 2099532"/>
              <a:gd name="connsiteX21" fmla="*/ 1272857 w 3097752"/>
              <a:gd name="connsiteY21" fmla="*/ 2074801 h 2099532"/>
              <a:gd name="connsiteX22" fmla="*/ 1030939 w 3097752"/>
              <a:gd name="connsiteY22" fmla="*/ 2091912 h 2099532"/>
              <a:gd name="connsiteX23" fmla="*/ 1030939 w 3097752"/>
              <a:gd name="connsiteY23" fmla="*/ 1756632 h 2099532"/>
              <a:gd name="connsiteX24" fmla="*/ 817579 w 3097752"/>
              <a:gd name="connsiteY24" fmla="*/ 1954752 h 2099532"/>
              <a:gd name="connsiteX25" fmla="*/ 665179 w 3097752"/>
              <a:gd name="connsiteY25" fmla="*/ 1954752 h 2099532"/>
              <a:gd name="connsiteX26" fmla="*/ 672799 w 3097752"/>
              <a:gd name="connsiteY26" fmla="*/ 2099532 h 2099532"/>
              <a:gd name="connsiteX27" fmla="*/ 2239 w 3097752"/>
              <a:gd name="connsiteY27" fmla="*/ 2099532 h 2099532"/>
              <a:gd name="connsiteX28" fmla="*/ 0 w 3097752"/>
              <a:gd name="connsiteY28" fmla="*/ 7621 h 2099532"/>
              <a:gd name="connsiteX0" fmla="*/ 0 w 3097752"/>
              <a:gd name="connsiteY0" fmla="*/ 7621 h 2105297"/>
              <a:gd name="connsiteX1" fmla="*/ 3097752 w 3097752"/>
              <a:gd name="connsiteY1" fmla="*/ 0 h 2105297"/>
              <a:gd name="connsiteX2" fmla="*/ 3088339 w 3097752"/>
              <a:gd name="connsiteY2" fmla="*/ 2084304 h 2105297"/>
              <a:gd name="connsiteX3" fmla="*/ 1276573 w 3097752"/>
              <a:gd name="connsiteY3" fmla="*/ 2074878 h 2105297"/>
              <a:gd name="connsiteX4" fmla="*/ 1427179 w 3097752"/>
              <a:gd name="connsiteY4" fmla="*/ 1924272 h 2105297"/>
              <a:gd name="connsiteX5" fmla="*/ 2295859 w 3097752"/>
              <a:gd name="connsiteY5" fmla="*/ 1695672 h 2105297"/>
              <a:gd name="connsiteX6" fmla="*/ 2562559 w 3097752"/>
              <a:gd name="connsiteY6" fmla="*/ 1680432 h 2105297"/>
              <a:gd name="connsiteX7" fmla="*/ 2676859 w 3097752"/>
              <a:gd name="connsiteY7" fmla="*/ 1604232 h 2105297"/>
              <a:gd name="connsiteX8" fmla="*/ 2737819 w 3097752"/>
              <a:gd name="connsiteY8" fmla="*/ 1497552 h 2105297"/>
              <a:gd name="connsiteX9" fmla="*/ 2722579 w 3097752"/>
              <a:gd name="connsiteY9" fmla="*/ 415512 h 2105297"/>
              <a:gd name="connsiteX10" fmla="*/ 2699719 w 3097752"/>
              <a:gd name="connsiteY10" fmla="*/ 270732 h 2105297"/>
              <a:gd name="connsiteX11" fmla="*/ 2509219 w 3097752"/>
              <a:gd name="connsiteY11" fmla="*/ 179292 h 2105297"/>
              <a:gd name="connsiteX12" fmla="*/ 284179 w 3097752"/>
              <a:gd name="connsiteY12" fmla="*/ 186912 h 2105297"/>
              <a:gd name="connsiteX13" fmla="*/ 147019 w 3097752"/>
              <a:gd name="connsiteY13" fmla="*/ 232632 h 2105297"/>
              <a:gd name="connsiteX14" fmla="*/ 55579 w 3097752"/>
              <a:gd name="connsiteY14" fmla="*/ 385032 h 2105297"/>
              <a:gd name="connsiteX15" fmla="*/ 63199 w 3097752"/>
              <a:gd name="connsiteY15" fmla="*/ 1459452 h 2105297"/>
              <a:gd name="connsiteX16" fmla="*/ 93679 w 3097752"/>
              <a:gd name="connsiteY16" fmla="*/ 1566132 h 2105297"/>
              <a:gd name="connsiteX17" fmla="*/ 139399 w 3097752"/>
              <a:gd name="connsiteY17" fmla="*/ 1642332 h 2105297"/>
              <a:gd name="connsiteX18" fmla="*/ 268939 w 3097752"/>
              <a:gd name="connsiteY18" fmla="*/ 1695672 h 2105297"/>
              <a:gd name="connsiteX19" fmla="*/ 1602439 w 3097752"/>
              <a:gd name="connsiteY19" fmla="*/ 1688052 h 2105297"/>
              <a:gd name="connsiteX20" fmla="*/ 1423358 w 3097752"/>
              <a:gd name="connsiteY20" fmla="*/ 1923268 h 2105297"/>
              <a:gd name="connsiteX21" fmla="*/ 1303337 w 3097752"/>
              <a:gd name="connsiteY21" fmla="*/ 2105297 h 2105297"/>
              <a:gd name="connsiteX22" fmla="*/ 1030939 w 3097752"/>
              <a:gd name="connsiteY22" fmla="*/ 2091912 h 2105297"/>
              <a:gd name="connsiteX23" fmla="*/ 1030939 w 3097752"/>
              <a:gd name="connsiteY23" fmla="*/ 1756632 h 2105297"/>
              <a:gd name="connsiteX24" fmla="*/ 817579 w 3097752"/>
              <a:gd name="connsiteY24" fmla="*/ 1954752 h 2105297"/>
              <a:gd name="connsiteX25" fmla="*/ 665179 w 3097752"/>
              <a:gd name="connsiteY25" fmla="*/ 1954752 h 2105297"/>
              <a:gd name="connsiteX26" fmla="*/ 672799 w 3097752"/>
              <a:gd name="connsiteY26" fmla="*/ 2099532 h 2105297"/>
              <a:gd name="connsiteX27" fmla="*/ 2239 w 3097752"/>
              <a:gd name="connsiteY27" fmla="*/ 2099532 h 2105297"/>
              <a:gd name="connsiteX28" fmla="*/ 0 w 3097752"/>
              <a:gd name="connsiteY28" fmla="*/ 7621 h 210529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Lst>
            <a:rect l="l" t="t" r="r" b="b"/>
            <a:pathLst>
              <a:path w="3097752" h="2105297">
                <a:moveTo>
                  <a:pt x="0" y="7621"/>
                </a:moveTo>
                <a:lnTo>
                  <a:pt x="3097752" y="0"/>
                </a:lnTo>
                <a:cubicBezTo>
                  <a:pt x="3094614" y="687144"/>
                  <a:pt x="3091477" y="1397160"/>
                  <a:pt x="3088339" y="2084304"/>
                </a:cubicBezTo>
                <a:lnTo>
                  <a:pt x="1276573" y="2074878"/>
                </a:lnTo>
                <a:lnTo>
                  <a:pt x="1427179" y="1924272"/>
                </a:lnTo>
                <a:lnTo>
                  <a:pt x="2295859" y="1695672"/>
                </a:lnTo>
                <a:lnTo>
                  <a:pt x="2562559" y="1680432"/>
                </a:lnTo>
                <a:lnTo>
                  <a:pt x="2676859" y="1604232"/>
                </a:lnTo>
                <a:lnTo>
                  <a:pt x="2737819" y="1497552"/>
                </a:lnTo>
                <a:lnTo>
                  <a:pt x="2722579" y="415512"/>
                </a:lnTo>
                <a:lnTo>
                  <a:pt x="2699719" y="270732"/>
                </a:lnTo>
                <a:lnTo>
                  <a:pt x="2509219" y="179292"/>
                </a:lnTo>
                <a:lnTo>
                  <a:pt x="284179" y="186912"/>
                </a:lnTo>
                <a:lnTo>
                  <a:pt x="147019" y="232632"/>
                </a:lnTo>
                <a:lnTo>
                  <a:pt x="55579" y="385032"/>
                </a:lnTo>
                <a:lnTo>
                  <a:pt x="63199" y="1459452"/>
                </a:lnTo>
                <a:lnTo>
                  <a:pt x="93679" y="1566132"/>
                </a:lnTo>
                <a:lnTo>
                  <a:pt x="139399" y="1642332"/>
                </a:lnTo>
                <a:lnTo>
                  <a:pt x="268939" y="1695672"/>
                </a:lnTo>
                <a:lnTo>
                  <a:pt x="1602439" y="1688052"/>
                </a:lnTo>
                <a:lnTo>
                  <a:pt x="1423358" y="1923268"/>
                </a:lnTo>
                <a:lnTo>
                  <a:pt x="1303337" y="2105297"/>
                </a:lnTo>
                <a:lnTo>
                  <a:pt x="1030939" y="2091912"/>
                </a:lnTo>
                <a:lnTo>
                  <a:pt x="1030939" y="1756632"/>
                </a:lnTo>
                <a:lnTo>
                  <a:pt x="817579" y="1954752"/>
                </a:lnTo>
                <a:lnTo>
                  <a:pt x="665179" y="1954752"/>
                </a:lnTo>
                <a:lnTo>
                  <a:pt x="672799" y="2099532"/>
                </a:lnTo>
                <a:lnTo>
                  <a:pt x="2239" y="2099532"/>
                </a:lnTo>
                <a:cubicBezTo>
                  <a:pt x="1493" y="1402228"/>
                  <a:pt x="746" y="704925"/>
                  <a:pt x="0" y="7621"/>
                </a:cubicBezTo>
                <a:close/>
              </a:path>
            </a:pathLst>
          </a:custGeom>
          <a:solidFill>
            <a:srgbClr val="D2FFE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838" name="Freeform: Shape 837">
            <a:extLst>
              <a:ext uri="{FF2B5EF4-FFF2-40B4-BE49-F238E27FC236}">
                <a16:creationId xmlns:a16="http://schemas.microsoft.com/office/drawing/2014/main" id="{26762133-3CFD-F60F-3919-4542D3DDE82B}"/>
              </a:ext>
            </a:extLst>
          </xdr:cNvPr>
          <xdr:cNvSpPr/>
        </xdr:nvSpPr>
        <xdr:spPr>
          <a:xfrm flipV="1">
            <a:off x="6185188" y="89533241"/>
            <a:ext cx="3096462" cy="2097823"/>
          </a:xfrm>
          <a:custGeom>
            <a:avLst/>
            <a:gdLst>
              <a:gd name="connsiteX0" fmla="*/ 0 w 3108960"/>
              <a:gd name="connsiteY0" fmla="*/ 0 h 2095500"/>
              <a:gd name="connsiteX1" fmla="*/ 3108960 w 3108960"/>
              <a:gd name="connsiteY1" fmla="*/ 7620 h 2095500"/>
              <a:gd name="connsiteX2" fmla="*/ 3093720 w 3108960"/>
              <a:gd name="connsiteY2" fmla="*/ 2057400 h 2095500"/>
              <a:gd name="connsiteX3" fmla="*/ 1287780 w 3108960"/>
              <a:gd name="connsiteY3" fmla="*/ 2065020 h 2095500"/>
              <a:gd name="connsiteX4" fmla="*/ 1432560 w 3108960"/>
              <a:gd name="connsiteY4" fmla="*/ 1920240 h 2095500"/>
              <a:gd name="connsiteX5" fmla="*/ 2301240 w 3108960"/>
              <a:gd name="connsiteY5" fmla="*/ 1691640 h 2095500"/>
              <a:gd name="connsiteX6" fmla="*/ 2506980 w 3108960"/>
              <a:gd name="connsiteY6" fmla="*/ 1676400 h 2095500"/>
              <a:gd name="connsiteX7" fmla="*/ 2743200 w 3108960"/>
              <a:gd name="connsiteY7" fmla="*/ 1493520 h 2095500"/>
              <a:gd name="connsiteX8" fmla="*/ 2727960 w 3108960"/>
              <a:gd name="connsiteY8" fmla="*/ 411480 h 2095500"/>
              <a:gd name="connsiteX9" fmla="*/ 2514600 w 3108960"/>
              <a:gd name="connsiteY9" fmla="*/ 175260 h 2095500"/>
              <a:gd name="connsiteX10" fmla="*/ 289560 w 3108960"/>
              <a:gd name="connsiteY10" fmla="*/ 182880 h 2095500"/>
              <a:gd name="connsiteX11" fmla="*/ 68580 w 3108960"/>
              <a:gd name="connsiteY11" fmla="*/ 350520 h 2095500"/>
              <a:gd name="connsiteX12" fmla="*/ 68580 w 3108960"/>
              <a:gd name="connsiteY12" fmla="*/ 1455420 h 2095500"/>
              <a:gd name="connsiteX13" fmla="*/ 274320 w 3108960"/>
              <a:gd name="connsiteY13" fmla="*/ 1691640 h 2095500"/>
              <a:gd name="connsiteX14" fmla="*/ 1607820 w 3108960"/>
              <a:gd name="connsiteY14" fmla="*/ 1684020 h 2095500"/>
              <a:gd name="connsiteX15" fmla="*/ 1409700 w 3108960"/>
              <a:gd name="connsiteY15" fmla="*/ 1905000 h 2095500"/>
              <a:gd name="connsiteX16" fmla="*/ 1249680 w 3108960"/>
              <a:gd name="connsiteY16" fmla="*/ 2080260 h 2095500"/>
              <a:gd name="connsiteX17" fmla="*/ 1036320 w 3108960"/>
              <a:gd name="connsiteY17" fmla="*/ 2087880 h 2095500"/>
              <a:gd name="connsiteX18" fmla="*/ 1036320 w 3108960"/>
              <a:gd name="connsiteY18" fmla="*/ 1752600 h 2095500"/>
              <a:gd name="connsiteX19" fmla="*/ 822960 w 3108960"/>
              <a:gd name="connsiteY19" fmla="*/ 1950720 h 2095500"/>
              <a:gd name="connsiteX20" fmla="*/ 670560 w 3108960"/>
              <a:gd name="connsiteY20" fmla="*/ 1950720 h 2095500"/>
              <a:gd name="connsiteX21" fmla="*/ 678180 w 3108960"/>
              <a:gd name="connsiteY21" fmla="*/ 2095500 h 2095500"/>
              <a:gd name="connsiteX22" fmla="*/ 7620 w 3108960"/>
              <a:gd name="connsiteY22" fmla="*/ 2095500 h 2095500"/>
              <a:gd name="connsiteX23" fmla="*/ 0 w 3108960"/>
              <a:gd name="connsiteY23" fmla="*/ 0 h 2095500"/>
              <a:gd name="connsiteX0" fmla="*/ 0 w 3108960"/>
              <a:gd name="connsiteY0" fmla="*/ 0 h 2095500"/>
              <a:gd name="connsiteX1" fmla="*/ 3108960 w 3108960"/>
              <a:gd name="connsiteY1" fmla="*/ 7620 h 2095500"/>
              <a:gd name="connsiteX2" fmla="*/ 3093720 w 3108960"/>
              <a:gd name="connsiteY2" fmla="*/ 2057400 h 2095500"/>
              <a:gd name="connsiteX3" fmla="*/ 1287780 w 3108960"/>
              <a:gd name="connsiteY3" fmla="*/ 2065020 h 2095500"/>
              <a:gd name="connsiteX4" fmla="*/ 1432560 w 3108960"/>
              <a:gd name="connsiteY4" fmla="*/ 1920240 h 2095500"/>
              <a:gd name="connsiteX5" fmla="*/ 2301240 w 3108960"/>
              <a:gd name="connsiteY5" fmla="*/ 1691640 h 2095500"/>
              <a:gd name="connsiteX6" fmla="*/ 2506980 w 3108960"/>
              <a:gd name="connsiteY6" fmla="*/ 1676400 h 2095500"/>
              <a:gd name="connsiteX7" fmla="*/ 2598420 w 3108960"/>
              <a:gd name="connsiteY7" fmla="*/ 1600200 h 2095500"/>
              <a:gd name="connsiteX8" fmla="*/ 2743200 w 3108960"/>
              <a:gd name="connsiteY8" fmla="*/ 1493520 h 2095500"/>
              <a:gd name="connsiteX9" fmla="*/ 2727960 w 3108960"/>
              <a:gd name="connsiteY9" fmla="*/ 411480 h 2095500"/>
              <a:gd name="connsiteX10" fmla="*/ 2514600 w 3108960"/>
              <a:gd name="connsiteY10" fmla="*/ 175260 h 2095500"/>
              <a:gd name="connsiteX11" fmla="*/ 289560 w 3108960"/>
              <a:gd name="connsiteY11" fmla="*/ 182880 h 2095500"/>
              <a:gd name="connsiteX12" fmla="*/ 68580 w 3108960"/>
              <a:gd name="connsiteY12" fmla="*/ 350520 h 2095500"/>
              <a:gd name="connsiteX13" fmla="*/ 68580 w 3108960"/>
              <a:gd name="connsiteY13" fmla="*/ 1455420 h 2095500"/>
              <a:gd name="connsiteX14" fmla="*/ 274320 w 3108960"/>
              <a:gd name="connsiteY14" fmla="*/ 1691640 h 2095500"/>
              <a:gd name="connsiteX15" fmla="*/ 1607820 w 3108960"/>
              <a:gd name="connsiteY15" fmla="*/ 1684020 h 2095500"/>
              <a:gd name="connsiteX16" fmla="*/ 1409700 w 3108960"/>
              <a:gd name="connsiteY16" fmla="*/ 1905000 h 2095500"/>
              <a:gd name="connsiteX17" fmla="*/ 1249680 w 3108960"/>
              <a:gd name="connsiteY17" fmla="*/ 2080260 h 2095500"/>
              <a:gd name="connsiteX18" fmla="*/ 1036320 w 3108960"/>
              <a:gd name="connsiteY18" fmla="*/ 2087880 h 2095500"/>
              <a:gd name="connsiteX19" fmla="*/ 1036320 w 3108960"/>
              <a:gd name="connsiteY19" fmla="*/ 1752600 h 2095500"/>
              <a:gd name="connsiteX20" fmla="*/ 822960 w 3108960"/>
              <a:gd name="connsiteY20" fmla="*/ 1950720 h 2095500"/>
              <a:gd name="connsiteX21" fmla="*/ 670560 w 3108960"/>
              <a:gd name="connsiteY21" fmla="*/ 1950720 h 2095500"/>
              <a:gd name="connsiteX22" fmla="*/ 678180 w 3108960"/>
              <a:gd name="connsiteY22" fmla="*/ 2095500 h 2095500"/>
              <a:gd name="connsiteX23" fmla="*/ 7620 w 3108960"/>
              <a:gd name="connsiteY23" fmla="*/ 2095500 h 2095500"/>
              <a:gd name="connsiteX24" fmla="*/ 0 w 3108960"/>
              <a:gd name="connsiteY24" fmla="*/ 0 h 2095500"/>
              <a:gd name="connsiteX0" fmla="*/ 0 w 3108960"/>
              <a:gd name="connsiteY0" fmla="*/ 0 h 2095500"/>
              <a:gd name="connsiteX1" fmla="*/ 3108960 w 3108960"/>
              <a:gd name="connsiteY1" fmla="*/ 7620 h 2095500"/>
              <a:gd name="connsiteX2" fmla="*/ 3093720 w 3108960"/>
              <a:gd name="connsiteY2" fmla="*/ 2057400 h 2095500"/>
              <a:gd name="connsiteX3" fmla="*/ 1287780 w 3108960"/>
              <a:gd name="connsiteY3" fmla="*/ 2065020 h 2095500"/>
              <a:gd name="connsiteX4" fmla="*/ 1432560 w 3108960"/>
              <a:gd name="connsiteY4" fmla="*/ 1920240 h 2095500"/>
              <a:gd name="connsiteX5" fmla="*/ 2301240 w 3108960"/>
              <a:gd name="connsiteY5" fmla="*/ 1691640 h 2095500"/>
              <a:gd name="connsiteX6" fmla="*/ 2506980 w 3108960"/>
              <a:gd name="connsiteY6" fmla="*/ 1676400 h 2095500"/>
              <a:gd name="connsiteX7" fmla="*/ 2682240 w 3108960"/>
              <a:gd name="connsiteY7" fmla="*/ 1600200 h 2095500"/>
              <a:gd name="connsiteX8" fmla="*/ 2743200 w 3108960"/>
              <a:gd name="connsiteY8" fmla="*/ 1493520 h 2095500"/>
              <a:gd name="connsiteX9" fmla="*/ 2727960 w 3108960"/>
              <a:gd name="connsiteY9" fmla="*/ 411480 h 2095500"/>
              <a:gd name="connsiteX10" fmla="*/ 2514600 w 3108960"/>
              <a:gd name="connsiteY10" fmla="*/ 175260 h 2095500"/>
              <a:gd name="connsiteX11" fmla="*/ 289560 w 3108960"/>
              <a:gd name="connsiteY11" fmla="*/ 182880 h 2095500"/>
              <a:gd name="connsiteX12" fmla="*/ 68580 w 3108960"/>
              <a:gd name="connsiteY12" fmla="*/ 350520 h 2095500"/>
              <a:gd name="connsiteX13" fmla="*/ 68580 w 3108960"/>
              <a:gd name="connsiteY13" fmla="*/ 1455420 h 2095500"/>
              <a:gd name="connsiteX14" fmla="*/ 274320 w 3108960"/>
              <a:gd name="connsiteY14" fmla="*/ 1691640 h 2095500"/>
              <a:gd name="connsiteX15" fmla="*/ 1607820 w 3108960"/>
              <a:gd name="connsiteY15" fmla="*/ 1684020 h 2095500"/>
              <a:gd name="connsiteX16" fmla="*/ 1409700 w 3108960"/>
              <a:gd name="connsiteY16" fmla="*/ 1905000 h 2095500"/>
              <a:gd name="connsiteX17" fmla="*/ 1249680 w 3108960"/>
              <a:gd name="connsiteY17" fmla="*/ 2080260 h 2095500"/>
              <a:gd name="connsiteX18" fmla="*/ 1036320 w 3108960"/>
              <a:gd name="connsiteY18" fmla="*/ 2087880 h 2095500"/>
              <a:gd name="connsiteX19" fmla="*/ 1036320 w 3108960"/>
              <a:gd name="connsiteY19" fmla="*/ 1752600 h 2095500"/>
              <a:gd name="connsiteX20" fmla="*/ 822960 w 3108960"/>
              <a:gd name="connsiteY20" fmla="*/ 1950720 h 2095500"/>
              <a:gd name="connsiteX21" fmla="*/ 670560 w 3108960"/>
              <a:gd name="connsiteY21" fmla="*/ 1950720 h 2095500"/>
              <a:gd name="connsiteX22" fmla="*/ 678180 w 3108960"/>
              <a:gd name="connsiteY22" fmla="*/ 2095500 h 2095500"/>
              <a:gd name="connsiteX23" fmla="*/ 7620 w 3108960"/>
              <a:gd name="connsiteY23" fmla="*/ 2095500 h 2095500"/>
              <a:gd name="connsiteX24" fmla="*/ 0 w 3108960"/>
              <a:gd name="connsiteY24" fmla="*/ 0 h 2095500"/>
              <a:gd name="connsiteX0" fmla="*/ 0 w 3108960"/>
              <a:gd name="connsiteY0" fmla="*/ 0 h 2095500"/>
              <a:gd name="connsiteX1" fmla="*/ 3108960 w 3108960"/>
              <a:gd name="connsiteY1" fmla="*/ 7620 h 2095500"/>
              <a:gd name="connsiteX2" fmla="*/ 3093720 w 3108960"/>
              <a:gd name="connsiteY2" fmla="*/ 2057400 h 2095500"/>
              <a:gd name="connsiteX3" fmla="*/ 1287780 w 3108960"/>
              <a:gd name="connsiteY3" fmla="*/ 2065020 h 2095500"/>
              <a:gd name="connsiteX4" fmla="*/ 1432560 w 3108960"/>
              <a:gd name="connsiteY4" fmla="*/ 1920240 h 2095500"/>
              <a:gd name="connsiteX5" fmla="*/ 2301240 w 3108960"/>
              <a:gd name="connsiteY5" fmla="*/ 1691640 h 2095500"/>
              <a:gd name="connsiteX6" fmla="*/ 2506980 w 3108960"/>
              <a:gd name="connsiteY6" fmla="*/ 1676400 h 2095500"/>
              <a:gd name="connsiteX7" fmla="*/ 2682240 w 3108960"/>
              <a:gd name="connsiteY7" fmla="*/ 1600200 h 2095500"/>
              <a:gd name="connsiteX8" fmla="*/ 2743200 w 3108960"/>
              <a:gd name="connsiteY8" fmla="*/ 1493520 h 2095500"/>
              <a:gd name="connsiteX9" fmla="*/ 2727960 w 3108960"/>
              <a:gd name="connsiteY9" fmla="*/ 411480 h 2095500"/>
              <a:gd name="connsiteX10" fmla="*/ 2613660 w 3108960"/>
              <a:gd name="connsiteY10" fmla="*/ 274320 h 2095500"/>
              <a:gd name="connsiteX11" fmla="*/ 2514600 w 3108960"/>
              <a:gd name="connsiteY11" fmla="*/ 175260 h 2095500"/>
              <a:gd name="connsiteX12" fmla="*/ 289560 w 3108960"/>
              <a:gd name="connsiteY12" fmla="*/ 182880 h 2095500"/>
              <a:gd name="connsiteX13" fmla="*/ 68580 w 3108960"/>
              <a:gd name="connsiteY13" fmla="*/ 350520 h 2095500"/>
              <a:gd name="connsiteX14" fmla="*/ 68580 w 3108960"/>
              <a:gd name="connsiteY14" fmla="*/ 1455420 h 2095500"/>
              <a:gd name="connsiteX15" fmla="*/ 274320 w 3108960"/>
              <a:gd name="connsiteY15" fmla="*/ 1691640 h 2095500"/>
              <a:gd name="connsiteX16" fmla="*/ 1607820 w 3108960"/>
              <a:gd name="connsiteY16" fmla="*/ 1684020 h 2095500"/>
              <a:gd name="connsiteX17" fmla="*/ 1409700 w 3108960"/>
              <a:gd name="connsiteY17" fmla="*/ 1905000 h 2095500"/>
              <a:gd name="connsiteX18" fmla="*/ 1249680 w 3108960"/>
              <a:gd name="connsiteY18" fmla="*/ 2080260 h 2095500"/>
              <a:gd name="connsiteX19" fmla="*/ 1036320 w 3108960"/>
              <a:gd name="connsiteY19" fmla="*/ 2087880 h 2095500"/>
              <a:gd name="connsiteX20" fmla="*/ 1036320 w 3108960"/>
              <a:gd name="connsiteY20" fmla="*/ 1752600 h 2095500"/>
              <a:gd name="connsiteX21" fmla="*/ 822960 w 3108960"/>
              <a:gd name="connsiteY21" fmla="*/ 1950720 h 2095500"/>
              <a:gd name="connsiteX22" fmla="*/ 670560 w 3108960"/>
              <a:gd name="connsiteY22" fmla="*/ 1950720 h 2095500"/>
              <a:gd name="connsiteX23" fmla="*/ 678180 w 3108960"/>
              <a:gd name="connsiteY23" fmla="*/ 2095500 h 2095500"/>
              <a:gd name="connsiteX24" fmla="*/ 7620 w 3108960"/>
              <a:gd name="connsiteY24" fmla="*/ 2095500 h 2095500"/>
              <a:gd name="connsiteX25" fmla="*/ 0 w 3108960"/>
              <a:gd name="connsiteY25" fmla="*/ 0 h 2095500"/>
              <a:gd name="connsiteX0" fmla="*/ 0 w 3108960"/>
              <a:gd name="connsiteY0" fmla="*/ 0 h 2095500"/>
              <a:gd name="connsiteX1" fmla="*/ 3108960 w 3108960"/>
              <a:gd name="connsiteY1" fmla="*/ 7620 h 2095500"/>
              <a:gd name="connsiteX2" fmla="*/ 3093720 w 3108960"/>
              <a:gd name="connsiteY2" fmla="*/ 2057400 h 2095500"/>
              <a:gd name="connsiteX3" fmla="*/ 1287780 w 3108960"/>
              <a:gd name="connsiteY3" fmla="*/ 2065020 h 2095500"/>
              <a:gd name="connsiteX4" fmla="*/ 1432560 w 3108960"/>
              <a:gd name="connsiteY4" fmla="*/ 1920240 h 2095500"/>
              <a:gd name="connsiteX5" fmla="*/ 2301240 w 3108960"/>
              <a:gd name="connsiteY5" fmla="*/ 1691640 h 2095500"/>
              <a:gd name="connsiteX6" fmla="*/ 2506980 w 3108960"/>
              <a:gd name="connsiteY6" fmla="*/ 1676400 h 2095500"/>
              <a:gd name="connsiteX7" fmla="*/ 2682240 w 3108960"/>
              <a:gd name="connsiteY7" fmla="*/ 1600200 h 2095500"/>
              <a:gd name="connsiteX8" fmla="*/ 2743200 w 3108960"/>
              <a:gd name="connsiteY8" fmla="*/ 1493520 h 2095500"/>
              <a:gd name="connsiteX9" fmla="*/ 2727960 w 3108960"/>
              <a:gd name="connsiteY9" fmla="*/ 411480 h 2095500"/>
              <a:gd name="connsiteX10" fmla="*/ 2705100 w 3108960"/>
              <a:gd name="connsiteY10" fmla="*/ 266700 h 2095500"/>
              <a:gd name="connsiteX11" fmla="*/ 2514600 w 3108960"/>
              <a:gd name="connsiteY11" fmla="*/ 175260 h 2095500"/>
              <a:gd name="connsiteX12" fmla="*/ 289560 w 3108960"/>
              <a:gd name="connsiteY12" fmla="*/ 182880 h 2095500"/>
              <a:gd name="connsiteX13" fmla="*/ 68580 w 3108960"/>
              <a:gd name="connsiteY13" fmla="*/ 350520 h 2095500"/>
              <a:gd name="connsiteX14" fmla="*/ 68580 w 3108960"/>
              <a:gd name="connsiteY14" fmla="*/ 1455420 h 2095500"/>
              <a:gd name="connsiteX15" fmla="*/ 274320 w 3108960"/>
              <a:gd name="connsiteY15" fmla="*/ 1691640 h 2095500"/>
              <a:gd name="connsiteX16" fmla="*/ 1607820 w 3108960"/>
              <a:gd name="connsiteY16" fmla="*/ 1684020 h 2095500"/>
              <a:gd name="connsiteX17" fmla="*/ 1409700 w 3108960"/>
              <a:gd name="connsiteY17" fmla="*/ 1905000 h 2095500"/>
              <a:gd name="connsiteX18" fmla="*/ 1249680 w 3108960"/>
              <a:gd name="connsiteY18" fmla="*/ 2080260 h 2095500"/>
              <a:gd name="connsiteX19" fmla="*/ 1036320 w 3108960"/>
              <a:gd name="connsiteY19" fmla="*/ 2087880 h 2095500"/>
              <a:gd name="connsiteX20" fmla="*/ 1036320 w 3108960"/>
              <a:gd name="connsiteY20" fmla="*/ 1752600 h 2095500"/>
              <a:gd name="connsiteX21" fmla="*/ 822960 w 3108960"/>
              <a:gd name="connsiteY21" fmla="*/ 1950720 h 2095500"/>
              <a:gd name="connsiteX22" fmla="*/ 670560 w 3108960"/>
              <a:gd name="connsiteY22" fmla="*/ 1950720 h 2095500"/>
              <a:gd name="connsiteX23" fmla="*/ 678180 w 3108960"/>
              <a:gd name="connsiteY23" fmla="*/ 2095500 h 2095500"/>
              <a:gd name="connsiteX24" fmla="*/ 7620 w 3108960"/>
              <a:gd name="connsiteY24" fmla="*/ 2095500 h 2095500"/>
              <a:gd name="connsiteX25" fmla="*/ 0 w 3108960"/>
              <a:gd name="connsiteY25" fmla="*/ 0 h 2095500"/>
              <a:gd name="connsiteX0" fmla="*/ 0 w 3108960"/>
              <a:gd name="connsiteY0" fmla="*/ 0 h 2095500"/>
              <a:gd name="connsiteX1" fmla="*/ 3108960 w 3108960"/>
              <a:gd name="connsiteY1" fmla="*/ 7620 h 2095500"/>
              <a:gd name="connsiteX2" fmla="*/ 3093720 w 3108960"/>
              <a:gd name="connsiteY2" fmla="*/ 2057400 h 2095500"/>
              <a:gd name="connsiteX3" fmla="*/ 1287780 w 3108960"/>
              <a:gd name="connsiteY3" fmla="*/ 2065020 h 2095500"/>
              <a:gd name="connsiteX4" fmla="*/ 1432560 w 3108960"/>
              <a:gd name="connsiteY4" fmla="*/ 1920240 h 2095500"/>
              <a:gd name="connsiteX5" fmla="*/ 2301240 w 3108960"/>
              <a:gd name="connsiteY5" fmla="*/ 1691640 h 2095500"/>
              <a:gd name="connsiteX6" fmla="*/ 2506980 w 3108960"/>
              <a:gd name="connsiteY6" fmla="*/ 1676400 h 2095500"/>
              <a:gd name="connsiteX7" fmla="*/ 2682240 w 3108960"/>
              <a:gd name="connsiteY7" fmla="*/ 1600200 h 2095500"/>
              <a:gd name="connsiteX8" fmla="*/ 2743200 w 3108960"/>
              <a:gd name="connsiteY8" fmla="*/ 1493520 h 2095500"/>
              <a:gd name="connsiteX9" fmla="*/ 2727960 w 3108960"/>
              <a:gd name="connsiteY9" fmla="*/ 411480 h 2095500"/>
              <a:gd name="connsiteX10" fmla="*/ 2705100 w 3108960"/>
              <a:gd name="connsiteY10" fmla="*/ 266700 h 2095500"/>
              <a:gd name="connsiteX11" fmla="*/ 2514600 w 3108960"/>
              <a:gd name="connsiteY11" fmla="*/ 175260 h 2095500"/>
              <a:gd name="connsiteX12" fmla="*/ 289560 w 3108960"/>
              <a:gd name="connsiteY12" fmla="*/ 182880 h 2095500"/>
              <a:gd name="connsiteX13" fmla="*/ 182880 w 3108960"/>
              <a:gd name="connsiteY13" fmla="*/ 251460 h 2095500"/>
              <a:gd name="connsiteX14" fmla="*/ 68580 w 3108960"/>
              <a:gd name="connsiteY14" fmla="*/ 350520 h 2095500"/>
              <a:gd name="connsiteX15" fmla="*/ 68580 w 3108960"/>
              <a:gd name="connsiteY15" fmla="*/ 1455420 h 2095500"/>
              <a:gd name="connsiteX16" fmla="*/ 274320 w 3108960"/>
              <a:gd name="connsiteY16" fmla="*/ 1691640 h 2095500"/>
              <a:gd name="connsiteX17" fmla="*/ 1607820 w 3108960"/>
              <a:gd name="connsiteY17" fmla="*/ 1684020 h 2095500"/>
              <a:gd name="connsiteX18" fmla="*/ 1409700 w 3108960"/>
              <a:gd name="connsiteY18" fmla="*/ 1905000 h 2095500"/>
              <a:gd name="connsiteX19" fmla="*/ 1249680 w 3108960"/>
              <a:gd name="connsiteY19" fmla="*/ 2080260 h 2095500"/>
              <a:gd name="connsiteX20" fmla="*/ 1036320 w 3108960"/>
              <a:gd name="connsiteY20" fmla="*/ 2087880 h 2095500"/>
              <a:gd name="connsiteX21" fmla="*/ 1036320 w 3108960"/>
              <a:gd name="connsiteY21" fmla="*/ 1752600 h 2095500"/>
              <a:gd name="connsiteX22" fmla="*/ 822960 w 3108960"/>
              <a:gd name="connsiteY22" fmla="*/ 1950720 h 2095500"/>
              <a:gd name="connsiteX23" fmla="*/ 670560 w 3108960"/>
              <a:gd name="connsiteY23" fmla="*/ 1950720 h 2095500"/>
              <a:gd name="connsiteX24" fmla="*/ 678180 w 3108960"/>
              <a:gd name="connsiteY24" fmla="*/ 2095500 h 2095500"/>
              <a:gd name="connsiteX25" fmla="*/ 7620 w 3108960"/>
              <a:gd name="connsiteY25" fmla="*/ 2095500 h 2095500"/>
              <a:gd name="connsiteX26" fmla="*/ 0 w 3108960"/>
              <a:gd name="connsiteY26" fmla="*/ 0 h 2095500"/>
              <a:gd name="connsiteX0" fmla="*/ 0 w 3108960"/>
              <a:gd name="connsiteY0" fmla="*/ 0 h 2095500"/>
              <a:gd name="connsiteX1" fmla="*/ 3108960 w 3108960"/>
              <a:gd name="connsiteY1" fmla="*/ 7620 h 2095500"/>
              <a:gd name="connsiteX2" fmla="*/ 3093720 w 3108960"/>
              <a:gd name="connsiteY2" fmla="*/ 2057400 h 2095500"/>
              <a:gd name="connsiteX3" fmla="*/ 1287780 w 3108960"/>
              <a:gd name="connsiteY3" fmla="*/ 2065020 h 2095500"/>
              <a:gd name="connsiteX4" fmla="*/ 1432560 w 3108960"/>
              <a:gd name="connsiteY4" fmla="*/ 1920240 h 2095500"/>
              <a:gd name="connsiteX5" fmla="*/ 2301240 w 3108960"/>
              <a:gd name="connsiteY5" fmla="*/ 1691640 h 2095500"/>
              <a:gd name="connsiteX6" fmla="*/ 2506980 w 3108960"/>
              <a:gd name="connsiteY6" fmla="*/ 1676400 h 2095500"/>
              <a:gd name="connsiteX7" fmla="*/ 2682240 w 3108960"/>
              <a:gd name="connsiteY7" fmla="*/ 1600200 h 2095500"/>
              <a:gd name="connsiteX8" fmla="*/ 2743200 w 3108960"/>
              <a:gd name="connsiteY8" fmla="*/ 1493520 h 2095500"/>
              <a:gd name="connsiteX9" fmla="*/ 2727960 w 3108960"/>
              <a:gd name="connsiteY9" fmla="*/ 411480 h 2095500"/>
              <a:gd name="connsiteX10" fmla="*/ 2705100 w 3108960"/>
              <a:gd name="connsiteY10" fmla="*/ 266700 h 2095500"/>
              <a:gd name="connsiteX11" fmla="*/ 2514600 w 3108960"/>
              <a:gd name="connsiteY11" fmla="*/ 175260 h 2095500"/>
              <a:gd name="connsiteX12" fmla="*/ 289560 w 3108960"/>
              <a:gd name="connsiteY12" fmla="*/ 182880 h 2095500"/>
              <a:gd name="connsiteX13" fmla="*/ 152400 w 3108960"/>
              <a:gd name="connsiteY13" fmla="*/ 228600 h 2095500"/>
              <a:gd name="connsiteX14" fmla="*/ 68580 w 3108960"/>
              <a:gd name="connsiteY14" fmla="*/ 350520 h 2095500"/>
              <a:gd name="connsiteX15" fmla="*/ 68580 w 3108960"/>
              <a:gd name="connsiteY15" fmla="*/ 1455420 h 2095500"/>
              <a:gd name="connsiteX16" fmla="*/ 274320 w 3108960"/>
              <a:gd name="connsiteY16" fmla="*/ 1691640 h 2095500"/>
              <a:gd name="connsiteX17" fmla="*/ 1607820 w 3108960"/>
              <a:gd name="connsiteY17" fmla="*/ 1684020 h 2095500"/>
              <a:gd name="connsiteX18" fmla="*/ 1409700 w 3108960"/>
              <a:gd name="connsiteY18" fmla="*/ 1905000 h 2095500"/>
              <a:gd name="connsiteX19" fmla="*/ 1249680 w 3108960"/>
              <a:gd name="connsiteY19" fmla="*/ 2080260 h 2095500"/>
              <a:gd name="connsiteX20" fmla="*/ 1036320 w 3108960"/>
              <a:gd name="connsiteY20" fmla="*/ 2087880 h 2095500"/>
              <a:gd name="connsiteX21" fmla="*/ 1036320 w 3108960"/>
              <a:gd name="connsiteY21" fmla="*/ 1752600 h 2095500"/>
              <a:gd name="connsiteX22" fmla="*/ 822960 w 3108960"/>
              <a:gd name="connsiteY22" fmla="*/ 1950720 h 2095500"/>
              <a:gd name="connsiteX23" fmla="*/ 670560 w 3108960"/>
              <a:gd name="connsiteY23" fmla="*/ 1950720 h 2095500"/>
              <a:gd name="connsiteX24" fmla="*/ 678180 w 3108960"/>
              <a:gd name="connsiteY24" fmla="*/ 2095500 h 2095500"/>
              <a:gd name="connsiteX25" fmla="*/ 7620 w 3108960"/>
              <a:gd name="connsiteY25" fmla="*/ 2095500 h 2095500"/>
              <a:gd name="connsiteX26" fmla="*/ 0 w 3108960"/>
              <a:gd name="connsiteY26" fmla="*/ 0 h 2095500"/>
              <a:gd name="connsiteX0" fmla="*/ 0 w 3108960"/>
              <a:gd name="connsiteY0" fmla="*/ 0 h 2095500"/>
              <a:gd name="connsiteX1" fmla="*/ 3108960 w 3108960"/>
              <a:gd name="connsiteY1" fmla="*/ 7620 h 2095500"/>
              <a:gd name="connsiteX2" fmla="*/ 3093720 w 3108960"/>
              <a:gd name="connsiteY2" fmla="*/ 2057400 h 2095500"/>
              <a:gd name="connsiteX3" fmla="*/ 1287780 w 3108960"/>
              <a:gd name="connsiteY3" fmla="*/ 2065020 h 2095500"/>
              <a:gd name="connsiteX4" fmla="*/ 1432560 w 3108960"/>
              <a:gd name="connsiteY4" fmla="*/ 1920240 h 2095500"/>
              <a:gd name="connsiteX5" fmla="*/ 2301240 w 3108960"/>
              <a:gd name="connsiteY5" fmla="*/ 1691640 h 2095500"/>
              <a:gd name="connsiteX6" fmla="*/ 2506980 w 3108960"/>
              <a:gd name="connsiteY6" fmla="*/ 1676400 h 2095500"/>
              <a:gd name="connsiteX7" fmla="*/ 2682240 w 3108960"/>
              <a:gd name="connsiteY7" fmla="*/ 1600200 h 2095500"/>
              <a:gd name="connsiteX8" fmla="*/ 2743200 w 3108960"/>
              <a:gd name="connsiteY8" fmla="*/ 1493520 h 2095500"/>
              <a:gd name="connsiteX9" fmla="*/ 2727960 w 3108960"/>
              <a:gd name="connsiteY9" fmla="*/ 411480 h 2095500"/>
              <a:gd name="connsiteX10" fmla="*/ 2705100 w 3108960"/>
              <a:gd name="connsiteY10" fmla="*/ 266700 h 2095500"/>
              <a:gd name="connsiteX11" fmla="*/ 2514600 w 3108960"/>
              <a:gd name="connsiteY11" fmla="*/ 175260 h 2095500"/>
              <a:gd name="connsiteX12" fmla="*/ 289560 w 3108960"/>
              <a:gd name="connsiteY12" fmla="*/ 182880 h 2095500"/>
              <a:gd name="connsiteX13" fmla="*/ 152400 w 3108960"/>
              <a:gd name="connsiteY13" fmla="*/ 228600 h 2095500"/>
              <a:gd name="connsiteX14" fmla="*/ 68580 w 3108960"/>
              <a:gd name="connsiteY14" fmla="*/ 350520 h 2095500"/>
              <a:gd name="connsiteX15" fmla="*/ 68580 w 3108960"/>
              <a:gd name="connsiteY15" fmla="*/ 1455420 h 2095500"/>
              <a:gd name="connsiteX16" fmla="*/ 167640 w 3108960"/>
              <a:gd name="connsiteY16" fmla="*/ 1562100 h 2095500"/>
              <a:gd name="connsiteX17" fmla="*/ 274320 w 3108960"/>
              <a:gd name="connsiteY17" fmla="*/ 1691640 h 2095500"/>
              <a:gd name="connsiteX18" fmla="*/ 1607820 w 3108960"/>
              <a:gd name="connsiteY18" fmla="*/ 1684020 h 2095500"/>
              <a:gd name="connsiteX19" fmla="*/ 1409700 w 3108960"/>
              <a:gd name="connsiteY19" fmla="*/ 1905000 h 2095500"/>
              <a:gd name="connsiteX20" fmla="*/ 1249680 w 3108960"/>
              <a:gd name="connsiteY20" fmla="*/ 2080260 h 2095500"/>
              <a:gd name="connsiteX21" fmla="*/ 1036320 w 3108960"/>
              <a:gd name="connsiteY21" fmla="*/ 2087880 h 2095500"/>
              <a:gd name="connsiteX22" fmla="*/ 1036320 w 3108960"/>
              <a:gd name="connsiteY22" fmla="*/ 1752600 h 2095500"/>
              <a:gd name="connsiteX23" fmla="*/ 822960 w 3108960"/>
              <a:gd name="connsiteY23" fmla="*/ 1950720 h 2095500"/>
              <a:gd name="connsiteX24" fmla="*/ 670560 w 3108960"/>
              <a:gd name="connsiteY24" fmla="*/ 1950720 h 2095500"/>
              <a:gd name="connsiteX25" fmla="*/ 678180 w 3108960"/>
              <a:gd name="connsiteY25" fmla="*/ 2095500 h 2095500"/>
              <a:gd name="connsiteX26" fmla="*/ 7620 w 3108960"/>
              <a:gd name="connsiteY26" fmla="*/ 2095500 h 2095500"/>
              <a:gd name="connsiteX27" fmla="*/ 0 w 3108960"/>
              <a:gd name="connsiteY27" fmla="*/ 0 h 2095500"/>
              <a:gd name="connsiteX0" fmla="*/ 0 w 3108960"/>
              <a:gd name="connsiteY0" fmla="*/ 0 h 2095500"/>
              <a:gd name="connsiteX1" fmla="*/ 3108960 w 3108960"/>
              <a:gd name="connsiteY1" fmla="*/ 7620 h 2095500"/>
              <a:gd name="connsiteX2" fmla="*/ 3093720 w 3108960"/>
              <a:gd name="connsiteY2" fmla="*/ 2057400 h 2095500"/>
              <a:gd name="connsiteX3" fmla="*/ 1287780 w 3108960"/>
              <a:gd name="connsiteY3" fmla="*/ 2065020 h 2095500"/>
              <a:gd name="connsiteX4" fmla="*/ 1432560 w 3108960"/>
              <a:gd name="connsiteY4" fmla="*/ 1920240 h 2095500"/>
              <a:gd name="connsiteX5" fmla="*/ 2301240 w 3108960"/>
              <a:gd name="connsiteY5" fmla="*/ 1691640 h 2095500"/>
              <a:gd name="connsiteX6" fmla="*/ 2506980 w 3108960"/>
              <a:gd name="connsiteY6" fmla="*/ 1676400 h 2095500"/>
              <a:gd name="connsiteX7" fmla="*/ 2682240 w 3108960"/>
              <a:gd name="connsiteY7" fmla="*/ 1600200 h 2095500"/>
              <a:gd name="connsiteX8" fmla="*/ 2743200 w 3108960"/>
              <a:gd name="connsiteY8" fmla="*/ 1493520 h 2095500"/>
              <a:gd name="connsiteX9" fmla="*/ 2727960 w 3108960"/>
              <a:gd name="connsiteY9" fmla="*/ 411480 h 2095500"/>
              <a:gd name="connsiteX10" fmla="*/ 2705100 w 3108960"/>
              <a:gd name="connsiteY10" fmla="*/ 266700 h 2095500"/>
              <a:gd name="connsiteX11" fmla="*/ 2514600 w 3108960"/>
              <a:gd name="connsiteY11" fmla="*/ 175260 h 2095500"/>
              <a:gd name="connsiteX12" fmla="*/ 289560 w 3108960"/>
              <a:gd name="connsiteY12" fmla="*/ 182880 h 2095500"/>
              <a:gd name="connsiteX13" fmla="*/ 152400 w 3108960"/>
              <a:gd name="connsiteY13" fmla="*/ 228600 h 2095500"/>
              <a:gd name="connsiteX14" fmla="*/ 68580 w 3108960"/>
              <a:gd name="connsiteY14" fmla="*/ 350520 h 2095500"/>
              <a:gd name="connsiteX15" fmla="*/ 68580 w 3108960"/>
              <a:gd name="connsiteY15" fmla="*/ 1455420 h 2095500"/>
              <a:gd name="connsiteX16" fmla="*/ 144780 w 3108960"/>
              <a:gd name="connsiteY16" fmla="*/ 1638300 h 2095500"/>
              <a:gd name="connsiteX17" fmla="*/ 274320 w 3108960"/>
              <a:gd name="connsiteY17" fmla="*/ 1691640 h 2095500"/>
              <a:gd name="connsiteX18" fmla="*/ 1607820 w 3108960"/>
              <a:gd name="connsiteY18" fmla="*/ 1684020 h 2095500"/>
              <a:gd name="connsiteX19" fmla="*/ 1409700 w 3108960"/>
              <a:gd name="connsiteY19" fmla="*/ 1905000 h 2095500"/>
              <a:gd name="connsiteX20" fmla="*/ 1249680 w 3108960"/>
              <a:gd name="connsiteY20" fmla="*/ 2080260 h 2095500"/>
              <a:gd name="connsiteX21" fmla="*/ 1036320 w 3108960"/>
              <a:gd name="connsiteY21" fmla="*/ 2087880 h 2095500"/>
              <a:gd name="connsiteX22" fmla="*/ 1036320 w 3108960"/>
              <a:gd name="connsiteY22" fmla="*/ 1752600 h 2095500"/>
              <a:gd name="connsiteX23" fmla="*/ 822960 w 3108960"/>
              <a:gd name="connsiteY23" fmla="*/ 1950720 h 2095500"/>
              <a:gd name="connsiteX24" fmla="*/ 670560 w 3108960"/>
              <a:gd name="connsiteY24" fmla="*/ 1950720 h 2095500"/>
              <a:gd name="connsiteX25" fmla="*/ 678180 w 3108960"/>
              <a:gd name="connsiteY25" fmla="*/ 2095500 h 2095500"/>
              <a:gd name="connsiteX26" fmla="*/ 7620 w 3108960"/>
              <a:gd name="connsiteY26" fmla="*/ 2095500 h 2095500"/>
              <a:gd name="connsiteX27" fmla="*/ 0 w 3108960"/>
              <a:gd name="connsiteY27" fmla="*/ 0 h 2095500"/>
              <a:gd name="connsiteX0" fmla="*/ 0 w 3108960"/>
              <a:gd name="connsiteY0" fmla="*/ 0 h 2095500"/>
              <a:gd name="connsiteX1" fmla="*/ 3108960 w 3108960"/>
              <a:gd name="connsiteY1" fmla="*/ 7620 h 2095500"/>
              <a:gd name="connsiteX2" fmla="*/ 3093720 w 3108960"/>
              <a:gd name="connsiteY2" fmla="*/ 2057400 h 2095500"/>
              <a:gd name="connsiteX3" fmla="*/ 1287780 w 3108960"/>
              <a:gd name="connsiteY3" fmla="*/ 2065020 h 2095500"/>
              <a:gd name="connsiteX4" fmla="*/ 1432560 w 3108960"/>
              <a:gd name="connsiteY4" fmla="*/ 1920240 h 2095500"/>
              <a:gd name="connsiteX5" fmla="*/ 2301240 w 3108960"/>
              <a:gd name="connsiteY5" fmla="*/ 1691640 h 2095500"/>
              <a:gd name="connsiteX6" fmla="*/ 2567940 w 3108960"/>
              <a:gd name="connsiteY6" fmla="*/ 1676400 h 2095500"/>
              <a:gd name="connsiteX7" fmla="*/ 2682240 w 3108960"/>
              <a:gd name="connsiteY7" fmla="*/ 1600200 h 2095500"/>
              <a:gd name="connsiteX8" fmla="*/ 2743200 w 3108960"/>
              <a:gd name="connsiteY8" fmla="*/ 1493520 h 2095500"/>
              <a:gd name="connsiteX9" fmla="*/ 2727960 w 3108960"/>
              <a:gd name="connsiteY9" fmla="*/ 411480 h 2095500"/>
              <a:gd name="connsiteX10" fmla="*/ 2705100 w 3108960"/>
              <a:gd name="connsiteY10" fmla="*/ 266700 h 2095500"/>
              <a:gd name="connsiteX11" fmla="*/ 2514600 w 3108960"/>
              <a:gd name="connsiteY11" fmla="*/ 175260 h 2095500"/>
              <a:gd name="connsiteX12" fmla="*/ 289560 w 3108960"/>
              <a:gd name="connsiteY12" fmla="*/ 182880 h 2095500"/>
              <a:gd name="connsiteX13" fmla="*/ 152400 w 3108960"/>
              <a:gd name="connsiteY13" fmla="*/ 228600 h 2095500"/>
              <a:gd name="connsiteX14" fmla="*/ 68580 w 3108960"/>
              <a:gd name="connsiteY14" fmla="*/ 350520 h 2095500"/>
              <a:gd name="connsiteX15" fmla="*/ 68580 w 3108960"/>
              <a:gd name="connsiteY15" fmla="*/ 1455420 h 2095500"/>
              <a:gd name="connsiteX16" fmla="*/ 144780 w 3108960"/>
              <a:gd name="connsiteY16" fmla="*/ 1638300 h 2095500"/>
              <a:gd name="connsiteX17" fmla="*/ 274320 w 3108960"/>
              <a:gd name="connsiteY17" fmla="*/ 1691640 h 2095500"/>
              <a:gd name="connsiteX18" fmla="*/ 1607820 w 3108960"/>
              <a:gd name="connsiteY18" fmla="*/ 1684020 h 2095500"/>
              <a:gd name="connsiteX19" fmla="*/ 1409700 w 3108960"/>
              <a:gd name="connsiteY19" fmla="*/ 1905000 h 2095500"/>
              <a:gd name="connsiteX20" fmla="*/ 1249680 w 3108960"/>
              <a:gd name="connsiteY20" fmla="*/ 2080260 h 2095500"/>
              <a:gd name="connsiteX21" fmla="*/ 1036320 w 3108960"/>
              <a:gd name="connsiteY21" fmla="*/ 2087880 h 2095500"/>
              <a:gd name="connsiteX22" fmla="*/ 1036320 w 3108960"/>
              <a:gd name="connsiteY22" fmla="*/ 1752600 h 2095500"/>
              <a:gd name="connsiteX23" fmla="*/ 822960 w 3108960"/>
              <a:gd name="connsiteY23" fmla="*/ 1950720 h 2095500"/>
              <a:gd name="connsiteX24" fmla="*/ 670560 w 3108960"/>
              <a:gd name="connsiteY24" fmla="*/ 1950720 h 2095500"/>
              <a:gd name="connsiteX25" fmla="*/ 678180 w 3108960"/>
              <a:gd name="connsiteY25" fmla="*/ 2095500 h 2095500"/>
              <a:gd name="connsiteX26" fmla="*/ 7620 w 3108960"/>
              <a:gd name="connsiteY26" fmla="*/ 2095500 h 2095500"/>
              <a:gd name="connsiteX27" fmla="*/ 0 w 3108960"/>
              <a:gd name="connsiteY27" fmla="*/ 0 h 2095500"/>
              <a:gd name="connsiteX0" fmla="*/ 0 w 3108960"/>
              <a:gd name="connsiteY0" fmla="*/ 0 h 2095500"/>
              <a:gd name="connsiteX1" fmla="*/ 3108960 w 3108960"/>
              <a:gd name="connsiteY1" fmla="*/ 7620 h 2095500"/>
              <a:gd name="connsiteX2" fmla="*/ 3093720 w 3108960"/>
              <a:gd name="connsiteY2" fmla="*/ 2057400 h 2095500"/>
              <a:gd name="connsiteX3" fmla="*/ 1287780 w 3108960"/>
              <a:gd name="connsiteY3" fmla="*/ 2065020 h 2095500"/>
              <a:gd name="connsiteX4" fmla="*/ 1432560 w 3108960"/>
              <a:gd name="connsiteY4" fmla="*/ 1920240 h 2095500"/>
              <a:gd name="connsiteX5" fmla="*/ 2301240 w 3108960"/>
              <a:gd name="connsiteY5" fmla="*/ 1691640 h 2095500"/>
              <a:gd name="connsiteX6" fmla="*/ 2567940 w 3108960"/>
              <a:gd name="connsiteY6" fmla="*/ 1676400 h 2095500"/>
              <a:gd name="connsiteX7" fmla="*/ 2682240 w 3108960"/>
              <a:gd name="connsiteY7" fmla="*/ 1600200 h 2095500"/>
              <a:gd name="connsiteX8" fmla="*/ 2743200 w 3108960"/>
              <a:gd name="connsiteY8" fmla="*/ 1493520 h 2095500"/>
              <a:gd name="connsiteX9" fmla="*/ 2727960 w 3108960"/>
              <a:gd name="connsiteY9" fmla="*/ 411480 h 2095500"/>
              <a:gd name="connsiteX10" fmla="*/ 2705100 w 3108960"/>
              <a:gd name="connsiteY10" fmla="*/ 266700 h 2095500"/>
              <a:gd name="connsiteX11" fmla="*/ 2514600 w 3108960"/>
              <a:gd name="connsiteY11" fmla="*/ 175260 h 2095500"/>
              <a:gd name="connsiteX12" fmla="*/ 289560 w 3108960"/>
              <a:gd name="connsiteY12" fmla="*/ 182880 h 2095500"/>
              <a:gd name="connsiteX13" fmla="*/ 152400 w 3108960"/>
              <a:gd name="connsiteY13" fmla="*/ 228600 h 2095500"/>
              <a:gd name="connsiteX14" fmla="*/ 68580 w 3108960"/>
              <a:gd name="connsiteY14" fmla="*/ 350520 h 2095500"/>
              <a:gd name="connsiteX15" fmla="*/ 68580 w 3108960"/>
              <a:gd name="connsiteY15" fmla="*/ 1455420 h 2095500"/>
              <a:gd name="connsiteX16" fmla="*/ 99060 w 3108960"/>
              <a:gd name="connsiteY16" fmla="*/ 1562100 h 2095500"/>
              <a:gd name="connsiteX17" fmla="*/ 144780 w 3108960"/>
              <a:gd name="connsiteY17" fmla="*/ 1638300 h 2095500"/>
              <a:gd name="connsiteX18" fmla="*/ 274320 w 3108960"/>
              <a:gd name="connsiteY18" fmla="*/ 1691640 h 2095500"/>
              <a:gd name="connsiteX19" fmla="*/ 1607820 w 3108960"/>
              <a:gd name="connsiteY19" fmla="*/ 1684020 h 2095500"/>
              <a:gd name="connsiteX20" fmla="*/ 1409700 w 3108960"/>
              <a:gd name="connsiteY20" fmla="*/ 1905000 h 2095500"/>
              <a:gd name="connsiteX21" fmla="*/ 1249680 w 3108960"/>
              <a:gd name="connsiteY21" fmla="*/ 2080260 h 2095500"/>
              <a:gd name="connsiteX22" fmla="*/ 1036320 w 3108960"/>
              <a:gd name="connsiteY22" fmla="*/ 2087880 h 2095500"/>
              <a:gd name="connsiteX23" fmla="*/ 1036320 w 3108960"/>
              <a:gd name="connsiteY23" fmla="*/ 1752600 h 2095500"/>
              <a:gd name="connsiteX24" fmla="*/ 822960 w 3108960"/>
              <a:gd name="connsiteY24" fmla="*/ 1950720 h 2095500"/>
              <a:gd name="connsiteX25" fmla="*/ 670560 w 3108960"/>
              <a:gd name="connsiteY25" fmla="*/ 1950720 h 2095500"/>
              <a:gd name="connsiteX26" fmla="*/ 678180 w 3108960"/>
              <a:gd name="connsiteY26" fmla="*/ 2095500 h 2095500"/>
              <a:gd name="connsiteX27" fmla="*/ 7620 w 3108960"/>
              <a:gd name="connsiteY27" fmla="*/ 2095500 h 2095500"/>
              <a:gd name="connsiteX28" fmla="*/ 0 w 3108960"/>
              <a:gd name="connsiteY28" fmla="*/ 0 h 2095500"/>
              <a:gd name="connsiteX0" fmla="*/ 0 w 3108960"/>
              <a:gd name="connsiteY0" fmla="*/ 0 h 2095500"/>
              <a:gd name="connsiteX1" fmla="*/ 3108960 w 3108960"/>
              <a:gd name="connsiteY1" fmla="*/ 7620 h 2095500"/>
              <a:gd name="connsiteX2" fmla="*/ 3093720 w 3108960"/>
              <a:gd name="connsiteY2" fmla="*/ 2057400 h 2095500"/>
              <a:gd name="connsiteX3" fmla="*/ 1287780 w 3108960"/>
              <a:gd name="connsiteY3" fmla="*/ 2065020 h 2095500"/>
              <a:gd name="connsiteX4" fmla="*/ 1432560 w 3108960"/>
              <a:gd name="connsiteY4" fmla="*/ 1920240 h 2095500"/>
              <a:gd name="connsiteX5" fmla="*/ 2301240 w 3108960"/>
              <a:gd name="connsiteY5" fmla="*/ 1691640 h 2095500"/>
              <a:gd name="connsiteX6" fmla="*/ 2567940 w 3108960"/>
              <a:gd name="connsiteY6" fmla="*/ 1676400 h 2095500"/>
              <a:gd name="connsiteX7" fmla="*/ 2682240 w 3108960"/>
              <a:gd name="connsiteY7" fmla="*/ 1600200 h 2095500"/>
              <a:gd name="connsiteX8" fmla="*/ 2743200 w 3108960"/>
              <a:gd name="connsiteY8" fmla="*/ 1493520 h 2095500"/>
              <a:gd name="connsiteX9" fmla="*/ 2727960 w 3108960"/>
              <a:gd name="connsiteY9" fmla="*/ 411480 h 2095500"/>
              <a:gd name="connsiteX10" fmla="*/ 2705100 w 3108960"/>
              <a:gd name="connsiteY10" fmla="*/ 266700 h 2095500"/>
              <a:gd name="connsiteX11" fmla="*/ 2514600 w 3108960"/>
              <a:gd name="connsiteY11" fmla="*/ 175260 h 2095500"/>
              <a:gd name="connsiteX12" fmla="*/ 289560 w 3108960"/>
              <a:gd name="connsiteY12" fmla="*/ 182880 h 2095500"/>
              <a:gd name="connsiteX13" fmla="*/ 152400 w 3108960"/>
              <a:gd name="connsiteY13" fmla="*/ 228600 h 2095500"/>
              <a:gd name="connsiteX14" fmla="*/ 60960 w 3108960"/>
              <a:gd name="connsiteY14" fmla="*/ 381000 h 2095500"/>
              <a:gd name="connsiteX15" fmla="*/ 68580 w 3108960"/>
              <a:gd name="connsiteY15" fmla="*/ 1455420 h 2095500"/>
              <a:gd name="connsiteX16" fmla="*/ 99060 w 3108960"/>
              <a:gd name="connsiteY16" fmla="*/ 1562100 h 2095500"/>
              <a:gd name="connsiteX17" fmla="*/ 144780 w 3108960"/>
              <a:gd name="connsiteY17" fmla="*/ 1638300 h 2095500"/>
              <a:gd name="connsiteX18" fmla="*/ 274320 w 3108960"/>
              <a:gd name="connsiteY18" fmla="*/ 1691640 h 2095500"/>
              <a:gd name="connsiteX19" fmla="*/ 1607820 w 3108960"/>
              <a:gd name="connsiteY19" fmla="*/ 1684020 h 2095500"/>
              <a:gd name="connsiteX20" fmla="*/ 1409700 w 3108960"/>
              <a:gd name="connsiteY20" fmla="*/ 1905000 h 2095500"/>
              <a:gd name="connsiteX21" fmla="*/ 1249680 w 3108960"/>
              <a:gd name="connsiteY21" fmla="*/ 2080260 h 2095500"/>
              <a:gd name="connsiteX22" fmla="*/ 1036320 w 3108960"/>
              <a:gd name="connsiteY22" fmla="*/ 2087880 h 2095500"/>
              <a:gd name="connsiteX23" fmla="*/ 1036320 w 3108960"/>
              <a:gd name="connsiteY23" fmla="*/ 1752600 h 2095500"/>
              <a:gd name="connsiteX24" fmla="*/ 822960 w 3108960"/>
              <a:gd name="connsiteY24" fmla="*/ 1950720 h 2095500"/>
              <a:gd name="connsiteX25" fmla="*/ 670560 w 3108960"/>
              <a:gd name="connsiteY25" fmla="*/ 1950720 h 2095500"/>
              <a:gd name="connsiteX26" fmla="*/ 678180 w 3108960"/>
              <a:gd name="connsiteY26" fmla="*/ 2095500 h 2095500"/>
              <a:gd name="connsiteX27" fmla="*/ 7620 w 3108960"/>
              <a:gd name="connsiteY27" fmla="*/ 2095500 h 2095500"/>
              <a:gd name="connsiteX28" fmla="*/ 0 w 3108960"/>
              <a:gd name="connsiteY28" fmla="*/ 0 h 2095500"/>
              <a:gd name="connsiteX0" fmla="*/ 0 w 3108960"/>
              <a:gd name="connsiteY0" fmla="*/ 7620 h 2087880"/>
              <a:gd name="connsiteX1" fmla="*/ 3108960 w 3108960"/>
              <a:gd name="connsiteY1" fmla="*/ 0 h 2087880"/>
              <a:gd name="connsiteX2" fmla="*/ 3093720 w 3108960"/>
              <a:gd name="connsiteY2" fmla="*/ 2049780 h 2087880"/>
              <a:gd name="connsiteX3" fmla="*/ 1287780 w 3108960"/>
              <a:gd name="connsiteY3" fmla="*/ 2057400 h 2087880"/>
              <a:gd name="connsiteX4" fmla="*/ 1432560 w 3108960"/>
              <a:gd name="connsiteY4" fmla="*/ 1912620 h 2087880"/>
              <a:gd name="connsiteX5" fmla="*/ 2301240 w 3108960"/>
              <a:gd name="connsiteY5" fmla="*/ 1684020 h 2087880"/>
              <a:gd name="connsiteX6" fmla="*/ 2567940 w 3108960"/>
              <a:gd name="connsiteY6" fmla="*/ 1668780 h 2087880"/>
              <a:gd name="connsiteX7" fmla="*/ 2682240 w 3108960"/>
              <a:gd name="connsiteY7" fmla="*/ 1592580 h 2087880"/>
              <a:gd name="connsiteX8" fmla="*/ 2743200 w 3108960"/>
              <a:gd name="connsiteY8" fmla="*/ 1485900 h 2087880"/>
              <a:gd name="connsiteX9" fmla="*/ 2727960 w 3108960"/>
              <a:gd name="connsiteY9" fmla="*/ 403860 h 2087880"/>
              <a:gd name="connsiteX10" fmla="*/ 2705100 w 3108960"/>
              <a:gd name="connsiteY10" fmla="*/ 259080 h 2087880"/>
              <a:gd name="connsiteX11" fmla="*/ 2514600 w 3108960"/>
              <a:gd name="connsiteY11" fmla="*/ 167640 h 2087880"/>
              <a:gd name="connsiteX12" fmla="*/ 289560 w 3108960"/>
              <a:gd name="connsiteY12" fmla="*/ 175260 h 2087880"/>
              <a:gd name="connsiteX13" fmla="*/ 152400 w 3108960"/>
              <a:gd name="connsiteY13" fmla="*/ 220980 h 2087880"/>
              <a:gd name="connsiteX14" fmla="*/ 60960 w 3108960"/>
              <a:gd name="connsiteY14" fmla="*/ 373380 h 2087880"/>
              <a:gd name="connsiteX15" fmla="*/ 68580 w 3108960"/>
              <a:gd name="connsiteY15" fmla="*/ 1447800 h 2087880"/>
              <a:gd name="connsiteX16" fmla="*/ 99060 w 3108960"/>
              <a:gd name="connsiteY16" fmla="*/ 1554480 h 2087880"/>
              <a:gd name="connsiteX17" fmla="*/ 144780 w 3108960"/>
              <a:gd name="connsiteY17" fmla="*/ 1630680 h 2087880"/>
              <a:gd name="connsiteX18" fmla="*/ 274320 w 3108960"/>
              <a:gd name="connsiteY18" fmla="*/ 1684020 h 2087880"/>
              <a:gd name="connsiteX19" fmla="*/ 1607820 w 3108960"/>
              <a:gd name="connsiteY19" fmla="*/ 1676400 h 2087880"/>
              <a:gd name="connsiteX20" fmla="*/ 1409700 w 3108960"/>
              <a:gd name="connsiteY20" fmla="*/ 1897380 h 2087880"/>
              <a:gd name="connsiteX21" fmla="*/ 1249680 w 3108960"/>
              <a:gd name="connsiteY21" fmla="*/ 2072640 h 2087880"/>
              <a:gd name="connsiteX22" fmla="*/ 1036320 w 3108960"/>
              <a:gd name="connsiteY22" fmla="*/ 2080260 h 2087880"/>
              <a:gd name="connsiteX23" fmla="*/ 1036320 w 3108960"/>
              <a:gd name="connsiteY23" fmla="*/ 1744980 h 2087880"/>
              <a:gd name="connsiteX24" fmla="*/ 822960 w 3108960"/>
              <a:gd name="connsiteY24" fmla="*/ 1943100 h 2087880"/>
              <a:gd name="connsiteX25" fmla="*/ 670560 w 3108960"/>
              <a:gd name="connsiteY25" fmla="*/ 1943100 h 2087880"/>
              <a:gd name="connsiteX26" fmla="*/ 678180 w 3108960"/>
              <a:gd name="connsiteY26" fmla="*/ 2087880 h 2087880"/>
              <a:gd name="connsiteX27" fmla="*/ 7620 w 3108960"/>
              <a:gd name="connsiteY27" fmla="*/ 2087880 h 2087880"/>
              <a:gd name="connsiteX28" fmla="*/ 0 w 3108960"/>
              <a:gd name="connsiteY28" fmla="*/ 7620 h 2087880"/>
              <a:gd name="connsiteX0" fmla="*/ 15240 w 3101340"/>
              <a:gd name="connsiteY0" fmla="*/ 7620 h 2087880"/>
              <a:gd name="connsiteX1" fmla="*/ 3101340 w 3101340"/>
              <a:gd name="connsiteY1" fmla="*/ 0 h 2087880"/>
              <a:gd name="connsiteX2" fmla="*/ 3086100 w 3101340"/>
              <a:gd name="connsiteY2" fmla="*/ 2049780 h 2087880"/>
              <a:gd name="connsiteX3" fmla="*/ 1280160 w 3101340"/>
              <a:gd name="connsiteY3" fmla="*/ 2057400 h 2087880"/>
              <a:gd name="connsiteX4" fmla="*/ 1424940 w 3101340"/>
              <a:gd name="connsiteY4" fmla="*/ 1912620 h 2087880"/>
              <a:gd name="connsiteX5" fmla="*/ 2293620 w 3101340"/>
              <a:gd name="connsiteY5" fmla="*/ 1684020 h 2087880"/>
              <a:gd name="connsiteX6" fmla="*/ 2560320 w 3101340"/>
              <a:gd name="connsiteY6" fmla="*/ 1668780 h 2087880"/>
              <a:gd name="connsiteX7" fmla="*/ 2674620 w 3101340"/>
              <a:gd name="connsiteY7" fmla="*/ 1592580 h 2087880"/>
              <a:gd name="connsiteX8" fmla="*/ 2735580 w 3101340"/>
              <a:gd name="connsiteY8" fmla="*/ 1485900 h 2087880"/>
              <a:gd name="connsiteX9" fmla="*/ 2720340 w 3101340"/>
              <a:gd name="connsiteY9" fmla="*/ 403860 h 2087880"/>
              <a:gd name="connsiteX10" fmla="*/ 2697480 w 3101340"/>
              <a:gd name="connsiteY10" fmla="*/ 259080 h 2087880"/>
              <a:gd name="connsiteX11" fmla="*/ 2506980 w 3101340"/>
              <a:gd name="connsiteY11" fmla="*/ 167640 h 2087880"/>
              <a:gd name="connsiteX12" fmla="*/ 281940 w 3101340"/>
              <a:gd name="connsiteY12" fmla="*/ 175260 h 2087880"/>
              <a:gd name="connsiteX13" fmla="*/ 144780 w 3101340"/>
              <a:gd name="connsiteY13" fmla="*/ 220980 h 2087880"/>
              <a:gd name="connsiteX14" fmla="*/ 53340 w 3101340"/>
              <a:gd name="connsiteY14" fmla="*/ 373380 h 2087880"/>
              <a:gd name="connsiteX15" fmla="*/ 60960 w 3101340"/>
              <a:gd name="connsiteY15" fmla="*/ 1447800 h 2087880"/>
              <a:gd name="connsiteX16" fmla="*/ 91440 w 3101340"/>
              <a:gd name="connsiteY16" fmla="*/ 1554480 h 2087880"/>
              <a:gd name="connsiteX17" fmla="*/ 137160 w 3101340"/>
              <a:gd name="connsiteY17" fmla="*/ 1630680 h 2087880"/>
              <a:gd name="connsiteX18" fmla="*/ 266700 w 3101340"/>
              <a:gd name="connsiteY18" fmla="*/ 1684020 h 2087880"/>
              <a:gd name="connsiteX19" fmla="*/ 1600200 w 3101340"/>
              <a:gd name="connsiteY19" fmla="*/ 1676400 h 2087880"/>
              <a:gd name="connsiteX20" fmla="*/ 1402080 w 3101340"/>
              <a:gd name="connsiteY20" fmla="*/ 1897380 h 2087880"/>
              <a:gd name="connsiteX21" fmla="*/ 1242060 w 3101340"/>
              <a:gd name="connsiteY21" fmla="*/ 2072640 h 2087880"/>
              <a:gd name="connsiteX22" fmla="*/ 1028700 w 3101340"/>
              <a:gd name="connsiteY22" fmla="*/ 2080260 h 2087880"/>
              <a:gd name="connsiteX23" fmla="*/ 1028700 w 3101340"/>
              <a:gd name="connsiteY23" fmla="*/ 1744980 h 2087880"/>
              <a:gd name="connsiteX24" fmla="*/ 815340 w 3101340"/>
              <a:gd name="connsiteY24" fmla="*/ 1943100 h 2087880"/>
              <a:gd name="connsiteX25" fmla="*/ 662940 w 3101340"/>
              <a:gd name="connsiteY25" fmla="*/ 1943100 h 2087880"/>
              <a:gd name="connsiteX26" fmla="*/ 670560 w 3101340"/>
              <a:gd name="connsiteY26" fmla="*/ 2087880 h 2087880"/>
              <a:gd name="connsiteX27" fmla="*/ 0 w 3101340"/>
              <a:gd name="connsiteY27" fmla="*/ 2087880 h 2087880"/>
              <a:gd name="connsiteX28" fmla="*/ 15240 w 3101340"/>
              <a:gd name="connsiteY28" fmla="*/ 7620 h 2087880"/>
              <a:gd name="connsiteX0" fmla="*/ 15240 w 3095513"/>
              <a:gd name="connsiteY0" fmla="*/ 19272 h 2099532"/>
              <a:gd name="connsiteX1" fmla="*/ 3095513 w 3095513"/>
              <a:gd name="connsiteY1" fmla="*/ 0 h 2099532"/>
              <a:gd name="connsiteX2" fmla="*/ 3086100 w 3095513"/>
              <a:gd name="connsiteY2" fmla="*/ 2061432 h 2099532"/>
              <a:gd name="connsiteX3" fmla="*/ 1280160 w 3095513"/>
              <a:gd name="connsiteY3" fmla="*/ 2069052 h 2099532"/>
              <a:gd name="connsiteX4" fmla="*/ 1424940 w 3095513"/>
              <a:gd name="connsiteY4" fmla="*/ 1924272 h 2099532"/>
              <a:gd name="connsiteX5" fmla="*/ 2293620 w 3095513"/>
              <a:gd name="connsiteY5" fmla="*/ 1695672 h 2099532"/>
              <a:gd name="connsiteX6" fmla="*/ 2560320 w 3095513"/>
              <a:gd name="connsiteY6" fmla="*/ 1680432 h 2099532"/>
              <a:gd name="connsiteX7" fmla="*/ 2674620 w 3095513"/>
              <a:gd name="connsiteY7" fmla="*/ 1604232 h 2099532"/>
              <a:gd name="connsiteX8" fmla="*/ 2735580 w 3095513"/>
              <a:gd name="connsiteY8" fmla="*/ 1497552 h 2099532"/>
              <a:gd name="connsiteX9" fmla="*/ 2720340 w 3095513"/>
              <a:gd name="connsiteY9" fmla="*/ 415512 h 2099532"/>
              <a:gd name="connsiteX10" fmla="*/ 2697480 w 3095513"/>
              <a:gd name="connsiteY10" fmla="*/ 270732 h 2099532"/>
              <a:gd name="connsiteX11" fmla="*/ 2506980 w 3095513"/>
              <a:gd name="connsiteY11" fmla="*/ 179292 h 2099532"/>
              <a:gd name="connsiteX12" fmla="*/ 281940 w 3095513"/>
              <a:gd name="connsiteY12" fmla="*/ 186912 h 2099532"/>
              <a:gd name="connsiteX13" fmla="*/ 144780 w 3095513"/>
              <a:gd name="connsiteY13" fmla="*/ 232632 h 2099532"/>
              <a:gd name="connsiteX14" fmla="*/ 53340 w 3095513"/>
              <a:gd name="connsiteY14" fmla="*/ 385032 h 2099532"/>
              <a:gd name="connsiteX15" fmla="*/ 60960 w 3095513"/>
              <a:gd name="connsiteY15" fmla="*/ 1459452 h 2099532"/>
              <a:gd name="connsiteX16" fmla="*/ 91440 w 3095513"/>
              <a:gd name="connsiteY16" fmla="*/ 1566132 h 2099532"/>
              <a:gd name="connsiteX17" fmla="*/ 137160 w 3095513"/>
              <a:gd name="connsiteY17" fmla="*/ 1642332 h 2099532"/>
              <a:gd name="connsiteX18" fmla="*/ 266700 w 3095513"/>
              <a:gd name="connsiteY18" fmla="*/ 1695672 h 2099532"/>
              <a:gd name="connsiteX19" fmla="*/ 1600200 w 3095513"/>
              <a:gd name="connsiteY19" fmla="*/ 1688052 h 2099532"/>
              <a:gd name="connsiteX20" fmla="*/ 1402080 w 3095513"/>
              <a:gd name="connsiteY20" fmla="*/ 1909032 h 2099532"/>
              <a:gd name="connsiteX21" fmla="*/ 1242060 w 3095513"/>
              <a:gd name="connsiteY21" fmla="*/ 2084292 h 2099532"/>
              <a:gd name="connsiteX22" fmla="*/ 1028700 w 3095513"/>
              <a:gd name="connsiteY22" fmla="*/ 2091912 h 2099532"/>
              <a:gd name="connsiteX23" fmla="*/ 1028700 w 3095513"/>
              <a:gd name="connsiteY23" fmla="*/ 1756632 h 2099532"/>
              <a:gd name="connsiteX24" fmla="*/ 815340 w 3095513"/>
              <a:gd name="connsiteY24" fmla="*/ 1954752 h 2099532"/>
              <a:gd name="connsiteX25" fmla="*/ 662940 w 3095513"/>
              <a:gd name="connsiteY25" fmla="*/ 1954752 h 2099532"/>
              <a:gd name="connsiteX26" fmla="*/ 670560 w 3095513"/>
              <a:gd name="connsiteY26" fmla="*/ 2099532 h 2099532"/>
              <a:gd name="connsiteX27" fmla="*/ 0 w 3095513"/>
              <a:gd name="connsiteY27" fmla="*/ 2099532 h 2099532"/>
              <a:gd name="connsiteX28" fmla="*/ 15240 w 3095513"/>
              <a:gd name="connsiteY28" fmla="*/ 19272 h 2099532"/>
              <a:gd name="connsiteX0" fmla="*/ 0 w 3097752"/>
              <a:gd name="connsiteY0" fmla="*/ 7621 h 2099532"/>
              <a:gd name="connsiteX1" fmla="*/ 3097752 w 3097752"/>
              <a:gd name="connsiteY1" fmla="*/ 0 h 2099532"/>
              <a:gd name="connsiteX2" fmla="*/ 3088339 w 3097752"/>
              <a:gd name="connsiteY2" fmla="*/ 2061432 h 2099532"/>
              <a:gd name="connsiteX3" fmla="*/ 1282399 w 3097752"/>
              <a:gd name="connsiteY3" fmla="*/ 2069052 h 2099532"/>
              <a:gd name="connsiteX4" fmla="*/ 1427179 w 3097752"/>
              <a:gd name="connsiteY4" fmla="*/ 1924272 h 2099532"/>
              <a:gd name="connsiteX5" fmla="*/ 2295859 w 3097752"/>
              <a:gd name="connsiteY5" fmla="*/ 1695672 h 2099532"/>
              <a:gd name="connsiteX6" fmla="*/ 2562559 w 3097752"/>
              <a:gd name="connsiteY6" fmla="*/ 1680432 h 2099532"/>
              <a:gd name="connsiteX7" fmla="*/ 2676859 w 3097752"/>
              <a:gd name="connsiteY7" fmla="*/ 1604232 h 2099532"/>
              <a:gd name="connsiteX8" fmla="*/ 2737819 w 3097752"/>
              <a:gd name="connsiteY8" fmla="*/ 1497552 h 2099532"/>
              <a:gd name="connsiteX9" fmla="*/ 2722579 w 3097752"/>
              <a:gd name="connsiteY9" fmla="*/ 415512 h 2099532"/>
              <a:gd name="connsiteX10" fmla="*/ 2699719 w 3097752"/>
              <a:gd name="connsiteY10" fmla="*/ 270732 h 2099532"/>
              <a:gd name="connsiteX11" fmla="*/ 2509219 w 3097752"/>
              <a:gd name="connsiteY11" fmla="*/ 179292 h 2099532"/>
              <a:gd name="connsiteX12" fmla="*/ 284179 w 3097752"/>
              <a:gd name="connsiteY12" fmla="*/ 186912 h 2099532"/>
              <a:gd name="connsiteX13" fmla="*/ 147019 w 3097752"/>
              <a:gd name="connsiteY13" fmla="*/ 232632 h 2099532"/>
              <a:gd name="connsiteX14" fmla="*/ 55579 w 3097752"/>
              <a:gd name="connsiteY14" fmla="*/ 385032 h 2099532"/>
              <a:gd name="connsiteX15" fmla="*/ 63199 w 3097752"/>
              <a:gd name="connsiteY15" fmla="*/ 1459452 h 2099532"/>
              <a:gd name="connsiteX16" fmla="*/ 93679 w 3097752"/>
              <a:gd name="connsiteY16" fmla="*/ 1566132 h 2099532"/>
              <a:gd name="connsiteX17" fmla="*/ 139399 w 3097752"/>
              <a:gd name="connsiteY17" fmla="*/ 1642332 h 2099532"/>
              <a:gd name="connsiteX18" fmla="*/ 268939 w 3097752"/>
              <a:gd name="connsiteY18" fmla="*/ 1695672 h 2099532"/>
              <a:gd name="connsiteX19" fmla="*/ 1602439 w 3097752"/>
              <a:gd name="connsiteY19" fmla="*/ 1688052 h 2099532"/>
              <a:gd name="connsiteX20" fmla="*/ 1404319 w 3097752"/>
              <a:gd name="connsiteY20" fmla="*/ 1909032 h 2099532"/>
              <a:gd name="connsiteX21" fmla="*/ 1244299 w 3097752"/>
              <a:gd name="connsiteY21" fmla="*/ 2084292 h 2099532"/>
              <a:gd name="connsiteX22" fmla="*/ 1030939 w 3097752"/>
              <a:gd name="connsiteY22" fmla="*/ 2091912 h 2099532"/>
              <a:gd name="connsiteX23" fmla="*/ 1030939 w 3097752"/>
              <a:gd name="connsiteY23" fmla="*/ 1756632 h 2099532"/>
              <a:gd name="connsiteX24" fmla="*/ 817579 w 3097752"/>
              <a:gd name="connsiteY24" fmla="*/ 1954752 h 2099532"/>
              <a:gd name="connsiteX25" fmla="*/ 665179 w 3097752"/>
              <a:gd name="connsiteY25" fmla="*/ 1954752 h 2099532"/>
              <a:gd name="connsiteX26" fmla="*/ 672799 w 3097752"/>
              <a:gd name="connsiteY26" fmla="*/ 2099532 h 2099532"/>
              <a:gd name="connsiteX27" fmla="*/ 2239 w 3097752"/>
              <a:gd name="connsiteY27" fmla="*/ 2099532 h 2099532"/>
              <a:gd name="connsiteX28" fmla="*/ 0 w 3097752"/>
              <a:gd name="connsiteY28" fmla="*/ 7621 h 2099532"/>
              <a:gd name="connsiteX0" fmla="*/ 0 w 3097752"/>
              <a:gd name="connsiteY0" fmla="*/ 7621 h 2099532"/>
              <a:gd name="connsiteX1" fmla="*/ 3097752 w 3097752"/>
              <a:gd name="connsiteY1" fmla="*/ 0 h 2099532"/>
              <a:gd name="connsiteX2" fmla="*/ 3088339 w 3097752"/>
              <a:gd name="connsiteY2" fmla="*/ 2061432 h 2099532"/>
              <a:gd name="connsiteX3" fmla="*/ 1276573 w 3097752"/>
              <a:gd name="connsiteY3" fmla="*/ 2074878 h 2099532"/>
              <a:gd name="connsiteX4" fmla="*/ 1427179 w 3097752"/>
              <a:gd name="connsiteY4" fmla="*/ 1924272 h 2099532"/>
              <a:gd name="connsiteX5" fmla="*/ 2295859 w 3097752"/>
              <a:gd name="connsiteY5" fmla="*/ 1695672 h 2099532"/>
              <a:gd name="connsiteX6" fmla="*/ 2562559 w 3097752"/>
              <a:gd name="connsiteY6" fmla="*/ 1680432 h 2099532"/>
              <a:gd name="connsiteX7" fmla="*/ 2676859 w 3097752"/>
              <a:gd name="connsiteY7" fmla="*/ 1604232 h 2099532"/>
              <a:gd name="connsiteX8" fmla="*/ 2737819 w 3097752"/>
              <a:gd name="connsiteY8" fmla="*/ 1497552 h 2099532"/>
              <a:gd name="connsiteX9" fmla="*/ 2722579 w 3097752"/>
              <a:gd name="connsiteY9" fmla="*/ 415512 h 2099532"/>
              <a:gd name="connsiteX10" fmla="*/ 2699719 w 3097752"/>
              <a:gd name="connsiteY10" fmla="*/ 270732 h 2099532"/>
              <a:gd name="connsiteX11" fmla="*/ 2509219 w 3097752"/>
              <a:gd name="connsiteY11" fmla="*/ 179292 h 2099532"/>
              <a:gd name="connsiteX12" fmla="*/ 284179 w 3097752"/>
              <a:gd name="connsiteY12" fmla="*/ 186912 h 2099532"/>
              <a:gd name="connsiteX13" fmla="*/ 147019 w 3097752"/>
              <a:gd name="connsiteY13" fmla="*/ 232632 h 2099532"/>
              <a:gd name="connsiteX14" fmla="*/ 55579 w 3097752"/>
              <a:gd name="connsiteY14" fmla="*/ 385032 h 2099532"/>
              <a:gd name="connsiteX15" fmla="*/ 63199 w 3097752"/>
              <a:gd name="connsiteY15" fmla="*/ 1459452 h 2099532"/>
              <a:gd name="connsiteX16" fmla="*/ 93679 w 3097752"/>
              <a:gd name="connsiteY16" fmla="*/ 1566132 h 2099532"/>
              <a:gd name="connsiteX17" fmla="*/ 139399 w 3097752"/>
              <a:gd name="connsiteY17" fmla="*/ 1642332 h 2099532"/>
              <a:gd name="connsiteX18" fmla="*/ 268939 w 3097752"/>
              <a:gd name="connsiteY18" fmla="*/ 1695672 h 2099532"/>
              <a:gd name="connsiteX19" fmla="*/ 1602439 w 3097752"/>
              <a:gd name="connsiteY19" fmla="*/ 1688052 h 2099532"/>
              <a:gd name="connsiteX20" fmla="*/ 1404319 w 3097752"/>
              <a:gd name="connsiteY20" fmla="*/ 1909032 h 2099532"/>
              <a:gd name="connsiteX21" fmla="*/ 1244299 w 3097752"/>
              <a:gd name="connsiteY21" fmla="*/ 2084292 h 2099532"/>
              <a:gd name="connsiteX22" fmla="*/ 1030939 w 3097752"/>
              <a:gd name="connsiteY22" fmla="*/ 2091912 h 2099532"/>
              <a:gd name="connsiteX23" fmla="*/ 1030939 w 3097752"/>
              <a:gd name="connsiteY23" fmla="*/ 1756632 h 2099532"/>
              <a:gd name="connsiteX24" fmla="*/ 817579 w 3097752"/>
              <a:gd name="connsiteY24" fmla="*/ 1954752 h 2099532"/>
              <a:gd name="connsiteX25" fmla="*/ 665179 w 3097752"/>
              <a:gd name="connsiteY25" fmla="*/ 1954752 h 2099532"/>
              <a:gd name="connsiteX26" fmla="*/ 672799 w 3097752"/>
              <a:gd name="connsiteY26" fmla="*/ 2099532 h 2099532"/>
              <a:gd name="connsiteX27" fmla="*/ 2239 w 3097752"/>
              <a:gd name="connsiteY27" fmla="*/ 2099532 h 2099532"/>
              <a:gd name="connsiteX28" fmla="*/ 0 w 3097752"/>
              <a:gd name="connsiteY28" fmla="*/ 7621 h 2099532"/>
              <a:gd name="connsiteX0" fmla="*/ 0 w 3097752"/>
              <a:gd name="connsiteY0" fmla="*/ 7621 h 2099532"/>
              <a:gd name="connsiteX1" fmla="*/ 3097752 w 3097752"/>
              <a:gd name="connsiteY1" fmla="*/ 0 h 2099532"/>
              <a:gd name="connsiteX2" fmla="*/ 3088339 w 3097752"/>
              <a:gd name="connsiteY2" fmla="*/ 2061432 h 2099532"/>
              <a:gd name="connsiteX3" fmla="*/ 1276573 w 3097752"/>
              <a:gd name="connsiteY3" fmla="*/ 2074878 h 2099532"/>
              <a:gd name="connsiteX4" fmla="*/ 1427179 w 3097752"/>
              <a:gd name="connsiteY4" fmla="*/ 1924272 h 2099532"/>
              <a:gd name="connsiteX5" fmla="*/ 2295859 w 3097752"/>
              <a:gd name="connsiteY5" fmla="*/ 1695672 h 2099532"/>
              <a:gd name="connsiteX6" fmla="*/ 2562559 w 3097752"/>
              <a:gd name="connsiteY6" fmla="*/ 1680432 h 2099532"/>
              <a:gd name="connsiteX7" fmla="*/ 2676859 w 3097752"/>
              <a:gd name="connsiteY7" fmla="*/ 1604232 h 2099532"/>
              <a:gd name="connsiteX8" fmla="*/ 2737819 w 3097752"/>
              <a:gd name="connsiteY8" fmla="*/ 1497552 h 2099532"/>
              <a:gd name="connsiteX9" fmla="*/ 2722579 w 3097752"/>
              <a:gd name="connsiteY9" fmla="*/ 415512 h 2099532"/>
              <a:gd name="connsiteX10" fmla="*/ 2699719 w 3097752"/>
              <a:gd name="connsiteY10" fmla="*/ 270732 h 2099532"/>
              <a:gd name="connsiteX11" fmla="*/ 2509219 w 3097752"/>
              <a:gd name="connsiteY11" fmla="*/ 179292 h 2099532"/>
              <a:gd name="connsiteX12" fmla="*/ 284179 w 3097752"/>
              <a:gd name="connsiteY12" fmla="*/ 186912 h 2099532"/>
              <a:gd name="connsiteX13" fmla="*/ 147019 w 3097752"/>
              <a:gd name="connsiteY13" fmla="*/ 232632 h 2099532"/>
              <a:gd name="connsiteX14" fmla="*/ 55579 w 3097752"/>
              <a:gd name="connsiteY14" fmla="*/ 385032 h 2099532"/>
              <a:gd name="connsiteX15" fmla="*/ 63199 w 3097752"/>
              <a:gd name="connsiteY15" fmla="*/ 1459452 h 2099532"/>
              <a:gd name="connsiteX16" fmla="*/ 93679 w 3097752"/>
              <a:gd name="connsiteY16" fmla="*/ 1566132 h 2099532"/>
              <a:gd name="connsiteX17" fmla="*/ 139399 w 3097752"/>
              <a:gd name="connsiteY17" fmla="*/ 1642332 h 2099532"/>
              <a:gd name="connsiteX18" fmla="*/ 268939 w 3097752"/>
              <a:gd name="connsiteY18" fmla="*/ 1695672 h 2099532"/>
              <a:gd name="connsiteX19" fmla="*/ 1602439 w 3097752"/>
              <a:gd name="connsiteY19" fmla="*/ 1688052 h 2099532"/>
              <a:gd name="connsiteX20" fmla="*/ 1418598 w 3097752"/>
              <a:gd name="connsiteY20" fmla="*/ 1918479 h 2099532"/>
              <a:gd name="connsiteX21" fmla="*/ 1244299 w 3097752"/>
              <a:gd name="connsiteY21" fmla="*/ 2084292 h 2099532"/>
              <a:gd name="connsiteX22" fmla="*/ 1030939 w 3097752"/>
              <a:gd name="connsiteY22" fmla="*/ 2091912 h 2099532"/>
              <a:gd name="connsiteX23" fmla="*/ 1030939 w 3097752"/>
              <a:gd name="connsiteY23" fmla="*/ 1756632 h 2099532"/>
              <a:gd name="connsiteX24" fmla="*/ 817579 w 3097752"/>
              <a:gd name="connsiteY24" fmla="*/ 1954752 h 2099532"/>
              <a:gd name="connsiteX25" fmla="*/ 665179 w 3097752"/>
              <a:gd name="connsiteY25" fmla="*/ 1954752 h 2099532"/>
              <a:gd name="connsiteX26" fmla="*/ 672799 w 3097752"/>
              <a:gd name="connsiteY26" fmla="*/ 2099532 h 2099532"/>
              <a:gd name="connsiteX27" fmla="*/ 2239 w 3097752"/>
              <a:gd name="connsiteY27" fmla="*/ 2099532 h 2099532"/>
              <a:gd name="connsiteX28" fmla="*/ 0 w 3097752"/>
              <a:gd name="connsiteY28" fmla="*/ 7621 h 2099532"/>
              <a:gd name="connsiteX0" fmla="*/ 0 w 3097752"/>
              <a:gd name="connsiteY0" fmla="*/ 7621 h 2099532"/>
              <a:gd name="connsiteX1" fmla="*/ 3097752 w 3097752"/>
              <a:gd name="connsiteY1" fmla="*/ 0 h 2099532"/>
              <a:gd name="connsiteX2" fmla="*/ 3088339 w 3097752"/>
              <a:gd name="connsiteY2" fmla="*/ 2061432 h 2099532"/>
              <a:gd name="connsiteX3" fmla="*/ 1276573 w 3097752"/>
              <a:gd name="connsiteY3" fmla="*/ 2074878 h 2099532"/>
              <a:gd name="connsiteX4" fmla="*/ 1427179 w 3097752"/>
              <a:gd name="connsiteY4" fmla="*/ 1924272 h 2099532"/>
              <a:gd name="connsiteX5" fmla="*/ 2295859 w 3097752"/>
              <a:gd name="connsiteY5" fmla="*/ 1695672 h 2099532"/>
              <a:gd name="connsiteX6" fmla="*/ 2562559 w 3097752"/>
              <a:gd name="connsiteY6" fmla="*/ 1680432 h 2099532"/>
              <a:gd name="connsiteX7" fmla="*/ 2676859 w 3097752"/>
              <a:gd name="connsiteY7" fmla="*/ 1604232 h 2099532"/>
              <a:gd name="connsiteX8" fmla="*/ 2737819 w 3097752"/>
              <a:gd name="connsiteY8" fmla="*/ 1497552 h 2099532"/>
              <a:gd name="connsiteX9" fmla="*/ 2722579 w 3097752"/>
              <a:gd name="connsiteY9" fmla="*/ 415512 h 2099532"/>
              <a:gd name="connsiteX10" fmla="*/ 2699719 w 3097752"/>
              <a:gd name="connsiteY10" fmla="*/ 270732 h 2099532"/>
              <a:gd name="connsiteX11" fmla="*/ 2509219 w 3097752"/>
              <a:gd name="connsiteY11" fmla="*/ 179292 h 2099532"/>
              <a:gd name="connsiteX12" fmla="*/ 284179 w 3097752"/>
              <a:gd name="connsiteY12" fmla="*/ 186912 h 2099532"/>
              <a:gd name="connsiteX13" fmla="*/ 147019 w 3097752"/>
              <a:gd name="connsiteY13" fmla="*/ 232632 h 2099532"/>
              <a:gd name="connsiteX14" fmla="*/ 55579 w 3097752"/>
              <a:gd name="connsiteY14" fmla="*/ 385032 h 2099532"/>
              <a:gd name="connsiteX15" fmla="*/ 63199 w 3097752"/>
              <a:gd name="connsiteY15" fmla="*/ 1459452 h 2099532"/>
              <a:gd name="connsiteX16" fmla="*/ 93679 w 3097752"/>
              <a:gd name="connsiteY16" fmla="*/ 1566132 h 2099532"/>
              <a:gd name="connsiteX17" fmla="*/ 139399 w 3097752"/>
              <a:gd name="connsiteY17" fmla="*/ 1642332 h 2099532"/>
              <a:gd name="connsiteX18" fmla="*/ 268939 w 3097752"/>
              <a:gd name="connsiteY18" fmla="*/ 1695672 h 2099532"/>
              <a:gd name="connsiteX19" fmla="*/ 1602439 w 3097752"/>
              <a:gd name="connsiteY19" fmla="*/ 1688052 h 2099532"/>
              <a:gd name="connsiteX20" fmla="*/ 1418598 w 3097752"/>
              <a:gd name="connsiteY20" fmla="*/ 1918479 h 2099532"/>
              <a:gd name="connsiteX21" fmla="*/ 1272857 w 3097752"/>
              <a:gd name="connsiteY21" fmla="*/ 2084292 h 2099532"/>
              <a:gd name="connsiteX22" fmla="*/ 1030939 w 3097752"/>
              <a:gd name="connsiteY22" fmla="*/ 2091912 h 2099532"/>
              <a:gd name="connsiteX23" fmla="*/ 1030939 w 3097752"/>
              <a:gd name="connsiteY23" fmla="*/ 1756632 h 2099532"/>
              <a:gd name="connsiteX24" fmla="*/ 817579 w 3097752"/>
              <a:gd name="connsiteY24" fmla="*/ 1954752 h 2099532"/>
              <a:gd name="connsiteX25" fmla="*/ 665179 w 3097752"/>
              <a:gd name="connsiteY25" fmla="*/ 1954752 h 2099532"/>
              <a:gd name="connsiteX26" fmla="*/ 672799 w 3097752"/>
              <a:gd name="connsiteY26" fmla="*/ 2099532 h 2099532"/>
              <a:gd name="connsiteX27" fmla="*/ 2239 w 3097752"/>
              <a:gd name="connsiteY27" fmla="*/ 2099532 h 2099532"/>
              <a:gd name="connsiteX28" fmla="*/ 0 w 3097752"/>
              <a:gd name="connsiteY28" fmla="*/ 7621 h 2099532"/>
              <a:gd name="connsiteX0" fmla="*/ 0 w 3097752"/>
              <a:gd name="connsiteY0" fmla="*/ 0 h 2091911"/>
              <a:gd name="connsiteX1" fmla="*/ 3097752 w 3097752"/>
              <a:gd name="connsiteY1" fmla="*/ 37804 h 2091911"/>
              <a:gd name="connsiteX2" fmla="*/ 3088339 w 3097752"/>
              <a:gd name="connsiteY2" fmla="*/ 2053811 h 2091911"/>
              <a:gd name="connsiteX3" fmla="*/ 1276573 w 3097752"/>
              <a:gd name="connsiteY3" fmla="*/ 2067257 h 2091911"/>
              <a:gd name="connsiteX4" fmla="*/ 1427179 w 3097752"/>
              <a:gd name="connsiteY4" fmla="*/ 1916651 h 2091911"/>
              <a:gd name="connsiteX5" fmla="*/ 2295859 w 3097752"/>
              <a:gd name="connsiteY5" fmla="*/ 1688051 h 2091911"/>
              <a:gd name="connsiteX6" fmla="*/ 2562559 w 3097752"/>
              <a:gd name="connsiteY6" fmla="*/ 1672811 h 2091911"/>
              <a:gd name="connsiteX7" fmla="*/ 2676859 w 3097752"/>
              <a:gd name="connsiteY7" fmla="*/ 1596611 h 2091911"/>
              <a:gd name="connsiteX8" fmla="*/ 2737819 w 3097752"/>
              <a:gd name="connsiteY8" fmla="*/ 1489931 h 2091911"/>
              <a:gd name="connsiteX9" fmla="*/ 2722579 w 3097752"/>
              <a:gd name="connsiteY9" fmla="*/ 407891 h 2091911"/>
              <a:gd name="connsiteX10" fmla="*/ 2699719 w 3097752"/>
              <a:gd name="connsiteY10" fmla="*/ 263111 h 2091911"/>
              <a:gd name="connsiteX11" fmla="*/ 2509219 w 3097752"/>
              <a:gd name="connsiteY11" fmla="*/ 171671 h 2091911"/>
              <a:gd name="connsiteX12" fmla="*/ 284179 w 3097752"/>
              <a:gd name="connsiteY12" fmla="*/ 179291 h 2091911"/>
              <a:gd name="connsiteX13" fmla="*/ 147019 w 3097752"/>
              <a:gd name="connsiteY13" fmla="*/ 225011 h 2091911"/>
              <a:gd name="connsiteX14" fmla="*/ 55579 w 3097752"/>
              <a:gd name="connsiteY14" fmla="*/ 377411 h 2091911"/>
              <a:gd name="connsiteX15" fmla="*/ 63199 w 3097752"/>
              <a:gd name="connsiteY15" fmla="*/ 1451831 h 2091911"/>
              <a:gd name="connsiteX16" fmla="*/ 93679 w 3097752"/>
              <a:gd name="connsiteY16" fmla="*/ 1558511 h 2091911"/>
              <a:gd name="connsiteX17" fmla="*/ 139399 w 3097752"/>
              <a:gd name="connsiteY17" fmla="*/ 1634711 h 2091911"/>
              <a:gd name="connsiteX18" fmla="*/ 268939 w 3097752"/>
              <a:gd name="connsiteY18" fmla="*/ 1688051 h 2091911"/>
              <a:gd name="connsiteX19" fmla="*/ 1602439 w 3097752"/>
              <a:gd name="connsiteY19" fmla="*/ 1680431 h 2091911"/>
              <a:gd name="connsiteX20" fmla="*/ 1418598 w 3097752"/>
              <a:gd name="connsiteY20" fmla="*/ 1910858 h 2091911"/>
              <a:gd name="connsiteX21" fmla="*/ 1272857 w 3097752"/>
              <a:gd name="connsiteY21" fmla="*/ 2076671 h 2091911"/>
              <a:gd name="connsiteX22" fmla="*/ 1030939 w 3097752"/>
              <a:gd name="connsiteY22" fmla="*/ 2084291 h 2091911"/>
              <a:gd name="connsiteX23" fmla="*/ 1030939 w 3097752"/>
              <a:gd name="connsiteY23" fmla="*/ 1749011 h 2091911"/>
              <a:gd name="connsiteX24" fmla="*/ 817579 w 3097752"/>
              <a:gd name="connsiteY24" fmla="*/ 1947131 h 2091911"/>
              <a:gd name="connsiteX25" fmla="*/ 665179 w 3097752"/>
              <a:gd name="connsiteY25" fmla="*/ 1947131 h 2091911"/>
              <a:gd name="connsiteX26" fmla="*/ 672799 w 3097752"/>
              <a:gd name="connsiteY26" fmla="*/ 2091911 h 2091911"/>
              <a:gd name="connsiteX27" fmla="*/ 2239 w 3097752"/>
              <a:gd name="connsiteY27" fmla="*/ 2091911 h 2091911"/>
              <a:gd name="connsiteX28" fmla="*/ 0 w 3097752"/>
              <a:gd name="connsiteY28" fmla="*/ 0 h 2091911"/>
              <a:gd name="connsiteX0" fmla="*/ 0 w 3097752"/>
              <a:gd name="connsiteY0" fmla="*/ 50 h 2054107"/>
              <a:gd name="connsiteX1" fmla="*/ 3097752 w 3097752"/>
              <a:gd name="connsiteY1" fmla="*/ 0 h 2054107"/>
              <a:gd name="connsiteX2" fmla="*/ 3088339 w 3097752"/>
              <a:gd name="connsiteY2" fmla="*/ 2016007 h 2054107"/>
              <a:gd name="connsiteX3" fmla="*/ 1276573 w 3097752"/>
              <a:gd name="connsiteY3" fmla="*/ 2029453 h 2054107"/>
              <a:gd name="connsiteX4" fmla="*/ 1427179 w 3097752"/>
              <a:gd name="connsiteY4" fmla="*/ 1878847 h 2054107"/>
              <a:gd name="connsiteX5" fmla="*/ 2295859 w 3097752"/>
              <a:gd name="connsiteY5" fmla="*/ 1650247 h 2054107"/>
              <a:gd name="connsiteX6" fmla="*/ 2562559 w 3097752"/>
              <a:gd name="connsiteY6" fmla="*/ 1635007 h 2054107"/>
              <a:gd name="connsiteX7" fmla="*/ 2676859 w 3097752"/>
              <a:gd name="connsiteY7" fmla="*/ 1558807 h 2054107"/>
              <a:gd name="connsiteX8" fmla="*/ 2737819 w 3097752"/>
              <a:gd name="connsiteY8" fmla="*/ 1452127 h 2054107"/>
              <a:gd name="connsiteX9" fmla="*/ 2722579 w 3097752"/>
              <a:gd name="connsiteY9" fmla="*/ 370087 h 2054107"/>
              <a:gd name="connsiteX10" fmla="*/ 2699719 w 3097752"/>
              <a:gd name="connsiteY10" fmla="*/ 225307 h 2054107"/>
              <a:gd name="connsiteX11" fmla="*/ 2509219 w 3097752"/>
              <a:gd name="connsiteY11" fmla="*/ 133867 h 2054107"/>
              <a:gd name="connsiteX12" fmla="*/ 284179 w 3097752"/>
              <a:gd name="connsiteY12" fmla="*/ 141487 h 2054107"/>
              <a:gd name="connsiteX13" fmla="*/ 147019 w 3097752"/>
              <a:gd name="connsiteY13" fmla="*/ 187207 h 2054107"/>
              <a:gd name="connsiteX14" fmla="*/ 55579 w 3097752"/>
              <a:gd name="connsiteY14" fmla="*/ 339607 h 2054107"/>
              <a:gd name="connsiteX15" fmla="*/ 63199 w 3097752"/>
              <a:gd name="connsiteY15" fmla="*/ 1414027 h 2054107"/>
              <a:gd name="connsiteX16" fmla="*/ 93679 w 3097752"/>
              <a:gd name="connsiteY16" fmla="*/ 1520707 h 2054107"/>
              <a:gd name="connsiteX17" fmla="*/ 139399 w 3097752"/>
              <a:gd name="connsiteY17" fmla="*/ 1596907 h 2054107"/>
              <a:gd name="connsiteX18" fmla="*/ 268939 w 3097752"/>
              <a:gd name="connsiteY18" fmla="*/ 1650247 h 2054107"/>
              <a:gd name="connsiteX19" fmla="*/ 1602439 w 3097752"/>
              <a:gd name="connsiteY19" fmla="*/ 1642627 h 2054107"/>
              <a:gd name="connsiteX20" fmla="*/ 1418598 w 3097752"/>
              <a:gd name="connsiteY20" fmla="*/ 1873054 h 2054107"/>
              <a:gd name="connsiteX21" fmla="*/ 1272857 w 3097752"/>
              <a:gd name="connsiteY21" fmla="*/ 2038867 h 2054107"/>
              <a:gd name="connsiteX22" fmla="*/ 1030939 w 3097752"/>
              <a:gd name="connsiteY22" fmla="*/ 2046487 h 2054107"/>
              <a:gd name="connsiteX23" fmla="*/ 1030939 w 3097752"/>
              <a:gd name="connsiteY23" fmla="*/ 1711207 h 2054107"/>
              <a:gd name="connsiteX24" fmla="*/ 817579 w 3097752"/>
              <a:gd name="connsiteY24" fmla="*/ 1909327 h 2054107"/>
              <a:gd name="connsiteX25" fmla="*/ 665179 w 3097752"/>
              <a:gd name="connsiteY25" fmla="*/ 1909327 h 2054107"/>
              <a:gd name="connsiteX26" fmla="*/ 672799 w 3097752"/>
              <a:gd name="connsiteY26" fmla="*/ 2054107 h 2054107"/>
              <a:gd name="connsiteX27" fmla="*/ 2239 w 3097752"/>
              <a:gd name="connsiteY27" fmla="*/ 2054107 h 2054107"/>
              <a:gd name="connsiteX28" fmla="*/ 0 w 3097752"/>
              <a:gd name="connsiteY28" fmla="*/ 50 h 2054107"/>
              <a:gd name="connsiteX0" fmla="*/ 0 w 3112992"/>
              <a:gd name="connsiteY0" fmla="*/ 15192 h 2069249"/>
              <a:gd name="connsiteX1" fmla="*/ 3112992 w 3112992"/>
              <a:gd name="connsiteY1" fmla="*/ 0 h 2069249"/>
              <a:gd name="connsiteX2" fmla="*/ 3088339 w 3112992"/>
              <a:gd name="connsiteY2" fmla="*/ 2031149 h 2069249"/>
              <a:gd name="connsiteX3" fmla="*/ 1276573 w 3112992"/>
              <a:gd name="connsiteY3" fmla="*/ 2044595 h 2069249"/>
              <a:gd name="connsiteX4" fmla="*/ 1427179 w 3112992"/>
              <a:gd name="connsiteY4" fmla="*/ 1893989 h 2069249"/>
              <a:gd name="connsiteX5" fmla="*/ 2295859 w 3112992"/>
              <a:gd name="connsiteY5" fmla="*/ 1665389 h 2069249"/>
              <a:gd name="connsiteX6" fmla="*/ 2562559 w 3112992"/>
              <a:gd name="connsiteY6" fmla="*/ 1650149 h 2069249"/>
              <a:gd name="connsiteX7" fmla="*/ 2676859 w 3112992"/>
              <a:gd name="connsiteY7" fmla="*/ 1573949 h 2069249"/>
              <a:gd name="connsiteX8" fmla="*/ 2737819 w 3112992"/>
              <a:gd name="connsiteY8" fmla="*/ 1467269 h 2069249"/>
              <a:gd name="connsiteX9" fmla="*/ 2722579 w 3112992"/>
              <a:gd name="connsiteY9" fmla="*/ 385229 h 2069249"/>
              <a:gd name="connsiteX10" fmla="*/ 2699719 w 3112992"/>
              <a:gd name="connsiteY10" fmla="*/ 240449 h 2069249"/>
              <a:gd name="connsiteX11" fmla="*/ 2509219 w 3112992"/>
              <a:gd name="connsiteY11" fmla="*/ 149009 h 2069249"/>
              <a:gd name="connsiteX12" fmla="*/ 284179 w 3112992"/>
              <a:gd name="connsiteY12" fmla="*/ 156629 h 2069249"/>
              <a:gd name="connsiteX13" fmla="*/ 147019 w 3112992"/>
              <a:gd name="connsiteY13" fmla="*/ 202349 h 2069249"/>
              <a:gd name="connsiteX14" fmla="*/ 55579 w 3112992"/>
              <a:gd name="connsiteY14" fmla="*/ 354749 h 2069249"/>
              <a:gd name="connsiteX15" fmla="*/ 63199 w 3112992"/>
              <a:gd name="connsiteY15" fmla="*/ 1429169 h 2069249"/>
              <a:gd name="connsiteX16" fmla="*/ 93679 w 3112992"/>
              <a:gd name="connsiteY16" fmla="*/ 1535849 h 2069249"/>
              <a:gd name="connsiteX17" fmla="*/ 139399 w 3112992"/>
              <a:gd name="connsiteY17" fmla="*/ 1612049 h 2069249"/>
              <a:gd name="connsiteX18" fmla="*/ 268939 w 3112992"/>
              <a:gd name="connsiteY18" fmla="*/ 1665389 h 2069249"/>
              <a:gd name="connsiteX19" fmla="*/ 1602439 w 3112992"/>
              <a:gd name="connsiteY19" fmla="*/ 1657769 h 2069249"/>
              <a:gd name="connsiteX20" fmla="*/ 1418598 w 3112992"/>
              <a:gd name="connsiteY20" fmla="*/ 1888196 h 2069249"/>
              <a:gd name="connsiteX21" fmla="*/ 1272857 w 3112992"/>
              <a:gd name="connsiteY21" fmla="*/ 2054009 h 2069249"/>
              <a:gd name="connsiteX22" fmla="*/ 1030939 w 3112992"/>
              <a:gd name="connsiteY22" fmla="*/ 2061629 h 2069249"/>
              <a:gd name="connsiteX23" fmla="*/ 1030939 w 3112992"/>
              <a:gd name="connsiteY23" fmla="*/ 1726349 h 2069249"/>
              <a:gd name="connsiteX24" fmla="*/ 817579 w 3112992"/>
              <a:gd name="connsiteY24" fmla="*/ 1924469 h 2069249"/>
              <a:gd name="connsiteX25" fmla="*/ 665179 w 3112992"/>
              <a:gd name="connsiteY25" fmla="*/ 1924469 h 2069249"/>
              <a:gd name="connsiteX26" fmla="*/ 672799 w 3112992"/>
              <a:gd name="connsiteY26" fmla="*/ 2069249 h 2069249"/>
              <a:gd name="connsiteX27" fmla="*/ 2239 w 3112992"/>
              <a:gd name="connsiteY27" fmla="*/ 2069249 h 2069249"/>
              <a:gd name="connsiteX28" fmla="*/ 0 w 3112992"/>
              <a:gd name="connsiteY28" fmla="*/ 15192 h 2069249"/>
              <a:gd name="connsiteX0" fmla="*/ 0 w 3112992"/>
              <a:gd name="connsiteY0" fmla="*/ 51 h 2069249"/>
              <a:gd name="connsiteX1" fmla="*/ 3112992 w 3112992"/>
              <a:gd name="connsiteY1" fmla="*/ 0 h 2069249"/>
              <a:gd name="connsiteX2" fmla="*/ 3088339 w 3112992"/>
              <a:gd name="connsiteY2" fmla="*/ 2031149 h 2069249"/>
              <a:gd name="connsiteX3" fmla="*/ 1276573 w 3112992"/>
              <a:gd name="connsiteY3" fmla="*/ 2044595 h 2069249"/>
              <a:gd name="connsiteX4" fmla="*/ 1427179 w 3112992"/>
              <a:gd name="connsiteY4" fmla="*/ 1893989 h 2069249"/>
              <a:gd name="connsiteX5" fmla="*/ 2295859 w 3112992"/>
              <a:gd name="connsiteY5" fmla="*/ 1665389 h 2069249"/>
              <a:gd name="connsiteX6" fmla="*/ 2562559 w 3112992"/>
              <a:gd name="connsiteY6" fmla="*/ 1650149 h 2069249"/>
              <a:gd name="connsiteX7" fmla="*/ 2676859 w 3112992"/>
              <a:gd name="connsiteY7" fmla="*/ 1573949 h 2069249"/>
              <a:gd name="connsiteX8" fmla="*/ 2737819 w 3112992"/>
              <a:gd name="connsiteY8" fmla="*/ 1467269 h 2069249"/>
              <a:gd name="connsiteX9" fmla="*/ 2722579 w 3112992"/>
              <a:gd name="connsiteY9" fmla="*/ 385229 h 2069249"/>
              <a:gd name="connsiteX10" fmla="*/ 2699719 w 3112992"/>
              <a:gd name="connsiteY10" fmla="*/ 240449 h 2069249"/>
              <a:gd name="connsiteX11" fmla="*/ 2509219 w 3112992"/>
              <a:gd name="connsiteY11" fmla="*/ 149009 h 2069249"/>
              <a:gd name="connsiteX12" fmla="*/ 284179 w 3112992"/>
              <a:gd name="connsiteY12" fmla="*/ 156629 h 2069249"/>
              <a:gd name="connsiteX13" fmla="*/ 147019 w 3112992"/>
              <a:gd name="connsiteY13" fmla="*/ 202349 h 2069249"/>
              <a:gd name="connsiteX14" fmla="*/ 55579 w 3112992"/>
              <a:gd name="connsiteY14" fmla="*/ 354749 h 2069249"/>
              <a:gd name="connsiteX15" fmla="*/ 63199 w 3112992"/>
              <a:gd name="connsiteY15" fmla="*/ 1429169 h 2069249"/>
              <a:gd name="connsiteX16" fmla="*/ 93679 w 3112992"/>
              <a:gd name="connsiteY16" fmla="*/ 1535849 h 2069249"/>
              <a:gd name="connsiteX17" fmla="*/ 139399 w 3112992"/>
              <a:gd name="connsiteY17" fmla="*/ 1612049 h 2069249"/>
              <a:gd name="connsiteX18" fmla="*/ 268939 w 3112992"/>
              <a:gd name="connsiteY18" fmla="*/ 1665389 h 2069249"/>
              <a:gd name="connsiteX19" fmla="*/ 1602439 w 3112992"/>
              <a:gd name="connsiteY19" fmla="*/ 1657769 h 2069249"/>
              <a:gd name="connsiteX20" fmla="*/ 1418598 w 3112992"/>
              <a:gd name="connsiteY20" fmla="*/ 1888196 h 2069249"/>
              <a:gd name="connsiteX21" fmla="*/ 1272857 w 3112992"/>
              <a:gd name="connsiteY21" fmla="*/ 2054009 h 2069249"/>
              <a:gd name="connsiteX22" fmla="*/ 1030939 w 3112992"/>
              <a:gd name="connsiteY22" fmla="*/ 2061629 h 2069249"/>
              <a:gd name="connsiteX23" fmla="*/ 1030939 w 3112992"/>
              <a:gd name="connsiteY23" fmla="*/ 1726349 h 2069249"/>
              <a:gd name="connsiteX24" fmla="*/ 817579 w 3112992"/>
              <a:gd name="connsiteY24" fmla="*/ 1924469 h 2069249"/>
              <a:gd name="connsiteX25" fmla="*/ 665179 w 3112992"/>
              <a:gd name="connsiteY25" fmla="*/ 1924469 h 2069249"/>
              <a:gd name="connsiteX26" fmla="*/ 672799 w 3112992"/>
              <a:gd name="connsiteY26" fmla="*/ 2069249 h 2069249"/>
              <a:gd name="connsiteX27" fmla="*/ 2239 w 3112992"/>
              <a:gd name="connsiteY27" fmla="*/ 2069249 h 2069249"/>
              <a:gd name="connsiteX28" fmla="*/ 0 w 3112992"/>
              <a:gd name="connsiteY28" fmla="*/ 51 h 2069249"/>
              <a:gd name="connsiteX0" fmla="*/ 0 w 3090132"/>
              <a:gd name="connsiteY0" fmla="*/ 51 h 2069249"/>
              <a:gd name="connsiteX1" fmla="*/ 3090132 w 3090132"/>
              <a:gd name="connsiteY1" fmla="*/ 0 h 2069249"/>
              <a:gd name="connsiteX2" fmla="*/ 3088339 w 3090132"/>
              <a:gd name="connsiteY2" fmla="*/ 2031149 h 2069249"/>
              <a:gd name="connsiteX3" fmla="*/ 1276573 w 3090132"/>
              <a:gd name="connsiteY3" fmla="*/ 2044595 h 2069249"/>
              <a:gd name="connsiteX4" fmla="*/ 1427179 w 3090132"/>
              <a:gd name="connsiteY4" fmla="*/ 1893989 h 2069249"/>
              <a:gd name="connsiteX5" fmla="*/ 2295859 w 3090132"/>
              <a:gd name="connsiteY5" fmla="*/ 1665389 h 2069249"/>
              <a:gd name="connsiteX6" fmla="*/ 2562559 w 3090132"/>
              <a:gd name="connsiteY6" fmla="*/ 1650149 h 2069249"/>
              <a:gd name="connsiteX7" fmla="*/ 2676859 w 3090132"/>
              <a:gd name="connsiteY7" fmla="*/ 1573949 h 2069249"/>
              <a:gd name="connsiteX8" fmla="*/ 2737819 w 3090132"/>
              <a:gd name="connsiteY8" fmla="*/ 1467269 h 2069249"/>
              <a:gd name="connsiteX9" fmla="*/ 2722579 w 3090132"/>
              <a:gd name="connsiteY9" fmla="*/ 385229 h 2069249"/>
              <a:gd name="connsiteX10" fmla="*/ 2699719 w 3090132"/>
              <a:gd name="connsiteY10" fmla="*/ 240449 h 2069249"/>
              <a:gd name="connsiteX11" fmla="*/ 2509219 w 3090132"/>
              <a:gd name="connsiteY11" fmla="*/ 149009 h 2069249"/>
              <a:gd name="connsiteX12" fmla="*/ 284179 w 3090132"/>
              <a:gd name="connsiteY12" fmla="*/ 156629 h 2069249"/>
              <a:gd name="connsiteX13" fmla="*/ 147019 w 3090132"/>
              <a:gd name="connsiteY13" fmla="*/ 202349 h 2069249"/>
              <a:gd name="connsiteX14" fmla="*/ 55579 w 3090132"/>
              <a:gd name="connsiteY14" fmla="*/ 354749 h 2069249"/>
              <a:gd name="connsiteX15" fmla="*/ 63199 w 3090132"/>
              <a:gd name="connsiteY15" fmla="*/ 1429169 h 2069249"/>
              <a:gd name="connsiteX16" fmla="*/ 93679 w 3090132"/>
              <a:gd name="connsiteY16" fmla="*/ 1535849 h 2069249"/>
              <a:gd name="connsiteX17" fmla="*/ 139399 w 3090132"/>
              <a:gd name="connsiteY17" fmla="*/ 1612049 h 2069249"/>
              <a:gd name="connsiteX18" fmla="*/ 268939 w 3090132"/>
              <a:gd name="connsiteY18" fmla="*/ 1665389 h 2069249"/>
              <a:gd name="connsiteX19" fmla="*/ 1602439 w 3090132"/>
              <a:gd name="connsiteY19" fmla="*/ 1657769 h 2069249"/>
              <a:gd name="connsiteX20" fmla="*/ 1418598 w 3090132"/>
              <a:gd name="connsiteY20" fmla="*/ 1888196 h 2069249"/>
              <a:gd name="connsiteX21" fmla="*/ 1272857 w 3090132"/>
              <a:gd name="connsiteY21" fmla="*/ 2054009 h 2069249"/>
              <a:gd name="connsiteX22" fmla="*/ 1030939 w 3090132"/>
              <a:gd name="connsiteY22" fmla="*/ 2061629 h 2069249"/>
              <a:gd name="connsiteX23" fmla="*/ 1030939 w 3090132"/>
              <a:gd name="connsiteY23" fmla="*/ 1726349 h 2069249"/>
              <a:gd name="connsiteX24" fmla="*/ 817579 w 3090132"/>
              <a:gd name="connsiteY24" fmla="*/ 1924469 h 2069249"/>
              <a:gd name="connsiteX25" fmla="*/ 665179 w 3090132"/>
              <a:gd name="connsiteY25" fmla="*/ 1924469 h 2069249"/>
              <a:gd name="connsiteX26" fmla="*/ 672799 w 3090132"/>
              <a:gd name="connsiteY26" fmla="*/ 2069249 h 2069249"/>
              <a:gd name="connsiteX27" fmla="*/ 2239 w 3090132"/>
              <a:gd name="connsiteY27" fmla="*/ 2069249 h 2069249"/>
              <a:gd name="connsiteX28" fmla="*/ 0 w 3090132"/>
              <a:gd name="connsiteY28" fmla="*/ 51 h 2069249"/>
              <a:gd name="connsiteX0" fmla="*/ 0 w 3097752"/>
              <a:gd name="connsiteY0" fmla="*/ 0 h 2091911"/>
              <a:gd name="connsiteX1" fmla="*/ 3097752 w 3097752"/>
              <a:gd name="connsiteY1" fmla="*/ 22662 h 2091911"/>
              <a:gd name="connsiteX2" fmla="*/ 3095959 w 3097752"/>
              <a:gd name="connsiteY2" fmla="*/ 2053811 h 2091911"/>
              <a:gd name="connsiteX3" fmla="*/ 1284193 w 3097752"/>
              <a:gd name="connsiteY3" fmla="*/ 2067257 h 2091911"/>
              <a:gd name="connsiteX4" fmla="*/ 1434799 w 3097752"/>
              <a:gd name="connsiteY4" fmla="*/ 1916651 h 2091911"/>
              <a:gd name="connsiteX5" fmla="*/ 2303479 w 3097752"/>
              <a:gd name="connsiteY5" fmla="*/ 1688051 h 2091911"/>
              <a:gd name="connsiteX6" fmla="*/ 2570179 w 3097752"/>
              <a:gd name="connsiteY6" fmla="*/ 1672811 h 2091911"/>
              <a:gd name="connsiteX7" fmla="*/ 2684479 w 3097752"/>
              <a:gd name="connsiteY7" fmla="*/ 1596611 h 2091911"/>
              <a:gd name="connsiteX8" fmla="*/ 2745439 w 3097752"/>
              <a:gd name="connsiteY8" fmla="*/ 1489931 h 2091911"/>
              <a:gd name="connsiteX9" fmla="*/ 2730199 w 3097752"/>
              <a:gd name="connsiteY9" fmla="*/ 407891 h 2091911"/>
              <a:gd name="connsiteX10" fmla="*/ 2707339 w 3097752"/>
              <a:gd name="connsiteY10" fmla="*/ 263111 h 2091911"/>
              <a:gd name="connsiteX11" fmla="*/ 2516839 w 3097752"/>
              <a:gd name="connsiteY11" fmla="*/ 171671 h 2091911"/>
              <a:gd name="connsiteX12" fmla="*/ 291799 w 3097752"/>
              <a:gd name="connsiteY12" fmla="*/ 179291 h 2091911"/>
              <a:gd name="connsiteX13" fmla="*/ 154639 w 3097752"/>
              <a:gd name="connsiteY13" fmla="*/ 225011 h 2091911"/>
              <a:gd name="connsiteX14" fmla="*/ 63199 w 3097752"/>
              <a:gd name="connsiteY14" fmla="*/ 377411 h 2091911"/>
              <a:gd name="connsiteX15" fmla="*/ 70819 w 3097752"/>
              <a:gd name="connsiteY15" fmla="*/ 1451831 h 2091911"/>
              <a:gd name="connsiteX16" fmla="*/ 101299 w 3097752"/>
              <a:gd name="connsiteY16" fmla="*/ 1558511 h 2091911"/>
              <a:gd name="connsiteX17" fmla="*/ 147019 w 3097752"/>
              <a:gd name="connsiteY17" fmla="*/ 1634711 h 2091911"/>
              <a:gd name="connsiteX18" fmla="*/ 276559 w 3097752"/>
              <a:gd name="connsiteY18" fmla="*/ 1688051 h 2091911"/>
              <a:gd name="connsiteX19" fmla="*/ 1610059 w 3097752"/>
              <a:gd name="connsiteY19" fmla="*/ 1680431 h 2091911"/>
              <a:gd name="connsiteX20" fmla="*/ 1426218 w 3097752"/>
              <a:gd name="connsiteY20" fmla="*/ 1910858 h 2091911"/>
              <a:gd name="connsiteX21" fmla="*/ 1280477 w 3097752"/>
              <a:gd name="connsiteY21" fmla="*/ 2076671 h 2091911"/>
              <a:gd name="connsiteX22" fmla="*/ 1038559 w 3097752"/>
              <a:gd name="connsiteY22" fmla="*/ 2084291 h 2091911"/>
              <a:gd name="connsiteX23" fmla="*/ 1038559 w 3097752"/>
              <a:gd name="connsiteY23" fmla="*/ 1749011 h 2091911"/>
              <a:gd name="connsiteX24" fmla="*/ 825199 w 3097752"/>
              <a:gd name="connsiteY24" fmla="*/ 1947131 h 2091911"/>
              <a:gd name="connsiteX25" fmla="*/ 672799 w 3097752"/>
              <a:gd name="connsiteY25" fmla="*/ 1947131 h 2091911"/>
              <a:gd name="connsiteX26" fmla="*/ 680419 w 3097752"/>
              <a:gd name="connsiteY26" fmla="*/ 2091911 h 2091911"/>
              <a:gd name="connsiteX27" fmla="*/ 9859 w 3097752"/>
              <a:gd name="connsiteY27" fmla="*/ 2091911 h 2091911"/>
              <a:gd name="connsiteX28" fmla="*/ 0 w 3097752"/>
              <a:gd name="connsiteY28" fmla="*/ 0 h 2091911"/>
              <a:gd name="connsiteX0" fmla="*/ 0 w 3096298"/>
              <a:gd name="connsiteY0" fmla="*/ 0 h 2091911"/>
              <a:gd name="connsiteX1" fmla="*/ 3082512 w 3096298"/>
              <a:gd name="connsiteY1" fmla="*/ 7520 h 2091911"/>
              <a:gd name="connsiteX2" fmla="*/ 3095959 w 3096298"/>
              <a:gd name="connsiteY2" fmla="*/ 2053811 h 2091911"/>
              <a:gd name="connsiteX3" fmla="*/ 1284193 w 3096298"/>
              <a:gd name="connsiteY3" fmla="*/ 2067257 h 2091911"/>
              <a:gd name="connsiteX4" fmla="*/ 1434799 w 3096298"/>
              <a:gd name="connsiteY4" fmla="*/ 1916651 h 2091911"/>
              <a:gd name="connsiteX5" fmla="*/ 2303479 w 3096298"/>
              <a:gd name="connsiteY5" fmla="*/ 1688051 h 2091911"/>
              <a:gd name="connsiteX6" fmla="*/ 2570179 w 3096298"/>
              <a:gd name="connsiteY6" fmla="*/ 1672811 h 2091911"/>
              <a:gd name="connsiteX7" fmla="*/ 2684479 w 3096298"/>
              <a:gd name="connsiteY7" fmla="*/ 1596611 h 2091911"/>
              <a:gd name="connsiteX8" fmla="*/ 2745439 w 3096298"/>
              <a:gd name="connsiteY8" fmla="*/ 1489931 h 2091911"/>
              <a:gd name="connsiteX9" fmla="*/ 2730199 w 3096298"/>
              <a:gd name="connsiteY9" fmla="*/ 407891 h 2091911"/>
              <a:gd name="connsiteX10" fmla="*/ 2707339 w 3096298"/>
              <a:gd name="connsiteY10" fmla="*/ 263111 h 2091911"/>
              <a:gd name="connsiteX11" fmla="*/ 2516839 w 3096298"/>
              <a:gd name="connsiteY11" fmla="*/ 171671 h 2091911"/>
              <a:gd name="connsiteX12" fmla="*/ 291799 w 3096298"/>
              <a:gd name="connsiteY12" fmla="*/ 179291 h 2091911"/>
              <a:gd name="connsiteX13" fmla="*/ 154639 w 3096298"/>
              <a:gd name="connsiteY13" fmla="*/ 225011 h 2091911"/>
              <a:gd name="connsiteX14" fmla="*/ 63199 w 3096298"/>
              <a:gd name="connsiteY14" fmla="*/ 377411 h 2091911"/>
              <a:gd name="connsiteX15" fmla="*/ 70819 w 3096298"/>
              <a:gd name="connsiteY15" fmla="*/ 1451831 h 2091911"/>
              <a:gd name="connsiteX16" fmla="*/ 101299 w 3096298"/>
              <a:gd name="connsiteY16" fmla="*/ 1558511 h 2091911"/>
              <a:gd name="connsiteX17" fmla="*/ 147019 w 3096298"/>
              <a:gd name="connsiteY17" fmla="*/ 1634711 h 2091911"/>
              <a:gd name="connsiteX18" fmla="*/ 276559 w 3096298"/>
              <a:gd name="connsiteY18" fmla="*/ 1688051 h 2091911"/>
              <a:gd name="connsiteX19" fmla="*/ 1610059 w 3096298"/>
              <a:gd name="connsiteY19" fmla="*/ 1680431 h 2091911"/>
              <a:gd name="connsiteX20" fmla="*/ 1426218 w 3096298"/>
              <a:gd name="connsiteY20" fmla="*/ 1910858 h 2091911"/>
              <a:gd name="connsiteX21" fmla="*/ 1280477 w 3096298"/>
              <a:gd name="connsiteY21" fmla="*/ 2076671 h 2091911"/>
              <a:gd name="connsiteX22" fmla="*/ 1038559 w 3096298"/>
              <a:gd name="connsiteY22" fmla="*/ 2084291 h 2091911"/>
              <a:gd name="connsiteX23" fmla="*/ 1038559 w 3096298"/>
              <a:gd name="connsiteY23" fmla="*/ 1749011 h 2091911"/>
              <a:gd name="connsiteX24" fmla="*/ 825199 w 3096298"/>
              <a:gd name="connsiteY24" fmla="*/ 1947131 h 2091911"/>
              <a:gd name="connsiteX25" fmla="*/ 672799 w 3096298"/>
              <a:gd name="connsiteY25" fmla="*/ 1947131 h 2091911"/>
              <a:gd name="connsiteX26" fmla="*/ 680419 w 3096298"/>
              <a:gd name="connsiteY26" fmla="*/ 2091911 h 2091911"/>
              <a:gd name="connsiteX27" fmla="*/ 9859 w 3096298"/>
              <a:gd name="connsiteY27" fmla="*/ 2091911 h 2091911"/>
              <a:gd name="connsiteX28" fmla="*/ 0 w 3096298"/>
              <a:gd name="connsiteY28" fmla="*/ 0 h 2091911"/>
              <a:gd name="connsiteX0" fmla="*/ 0 w 3096483"/>
              <a:gd name="connsiteY0" fmla="*/ 0 h 2091911"/>
              <a:gd name="connsiteX1" fmla="*/ 3090132 w 3096483"/>
              <a:gd name="connsiteY1" fmla="*/ 7520 h 2091911"/>
              <a:gd name="connsiteX2" fmla="*/ 3095959 w 3096483"/>
              <a:gd name="connsiteY2" fmla="*/ 2053811 h 2091911"/>
              <a:gd name="connsiteX3" fmla="*/ 1284193 w 3096483"/>
              <a:gd name="connsiteY3" fmla="*/ 2067257 h 2091911"/>
              <a:gd name="connsiteX4" fmla="*/ 1434799 w 3096483"/>
              <a:gd name="connsiteY4" fmla="*/ 1916651 h 2091911"/>
              <a:gd name="connsiteX5" fmla="*/ 2303479 w 3096483"/>
              <a:gd name="connsiteY5" fmla="*/ 1688051 h 2091911"/>
              <a:gd name="connsiteX6" fmla="*/ 2570179 w 3096483"/>
              <a:gd name="connsiteY6" fmla="*/ 1672811 h 2091911"/>
              <a:gd name="connsiteX7" fmla="*/ 2684479 w 3096483"/>
              <a:gd name="connsiteY7" fmla="*/ 1596611 h 2091911"/>
              <a:gd name="connsiteX8" fmla="*/ 2745439 w 3096483"/>
              <a:gd name="connsiteY8" fmla="*/ 1489931 h 2091911"/>
              <a:gd name="connsiteX9" fmla="*/ 2730199 w 3096483"/>
              <a:gd name="connsiteY9" fmla="*/ 407891 h 2091911"/>
              <a:gd name="connsiteX10" fmla="*/ 2707339 w 3096483"/>
              <a:gd name="connsiteY10" fmla="*/ 263111 h 2091911"/>
              <a:gd name="connsiteX11" fmla="*/ 2516839 w 3096483"/>
              <a:gd name="connsiteY11" fmla="*/ 171671 h 2091911"/>
              <a:gd name="connsiteX12" fmla="*/ 291799 w 3096483"/>
              <a:gd name="connsiteY12" fmla="*/ 179291 h 2091911"/>
              <a:gd name="connsiteX13" fmla="*/ 154639 w 3096483"/>
              <a:gd name="connsiteY13" fmla="*/ 225011 h 2091911"/>
              <a:gd name="connsiteX14" fmla="*/ 63199 w 3096483"/>
              <a:gd name="connsiteY14" fmla="*/ 377411 h 2091911"/>
              <a:gd name="connsiteX15" fmla="*/ 70819 w 3096483"/>
              <a:gd name="connsiteY15" fmla="*/ 1451831 h 2091911"/>
              <a:gd name="connsiteX16" fmla="*/ 101299 w 3096483"/>
              <a:gd name="connsiteY16" fmla="*/ 1558511 h 2091911"/>
              <a:gd name="connsiteX17" fmla="*/ 147019 w 3096483"/>
              <a:gd name="connsiteY17" fmla="*/ 1634711 h 2091911"/>
              <a:gd name="connsiteX18" fmla="*/ 276559 w 3096483"/>
              <a:gd name="connsiteY18" fmla="*/ 1688051 h 2091911"/>
              <a:gd name="connsiteX19" fmla="*/ 1610059 w 3096483"/>
              <a:gd name="connsiteY19" fmla="*/ 1680431 h 2091911"/>
              <a:gd name="connsiteX20" fmla="*/ 1426218 w 3096483"/>
              <a:gd name="connsiteY20" fmla="*/ 1910858 h 2091911"/>
              <a:gd name="connsiteX21" fmla="*/ 1280477 w 3096483"/>
              <a:gd name="connsiteY21" fmla="*/ 2076671 h 2091911"/>
              <a:gd name="connsiteX22" fmla="*/ 1038559 w 3096483"/>
              <a:gd name="connsiteY22" fmla="*/ 2084291 h 2091911"/>
              <a:gd name="connsiteX23" fmla="*/ 1038559 w 3096483"/>
              <a:gd name="connsiteY23" fmla="*/ 1749011 h 2091911"/>
              <a:gd name="connsiteX24" fmla="*/ 825199 w 3096483"/>
              <a:gd name="connsiteY24" fmla="*/ 1947131 h 2091911"/>
              <a:gd name="connsiteX25" fmla="*/ 672799 w 3096483"/>
              <a:gd name="connsiteY25" fmla="*/ 1947131 h 2091911"/>
              <a:gd name="connsiteX26" fmla="*/ 680419 w 3096483"/>
              <a:gd name="connsiteY26" fmla="*/ 2091911 h 2091911"/>
              <a:gd name="connsiteX27" fmla="*/ 9859 w 3096483"/>
              <a:gd name="connsiteY27" fmla="*/ 2091911 h 2091911"/>
              <a:gd name="connsiteX28" fmla="*/ 0 w 3096483"/>
              <a:gd name="connsiteY28" fmla="*/ 0 h 209191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Lst>
            <a:rect l="l" t="t" r="r" b="b"/>
            <a:pathLst>
              <a:path w="3096483" h="2091911">
                <a:moveTo>
                  <a:pt x="0" y="0"/>
                </a:moveTo>
                <a:lnTo>
                  <a:pt x="3090132" y="7520"/>
                </a:lnTo>
                <a:cubicBezTo>
                  <a:pt x="3086994" y="694664"/>
                  <a:pt x="3099097" y="1366667"/>
                  <a:pt x="3095959" y="2053811"/>
                </a:cubicBezTo>
                <a:lnTo>
                  <a:pt x="1284193" y="2067257"/>
                </a:lnTo>
                <a:lnTo>
                  <a:pt x="1434799" y="1916651"/>
                </a:lnTo>
                <a:lnTo>
                  <a:pt x="2303479" y="1688051"/>
                </a:lnTo>
                <a:lnTo>
                  <a:pt x="2570179" y="1672811"/>
                </a:lnTo>
                <a:lnTo>
                  <a:pt x="2684479" y="1596611"/>
                </a:lnTo>
                <a:lnTo>
                  <a:pt x="2745439" y="1489931"/>
                </a:lnTo>
                <a:lnTo>
                  <a:pt x="2730199" y="407891"/>
                </a:lnTo>
                <a:lnTo>
                  <a:pt x="2707339" y="263111"/>
                </a:lnTo>
                <a:lnTo>
                  <a:pt x="2516839" y="171671"/>
                </a:lnTo>
                <a:lnTo>
                  <a:pt x="291799" y="179291"/>
                </a:lnTo>
                <a:lnTo>
                  <a:pt x="154639" y="225011"/>
                </a:lnTo>
                <a:lnTo>
                  <a:pt x="63199" y="377411"/>
                </a:lnTo>
                <a:lnTo>
                  <a:pt x="70819" y="1451831"/>
                </a:lnTo>
                <a:lnTo>
                  <a:pt x="101299" y="1558511"/>
                </a:lnTo>
                <a:lnTo>
                  <a:pt x="147019" y="1634711"/>
                </a:lnTo>
                <a:lnTo>
                  <a:pt x="276559" y="1688051"/>
                </a:lnTo>
                <a:lnTo>
                  <a:pt x="1610059" y="1680431"/>
                </a:lnTo>
                <a:lnTo>
                  <a:pt x="1426218" y="1910858"/>
                </a:lnTo>
                <a:lnTo>
                  <a:pt x="1280477" y="2076671"/>
                </a:lnTo>
                <a:lnTo>
                  <a:pt x="1038559" y="2084291"/>
                </a:lnTo>
                <a:lnTo>
                  <a:pt x="1038559" y="1749011"/>
                </a:lnTo>
                <a:lnTo>
                  <a:pt x="825199" y="1947131"/>
                </a:lnTo>
                <a:lnTo>
                  <a:pt x="672799" y="1947131"/>
                </a:lnTo>
                <a:lnTo>
                  <a:pt x="680419" y="2091911"/>
                </a:lnTo>
                <a:lnTo>
                  <a:pt x="9859" y="2091911"/>
                </a:lnTo>
                <a:cubicBezTo>
                  <a:pt x="9113" y="1394607"/>
                  <a:pt x="746" y="697304"/>
                  <a:pt x="0" y="0"/>
                </a:cubicBezTo>
                <a:close/>
              </a:path>
            </a:pathLst>
          </a:custGeom>
          <a:solidFill>
            <a:srgbClr val="D2FFE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839" name="Freeform: Shape 838">
            <a:extLst>
              <a:ext uri="{FF2B5EF4-FFF2-40B4-BE49-F238E27FC236}">
                <a16:creationId xmlns:a16="http://schemas.microsoft.com/office/drawing/2014/main" id="{EA037D70-6A19-D1A8-1AF7-D1F6AA0FA2EE}"/>
              </a:ext>
            </a:extLst>
          </xdr:cNvPr>
          <xdr:cNvSpPr/>
        </xdr:nvSpPr>
        <xdr:spPr>
          <a:xfrm flipH="1">
            <a:off x="9279183" y="87475841"/>
            <a:ext cx="3086905" cy="2122464"/>
          </a:xfrm>
          <a:custGeom>
            <a:avLst/>
            <a:gdLst>
              <a:gd name="connsiteX0" fmla="*/ 0 w 3108960"/>
              <a:gd name="connsiteY0" fmla="*/ 0 h 2095500"/>
              <a:gd name="connsiteX1" fmla="*/ 3108960 w 3108960"/>
              <a:gd name="connsiteY1" fmla="*/ 7620 h 2095500"/>
              <a:gd name="connsiteX2" fmla="*/ 3093720 w 3108960"/>
              <a:gd name="connsiteY2" fmla="*/ 2057400 h 2095500"/>
              <a:gd name="connsiteX3" fmla="*/ 1287780 w 3108960"/>
              <a:gd name="connsiteY3" fmla="*/ 2065020 h 2095500"/>
              <a:gd name="connsiteX4" fmla="*/ 1432560 w 3108960"/>
              <a:gd name="connsiteY4" fmla="*/ 1920240 h 2095500"/>
              <a:gd name="connsiteX5" fmla="*/ 2301240 w 3108960"/>
              <a:gd name="connsiteY5" fmla="*/ 1691640 h 2095500"/>
              <a:gd name="connsiteX6" fmla="*/ 2506980 w 3108960"/>
              <a:gd name="connsiteY6" fmla="*/ 1676400 h 2095500"/>
              <a:gd name="connsiteX7" fmla="*/ 2743200 w 3108960"/>
              <a:gd name="connsiteY7" fmla="*/ 1493520 h 2095500"/>
              <a:gd name="connsiteX8" fmla="*/ 2727960 w 3108960"/>
              <a:gd name="connsiteY8" fmla="*/ 411480 h 2095500"/>
              <a:gd name="connsiteX9" fmla="*/ 2514600 w 3108960"/>
              <a:gd name="connsiteY9" fmla="*/ 175260 h 2095500"/>
              <a:gd name="connsiteX10" fmla="*/ 289560 w 3108960"/>
              <a:gd name="connsiteY10" fmla="*/ 182880 h 2095500"/>
              <a:gd name="connsiteX11" fmla="*/ 68580 w 3108960"/>
              <a:gd name="connsiteY11" fmla="*/ 350520 h 2095500"/>
              <a:gd name="connsiteX12" fmla="*/ 68580 w 3108960"/>
              <a:gd name="connsiteY12" fmla="*/ 1455420 h 2095500"/>
              <a:gd name="connsiteX13" fmla="*/ 274320 w 3108960"/>
              <a:gd name="connsiteY13" fmla="*/ 1691640 h 2095500"/>
              <a:gd name="connsiteX14" fmla="*/ 1607820 w 3108960"/>
              <a:gd name="connsiteY14" fmla="*/ 1684020 h 2095500"/>
              <a:gd name="connsiteX15" fmla="*/ 1409700 w 3108960"/>
              <a:gd name="connsiteY15" fmla="*/ 1905000 h 2095500"/>
              <a:gd name="connsiteX16" fmla="*/ 1249680 w 3108960"/>
              <a:gd name="connsiteY16" fmla="*/ 2080260 h 2095500"/>
              <a:gd name="connsiteX17" fmla="*/ 1036320 w 3108960"/>
              <a:gd name="connsiteY17" fmla="*/ 2087880 h 2095500"/>
              <a:gd name="connsiteX18" fmla="*/ 1036320 w 3108960"/>
              <a:gd name="connsiteY18" fmla="*/ 1752600 h 2095500"/>
              <a:gd name="connsiteX19" fmla="*/ 822960 w 3108960"/>
              <a:gd name="connsiteY19" fmla="*/ 1950720 h 2095500"/>
              <a:gd name="connsiteX20" fmla="*/ 670560 w 3108960"/>
              <a:gd name="connsiteY20" fmla="*/ 1950720 h 2095500"/>
              <a:gd name="connsiteX21" fmla="*/ 678180 w 3108960"/>
              <a:gd name="connsiteY21" fmla="*/ 2095500 h 2095500"/>
              <a:gd name="connsiteX22" fmla="*/ 7620 w 3108960"/>
              <a:gd name="connsiteY22" fmla="*/ 2095500 h 2095500"/>
              <a:gd name="connsiteX23" fmla="*/ 0 w 3108960"/>
              <a:gd name="connsiteY23" fmla="*/ 0 h 2095500"/>
              <a:gd name="connsiteX0" fmla="*/ 0 w 3108960"/>
              <a:gd name="connsiteY0" fmla="*/ 0 h 2095500"/>
              <a:gd name="connsiteX1" fmla="*/ 3108960 w 3108960"/>
              <a:gd name="connsiteY1" fmla="*/ 7620 h 2095500"/>
              <a:gd name="connsiteX2" fmla="*/ 3093720 w 3108960"/>
              <a:gd name="connsiteY2" fmla="*/ 2057400 h 2095500"/>
              <a:gd name="connsiteX3" fmla="*/ 1287780 w 3108960"/>
              <a:gd name="connsiteY3" fmla="*/ 2065020 h 2095500"/>
              <a:gd name="connsiteX4" fmla="*/ 1432560 w 3108960"/>
              <a:gd name="connsiteY4" fmla="*/ 1920240 h 2095500"/>
              <a:gd name="connsiteX5" fmla="*/ 2301240 w 3108960"/>
              <a:gd name="connsiteY5" fmla="*/ 1691640 h 2095500"/>
              <a:gd name="connsiteX6" fmla="*/ 2506980 w 3108960"/>
              <a:gd name="connsiteY6" fmla="*/ 1676400 h 2095500"/>
              <a:gd name="connsiteX7" fmla="*/ 2598420 w 3108960"/>
              <a:gd name="connsiteY7" fmla="*/ 1600200 h 2095500"/>
              <a:gd name="connsiteX8" fmla="*/ 2743200 w 3108960"/>
              <a:gd name="connsiteY8" fmla="*/ 1493520 h 2095500"/>
              <a:gd name="connsiteX9" fmla="*/ 2727960 w 3108960"/>
              <a:gd name="connsiteY9" fmla="*/ 411480 h 2095500"/>
              <a:gd name="connsiteX10" fmla="*/ 2514600 w 3108960"/>
              <a:gd name="connsiteY10" fmla="*/ 175260 h 2095500"/>
              <a:gd name="connsiteX11" fmla="*/ 289560 w 3108960"/>
              <a:gd name="connsiteY11" fmla="*/ 182880 h 2095500"/>
              <a:gd name="connsiteX12" fmla="*/ 68580 w 3108960"/>
              <a:gd name="connsiteY12" fmla="*/ 350520 h 2095500"/>
              <a:gd name="connsiteX13" fmla="*/ 68580 w 3108960"/>
              <a:gd name="connsiteY13" fmla="*/ 1455420 h 2095500"/>
              <a:gd name="connsiteX14" fmla="*/ 274320 w 3108960"/>
              <a:gd name="connsiteY14" fmla="*/ 1691640 h 2095500"/>
              <a:gd name="connsiteX15" fmla="*/ 1607820 w 3108960"/>
              <a:gd name="connsiteY15" fmla="*/ 1684020 h 2095500"/>
              <a:gd name="connsiteX16" fmla="*/ 1409700 w 3108960"/>
              <a:gd name="connsiteY16" fmla="*/ 1905000 h 2095500"/>
              <a:gd name="connsiteX17" fmla="*/ 1249680 w 3108960"/>
              <a:gd name="connsiteY17" fmla="*/ 2080260 h 2095500"/>
              <a:gd name="connsiteX18" fmla="*/ 1036320 w 3108960"/>
              <a:gd name="connsiteY18" fmla="*/ 2087880 h 2095500"/>
              <a:gd name="connsiteX19" fmla="*/ 1036320 w 3108960"/>
              <a:gd name="connsiteY19" fmla="*/ 1752600 h 2095500"/>
              <a:gd name="connsiteX20" fmla="*/ 822960 w 3108960"/>
              <a:gd name="connsiteY20" fmla="*/ 1950720 h 2095500"/>
              <a:gd name="connsiteX21" fmla="*/ 670560 w 3108960"/>
              <a:gd name="connsiteY21" fmla="*/ 1950720 h 2095500"/>
              <a:gd name="connsiteX22" fmla="*/ 678180 w 3108960"/>
              <a:gd name="connsiteY22" fmla="*/ 2095500 h 2095500"/>
              <a:gd name="connsiteX23" fmla="*/ 7620 w 3108960"/>
              <a:gd name="connsiteY23" fmla="*/ 2095500 h 2095500"/>
              <a:gd name="connsiteX24" fmla="*/ 0 w 3108960"/>
              <a:gd name="connsiteY24" fmla="*/ 0 h 2095500"/>
              <a:gd name="connsiteX0" fmla="*/ 0 w 3108960"/>
              <a:gd name="connsiteY0" fmla="*/ 0 h 2095500"/>
              <a:gd name="connsiteX1" fmla="*/ 3108960 w 3108960"/>
              <a:gd name="connsiteY1" fmla="*/ 7620 h 2095500"/>
              <a:gd name="connsiteX2" fmla="*/ 3093720 w 3108960"/>
              <a:gd name="connsiteY2" fmla="*/ 2057400 h 2095500"/>
              <a:gd name="connsiteX3" fmla="*/ 1287780 w 3108960"/>
              <a:gd name="connsiteY3" fmla="*/ 2065020 h 2095500"/>
              <a:gd name="connsiteX4" fmla="*/ 1432560 w 3108960"/>
              <a:gd name="connsiteY4" fmla="*/ 1920240 h 2095500"/>
              <a:gd name="connsiteX5" fmla="*/ 2301240 w 3108960"/>
              <a:gd name="connsiteY5" fmla="*/ 1691640 h 2095500"/>
              <a:gd name="connsiteX6" fmla="*/ 2506980 w 3108960"/>
              <a:gd name="connsiteY6" fmla="*/ 1676400 h 2095500"/>
              <a:gd name="connsiteX7" fmla="*/ 2682240 w 3108960"/>
              <a:gd name="connsiteY7" fmla="*/ 1600200 h 2095500"/>
              <a:gd name="connsiteX8" fmla="*/ 2743200 w 3108960"/>
              <a:gd name="connsiteY8" fmla="*/ 1493520 h 2095500"/>
              <a:gd name="connsiteX9" fmla="*/ 2727960 w 3108960"/>
              <a:gd name="connsiteY9" fmla="*/ 411480 h 2095500"/>
              <a:gd name="connsiteX10" fmla="*/ 2514600 w 3108960"/>
              <a:gd name="connsiteY10" fmla="*/ 175260 h 2095500"/>
              <a:gd name="connsiteX11" fmla="*/ 289560 w 3108960"/>
              <a:gd name="connsiteY11" fmla="*/ 182880 h 2095500"/>
              <a:gd name="connsiteX12" fmla="*/ 68580 w 3108960"/>
              <a:gd name="connsiteY12" fmla="*/ 350520 h 2095500"/>
              <a:gd name="connsiteX13" fmla="*/ 68580 w 3108960"/>
              <a:gd name="connsiteY13" fmla="*/ 1455420 h 2095500"/>
              <a:gd name="connsiteX14" fmla="*/ 274320 w 3108960"/>
              <a:gd name="connsiteY14" fmla="*/ 1691640 h 2095500"/>
              <a:gd name="connsiteX15" fmla="*/ 1607820 w 3108960"/>
              <a:gd name="connsiteY15" fmla="*/ 1684020 h 2095500"/>
              <a:gd name="connsiteX16" fmla="*/ 1409700 w 3108960"/>
              <a:gd name="connsiteY16" fmla="*/ 1905000 h 2095500"/>
              <a:gd name="connsiteX17" fmla="*/ 1249680 w 3108960"/>
              <a:gd name="connsiteY17" fmla="*/ 2080260 h 2095500"/>
              <a:gd name="connsiteX18" fmla="*/ 1036320 w 3108960"/>
              <a:gd name="connsiteY18" fmla="*/ 2087880 h 2095500"/>
              <a:gd name="connsiteX19" fmla="*/ 1036320 w 3108960"/>
              <a:gd name="connsiteY19" fmla="*/ 1752600 h 2095500"/>
              <a:gd name="connsiteX20" fmla="*/ 822960 w 3108960"/>
              <a:gd name="connsiteY20" fmla="*/ 1950720 h 2095500"/>
              <a:gd name="connsiteX21" fmla="*/ 670560 w 3108960"/>
              <a:gd name="connsiteY21" fmla="*/ 1950720 h 2095500"/>
              <a:gd name="connsiteX22" fmla="*/ 678180 w 3108960"/>
              <a:gd name="connsiteY22" fmla="*/ 2095500 h 2095500"/>
              <a:gd name="connsiteX23" fmla="*/ 7620 w 3108960"/>
              <a:gd name="connsiteY23" fmla="*/ 2095500 h 2095500"/>
              <a:gd name="connsiteX24" fmla="*/ 0 w 3108960"/>
              <a:gd name="connsiteY24" fmla="*/ 0 h 2095500"/>
              <a:gd name="connsiteX0" fmla="*/ 0 w 3108960"/>
              <a:gd name="connsiteY0" fmla="*/ 0 h 2095500"/>
              <a:gd name="connsiteX1" fmla="*/ 3108960 w 3108960"/>
              <a:gd name="connsiteY1" fmla="*/ 7620 h 2095500"/>
              <a:gd name="connsiteX2" fmla="*/ 3093720 w 3108960"/>
              <a:gd name="connsiteY2" fmla="*/ 2057400 h 2095500"/>
              <a:gd name="connsiteX3" fmla="*/ 1287780 w 3108960"/>
              <a:gd name="connsiteY3" fmla="*/ 2065020 h 2095500"/>
              <a:gd name="connsiteX4" fmla="*/ 1432560 w 3108960"/>
              <a:gd name="connsiteY4" fmla="*/ 1920240 h 2095500"/>
              <a:gd name="connsiteX5" fmla="*/ 2301240 w 3108960"/>
              <a:gd name="connsiteY5" fmla="*/ 1691640 h 2095500"/>
              <a:gd name="connsiteX6" fmla="*/ 2506980 w 3108960"/>
              <a:gd name="connsiteY6" fmla="*/ 1676400 h 2095500"/>
              <a:gd name="connsiteX7" fmla="*/ 2682240 w 3108960"/>
              <a:gd name="connsiteY7" fmla="*/ 1600200 h 2095500"/>
              <a:gd name="connsiteX8" fmla="*/ 2743200 w 3108960"/>
              <a:gd name="connsiteY8" fmla="*/ 1493520 h 2095500"/>
              <a:gd name="connsiteX9" fmla="*/ 2727960 w 3108960"/>
              <a:gd name="connsiteY9" fmla="*/ 411480 h 2095500"/>
              <a:gd name="connsiteX10" fmla="*/ 2613660 w 3108960"/>
              <a:gd name="connsiteY10" fmla="*/ 274320 h 2095500"/>
              <a:gd name="connsiteX11" fmla="*/ 2514600 w 3108960"/>
              <a:gd name="connsiteY11" fmla="*/ 175260 h 2095500"/>
              <a:gd name="connsiteX12" fmla="*/ 289560 w 3108960"/>
              <a:gd name="connsiteY12" fmla="*/ 182880 h 2095500"/>
              <a:gd name="connsiteX13" fmla="*/ 68580 w 3108960"/>
              <a:gd name="connsiteY13" fmla="*/ 350520 h 2095500"/>
              <a:gd name="connsiteX14" fmla="*/ 68580 w 3108960"/>
              <a:gd name="connsiteY14" fmla="*/ 1455420 h 2095500"/>
              <a:gd name="connsiteX15" fmla="*/ 274320 w 3108960"/>
              <a:gd name="connsiteY15" fmla="*/ 1691640 h 2095500"/>
              <a:gd name="connsiteX16" fmla="*/ 1607820 w 3108960"/>
              <a:gd name="connsiteY16" fmla="*/ 1684020 h 2095500"/>
              <a:gd name="connsiteX17" fmla="*/ 1409700 w 3108960"/>
              <a:gd name="connsiteY17" fmla="*/ 1905000 h 2095500"/>
              <a:gd name="connsiteX18" fmla="*/ 1249680 w 3108960"/>
              <a:gd name="connsiteY18" fmla="*/ 2080260 h 2095500"/>
              <a:gd name="connsiteX19" fmla="*/ 1036320 w 3108960"/>
              <a:gd name="connsiteY19" fmla="*/ 2087880 h 2095500"/>
              <a:gd name="connsiteX20" fmla="*/ 1036320 w 3108960"/>
              <a:gd name="connsiteY20" fmla="*/ 1752600 h 2095500"/>
              <a:gd name="connsiteX21" fmla="*/ 822960 w 3108960"/>
              <a:gd name="connsiteY21" fmla="*/ 1950720 h 2095500"/>
              <a:gd name="connsiteX22" fmla="*/ 670560 w 3108960"/>
              <a:gd name="connsiteY22" fmla="*/ 1950720 h 2095500"/>
              <a:gd name="connsiteX23" fmla="*/ 678180 w 3108960"/>
              <a:gd name="connsiteY23" fmla="*/ 2095500 h 2095500"/>
              <a:gd name="connsiteX24" fmla="*/ 7620 w 3108960"/>
              <a:gd name="connsiteY24" fmla="*/ 2095500 h 2095500"/>
              <a:gd name="connsiteX25" fmla="*/ 0 w 3108960"/>
              <a:gd name="connsiteY25" fmla="*/ 0 h 2095500"/>
              <a:gd name="connsiteX0" fmla="*/ 0 w 3108960"/>
              <a:gd name="connsiteY0" fmla="*/ 0 h 2095500"/>
              <a:gd name="connsiteX1" fmla="*/ 3108960 w 3108960"/>
              <a:gd name="connsiteY1" fmla="*/ 7620 h 2095500"/>
              <a:gd name="connsiteX2" fmla="*/ 3093720 w 3108960"/>
              <a:gd name="connsiteY2" fmla="*/ 2057400 h 2095500"/>
              <a:gd name="connsiteX3" fmla="*/ 1287780 w 3108960"/>
              <a:gd name="connsiteY3" fmla="*/ 2065020 h 2095500"/>
              <a:gd name="connsiteX4" fmla="*/ 1432560 w 3108960"/>
              <a:gd name="connsiteY4" fmla="*/ 1920240 h 2095500"/>
              <a:gd name="connsiteX5" fmla="*/ 2301240 w 3108960"/>
              <a:gd name="connsiteY5" fmla="*/ 1691640 h 2095500"/>
              <a:gd name="connsiteX6" fmla="*/ 2506980 w 3108960"/>
              <a:gd name="connsiteY6" fmla="*/ 1676400 h 2095500"/>
              <a:gd name="connsiteX7" fmla="*/ 2682240 w 3108960"/>
              <a:gd name="connsiteY7" fmla="*/ 1600200 h 2095500"/>
              <a:gd name="connsiteX8" fmla="*/ 2743200 w 3108960"/>
              <a:gd name="connsiteY8" fmla="*/ 1493520 h 2095500"/>
              <a:gd name="connsiteX9" fmla="*/ 2727960 w 3108960"/>
              <a:gd name="connsiteY9" fmla="*/ 411480 h 2095500"/>
              <a:gd name="connsiteX10" fmla="*/ 2705100 w 3108960"/>
              <a:gd name="connsiteY10" fmla="*/ 266700 h 2095500"/>
              <a:gd name="connsiteX11" fmla="*/ 2514600 w 3108960"/>
              <a:gd name="connsiteY11" fmla="*/ 175260 h 2095500"/>
              <a:gd name="connsiteX12" fmla="*/ 289560 w 3108960"/>
              <a:gd name="connsiteY12" fmla="*/ 182880 h 2095500"/>
              <a:gd name="connsiteX13" fmla="*/ 68580 w 3108960"/>
              <a:gd name="connsiteY13" fmla="*/ 350520 h 2095500"/>
              <a:gd name="connsiteX14" fmla="*/ 68580 w 3108960"/>
              <a:gd name="connsiteY14" fmla="*/ 1455420 h 2095500"/>
              <a:gd name="connsiteX15" fmla="*/ 274320 w 3108960"/>
              <a:gd name="connsiteY15" fmla="*/ 1691640 h 2095500"/>
              <a:gd name="connsiteX16" fmla="*/ 1607820 w 3108960"/>
              <a:gd name="connsiteY16" fmla="*/ 1684020 h 2095500"/>
              <a:gd name="connsiteX17" fmla="*/ 1409700 w 3108960"/>
              <a:gd name="connsiteY17" fmla="*/ 1905000 h 2095500"/>
              <a:gd name="connsiteX18" fmla="*/ 1249680 w 3108960"/>
              <a:gd name="connsiteY18" fmla="*/ 2080260 h 2095500"/>
              <a:gd name="connsiteX19" fmla="*/ 1036320 w 3108960"/>
              <a:gd name="connsiteY19" fmla="*/ 2087880 h 2095500"/>
              <a:gd name="connsiteX20" fmla="*/ 1036320 w 3108960"/>
              <a:gd name="connsiteY20" fmla="*/ 1752600 h 2095500"/>
              <a:gd name="connsiteX21" fmla="*/ 822960 w 3108960"/>
              <a:gd name="connsiteY21" fmla="*/ 1950720 h 2095500"/>
              <a:gd name="connsiteX22" fmla="*/ 670560 w 3108960"/>
              <a:gd name="connsiteY22" fmla="*/ 1950720 h 2095500"/>
              <a:gd name="connsiteX23" fmla="*/ 678180 w 3108960"/>
              <a:gd name="connsiteY23" fmla="*/ 2095500 h 2095500"/>
              <a:gd name="connsiteX24" fmla="*/ 7620 w 3108960"/>
              <a:gd name="connsiteY24" fmla="*/ 2095500 h 2095500"/>
              <a:gd name="connsiteX25" fmla="*/ 0 w 3108960"/>
              <a:gd name="connsiteY25" fmla="*/ 0 h 2095500"/>
              <a:gd name="connsiteX0" fmla="*/ 0 w 3108960"/>
              <a:gd name="connsiteY0" fmla="*/ 0 h 2095500"/>
              <a:gd name="connsiteX1" fmla="*/ 3108960 w 3108960"/>
              <a:gd name="connsiteY1" fmla="*/ 7620 h 2095500"/>
              <a:gd name="connsiteX2" fmla="*/ 3093720 w 3108960"/>
              <a:gd name="connsiteY2" fmla="*/ 2057400 h 2095500"/>
              <a:gd name="connsiteX3" fmla="*/ 1287780 w 3108960"/>
              <a:gd name="connsiteY3" fmla="*/ 2065020 h 2095500"/>
              <a:gd name="connsiteX4" fmla="*/ 1432560 w 3108960"/>
              <a:gd name="connsiteY4" fmla="*/ 1920240 h 2095500"/>
              <a:gd name="connsiteX5" fmla="*/ 2301240 w 3108960"/>
              <a:gd name="connsiteY5" fmla="*/ 1691640 h 2095500"/>
              <a:gd name="connsiteX6" fmla="*/ 2506980 w 3108960"/>
              <a:gd name="connsiteY6" fmla="*/ 1676400 h 2095500"/>
              <a:gd name="connsiteX7" fmla="*/ 2682240 w 3108960"/>
              <a:gd name="connsiteY7" fmla="*/ 1600200 h 2095500"/>
              <a:gd name="connsiteX8" fmla="*/ 2743200 w 3108960"/>
              <a:gd name="connsiteY8" fmla="*/ 1493520 h 2095500"/>
              <a:gd name="connsiteX9" fmla="*/ 2727960 w 3108960"/>
              <a:gd name="connsiteY9" fmla="*/ 411480 h 2095500"/>
              <a:gd name="connsiteX10" fmla="*/ 2705100 w 3108960"/>
              <a:gd name="connsiteY10" fmla="*/ 266700 h 2095500"/>
              <a:gd name="connsiteX11" fmla="*/ 2514600 w 3108960"/>
              <a:gd name="connsiteY11" fmla="*/ 175260 h 2095500"/>
              <a:gd name="connsiteX12" fmla="*/ 289560 w 3108960"/>
              <a:gd name="connsiteY12" fmla="*/ 182880 h 2095500"/>
              <a:gd name="connsiteX13" fmla="*/ 182880 w 3108960"/>
              <a:gd name="connsiteY13" fmla="*/ 251460 h 2095500"/>
              <a:gd name="connsiteX14" fmla="*/ 68580 w 3108960"/>
              <a:gd name="connsiteY14" fmla="*/ 350520 h 2095500"/>
              <a:gd name="connsiteX15" fmla="*/ 68580 w 3108960"/>
              <a:gd name="connsiteY15" fmla="*/ 1455420 h 2095500"/>
              <a:gd name="connsiteX16" fmla="*/ 274320 w 3108960"/>
              <a:gd name="connsiteY16" fmla="*/ 1691640 h 2095500"/>
              <a:gd name="connsiteX17" fmla="*/ 1607820 w 3108960"/>
              <a:gd name="connsiteY17" fmla="*/ 1684020 h 2095500"/>
              <a:gd name="connsiteX18" fmla="*/ 1409700 w 3108960"/>
              <a:gd name="connsiteY18" fmla="*/ 1905000 h 2095500"/>
              <a:gd name="connsiteX19" fmla="*/ 1249680 w 3108960"/>
              <a:gd name="connsiteY19" fmla="*/ 2080260 h 2095500"/>
              <a:gd name="connsiteX20" fmla="*/ 1036320 w 3108960"/>
              <a:gd name="connsiteY20" fmla="*/ 2087880 h 2095500"/>
              <a:gd name="connsiteX21" fmla="*/ 1036320 w 3108960"/>
              <a:gd name="connsiteY21" fmla="*/ 1752600 h 2095500"/>
              <a:gd name="connsiteX22" fmla="*/ 822960 w 3108960"/>
              <a:gd name="connsiteY22" fmla="*/ 1950720 h 2095500"/>
              <a:gd name="connsiteX23" fmla="*/ 670560 w 3108960"/>
              <a:gd name="connsiteY23" fmla="*/ 1950720 h 2095500"/>
              <a:gd name="connsiteX24" fmla="*/ 678180 w 3108960"/>
              <a:gd name="connsiteY24" fmla="*/ 2095500 h 2095500"/>
              <a:gd name="connsiteX25" fmla="*/ 7620 w 3108960"/>
              <a:gd name="connsiteY25" fmla="*/ 2095500 h 2095500"/>
              <a:gd name="connsiteX26" fmla="*/ 0 w 3108960"/>
              <a:gd name="connsiteY26" fmla="*/ 0 h 2095500"/>
              <a:gd name="connsiteX0" fmla="*/ 0 w 3108960"/>
              <a:gd name="connsiteY0" fmla="*/ 0 h 2095500"/>
              <a:gd name="connsiteX1" fmla="*/ 3108960 w 3108960"/>
              <a:gd name="connsiteY1" fmla="*/ 7620 h 2095500"/>
              <a:gd name="connsiteX2" fmla="*/ 3093720 w 3108960"/>
              <a:gd name="connsiteY2" fmla="*/ 2057400 h 2095500"/>
              <a:gd name="connsiteX3" fmla="*/ 1287780 w 3108960"/>
              <a:gd name="connsiteY3" fmla="*/ 2065020 h 2095500"/>
              <a:gd name="connsiteX4" fmla="*/ 1432560 w 3108960"/>
              <a:gd name="connsiteY4" fmla="*/ 1920240 h 2095500"/>
              <a:gd name="connsiteX5" fmla="*/ 2301240 w 3108960"/>
              <a:gd name="connsiteY5" fmla="*/ 1691640 h 2095500"/>
              <a:gd name="connsiteX6" fmla="*/ 2506980 w 3108960"/>
              <a:gd name="connsiteY6" fmla="*/ 1676400 h 2095500"/>
              <a:gd name="connsiteX7" fmla="*/ 2682240 w 3108960"/>
              <a:gd name="connsiteY7" fmla="*/ 1600200 h 2095500"/>
              <a:gd name="connsiteX8" fmla="*/ 2743200 w 3108960"/>
              <a:gd name="connsiteY8" fmla="*/ 1493520 h 2095500"/>
              <a:gd name="connsiteX9" fmla="*/ 2727960 w 3108960"/>
              <a:gd name="connsiteY9" fmla="*/ 411480 h 2095500"/>
              <a:gd name="connsiteX10" fmla="*/ 2705100 w 3108960"/>
              <a:gd name="connsiteY10" fmla="*/ 266700 h 2095500"/>
              <a:gd name="connsiteX11" fmla="*/ 2514600 w 3108960"/>
              <a:gd name="connsiteY11" fmla="*/ 175260 h 2095500"/>
              <a:gd name="connsiteX12" fmla="*/ 289560 w 3108960"/>
              <a:gd name="connsiteY12" fmla="*/ 182880 h 2095500"/>
              <a:gd name="connsiteX13" fmla="*/ 152400 w 3108960"/>
              <a:gd name="connsiteY13" fmla="*/ 228600 h 2095500"/>
              <a:gd name="connsiteX14" fmla="*/ 68580 w 3108960"/>
              <a:gd name="connsiteY14" fmla="*/ 350520 h 2095500"/>
              <a:gd name="connsiteX15" fmla="*/ 68580 w 3108960"/>
              <a:gd name="connsiteY15" fmla="*/ 1455420 h 2095500"/>
              <a:gd name="connsiteX16" fmla="*/ 274320 w 3108960"/>
              <a:gd name="connsiteY16" fmla="*/ 1691640 h 2095500"/>
              <a:gd name="connsiteX17" fmla="*/ 1607820 w 3108960"/>
              <a:gd name="connsiteY17" fmla="*/ 1684020 h 2095500"/>
              <a:gd name="connsiteX18" fmla="*/ 1409700 w 3108960"/>
              <a:gd name="connsiteY18" fmla="*/ 1905000 h 2095500"/>
              <a:gd name="connsiteX19" fmla="*/ 1249680 w 3108960"/>
              <a:gd name="connsiteY19" fmla="*/ 2080260 h 2095500"/>
              <a:gd name="connsiteX20" fmla="*/ 1036320 w 3108960"/>
              <a:gd name="connsiteY20" fmla="*/ 2087880 h 2095500"/>
              <a:gd name="connsiteX21" fmla="*/ 1036320 w 3108960"/>
              <a:gd name="connsiteY21" fmla="*/ 1752600 h 2095500"/>
              <a:gd name="connsiteX22" fmla="*/ 822960 w 3108960"/>
              <a:gd name="connsiteY22" fmla="*/ 1950720 h 2095500"/>
              <a:gd name="connsiteX23" fmla="*/ 670560 w 3108960"/>
              <a:gd name="connsiteY23" fmla="*/ 1950720 h 2095500"/>
              <a:gd name="connsiteX24" fmla="*/ 678180 w 3108960"/>
              <a:gd name="connsiteY24" fmla="*/ 2095500 h 2095500"/>
              <a:gd name="connsiteX25" fmla="*/ 7620 w 3108960"/>
              <a:gd name="connsiteY25" fmla="*/ 2095500 h 2095500"/>
              <a:gd name="connsiteX26" fmla="*/ 0 w 3108960"/>
              <a:gd name="connsiteY26" fmla="*/ 0 h 2095500"/>
              <a:gd name="connsiteX0" fmla="*/ 0 w 3108960"/>
              <a:gd name="connsiteY0" fmla="*/ 0 h 2095500"/>
              <a:gd name="connsiteX1" fmla="*/ 3108960 w 3108960"/>
              <a:gd name="connsiteY1" fmla="*/ 7620 h 2095500"/>
              <a:gd name="connsiteX2" fmla="*/ 3093720 w 3108960"/>
              <a:gd name="connsiteY2" fmla="*/ 2057400 h 2095500"/>
              <a:gd name="connsiteX3" fmla="*/ 1287780 w 3108960"/>
              <a:gd name="connsiteY3" fmla="*/ 2065020 h 2095500"/>
              <a:gd name="connsiteX4" fmla="*/ 1432560 w 3108960"/>
              <a:gd name="connsiteY4" fmla="*/ 1920240 h 2095500"/>
              <a:gd name="connsiteX5" fmla="*/ 2301240 w 3108960"/>
              <a:gd name="connsiteY5" fmla="*/ 1691640 h 2095500"/>
              <a:gd name="connsiteX6" fmla="*/ 2506980 w 3108960"/>
              <a:gd name="connsiteY6" fmla="*/ 1676400 h 2095500"/>
              <a:gd name="connsiteX7" fmla="*/ 2682240 w 3108960"/>
              <a:gd name="connsiteY7" fmla="*/ 1600200 h 2095500"/>
              <a:gd name="connsiteX8" fmla="*/ 2743200 w 3108960"/>
              <a:gd name="connsiteY8" fmla="*/ 1493520 h 2095500"/>
              <a:gd name="connsiteX9" fmla="*/ 2727960 w 3108960"/>
              <a:gd name="connsiteY9" fmla="*/ 411480 h 2095500"/>
              <a:gd name="connsiteX10" fmla="*/ 2705100 w 3108960"/>
              <a:gd name="connsiteY10" fmla="*/ 266700 h 2095500"/>
              <a:gd name="connsiteX11" fmla="*/ 2514600 w 3108960"/>
              <a:gd name="connsiteY11" fmla="*/ 175260 h 2095500"/>
              <a:gd name="connsiteX12" fmla="*/ 289560 w 3108960"/>
              <a:gd name="connsiteY12" fmla="*/ 182880 h 2095500"/>
              <a:gd name="connsiteX13" fmla="*/ 152400 w 3108960"/>
              <a:gd name="connsiteY13" fmla="*/ 228600 h 2095500"/>
              <a:gd name="connsiteX14" fmla="*/ 68580 w 3108960"/>
              <a:gd name="connsiteY14" fmla="*/ 350520 h 2095500"/>
              <a:gd name="connsiteX15" fmla="*/ 68580 w 3108960"/>
              <a:gd name="connsiteY15" fmla="*/ 1455420 h 2095500"/>
              <a:gd name="connsiteX16" fmla="*/ 167640 w 3108960"/>
              <a:gd name="connsiteY16" fmla="*/ 1562100 h 2095500"/>
              <a:gd name="connsiteX17" fmla="*/ 274320 w 3108960"/>
              <a:gd name="connsiteY17" fmla="*/ 1691640 h 2095500"/>
              <a:gd name="connsiteX18" fmla="*/ 1607820 w 3108960"/>
              <a:gd name="connsiteY18" fmla="*/ 1684020 h 2095500"/>
              <a:gd name="connsiteX19" fmla="*/ 1409700 w 3108960"/>
              <a:gd name="connsiteY19" fmla="*/ 1905000 h 2095500"/>
              <a:gd name="connsiteX20" fmla="*/ 1249680 w 3108960"/>
              <a:gd name="connsiteY20" fmla="*/ 2080260 h 2095500"/>
              <a:gd name="connsiteX21" fmla="*/ 1036320 w 3108960"/>
              <a:gd name="connsiteY21" fmla="*/ 2087880 h 2095500"/>
              <a:gd name="connsiteX22" fmla="*/ 1036320 w 3108960"/>
              <a:gd name="connsiteY22" fmla="*/ 1752600 h 2095500"/>
              <a:gd name="connsiteX23" fmla="*/ 822960 w 3108960"/>
              <a:gd name="connsiteY23" fmla="*/ 1950720 h 2095500"/>
              <a:gd name="connsiteX24" fmla="*/ 670560 w 3108960"/>
              <a:gd name="connsiteY24" fmla="*/ 1950720 h 2095500"/>
              <a:gd name="connsiteX25" fmla="*/ 678180 w 3108960"/>
              <a:gd name="connsiteY25" fmla="*/ 2095500 h 2095500"/>
              <a:gd name="connsiteX26" fmla="*/ 7620 w 3108960"/>
              <a:gd name="connsiteY26" fmla="*/ 2095500 h 2095500"/>
              <a:gd name="connsiteX27" fmla="*/ 0 w 3108960"/>
              <a:gd name="connsiteY27" fmla="*/ 0 h 2095500"/>
              <a:gd name="connsiteX0" fmla="*/ 0 w 3108960"/>
              <a:gd name="connsiteY0" fmla="*/ 0 h 2095500"/>
              <a:gd name="connsiteX1" fmla="*/ 3108960 w 3108960"/>
              <a:gd name="connsiteY1" fmla="*/ 7620 h 2095500"/>
              <a:gd name="connsiteX2" fmla="*/ 3093720 w 3108960"/>
              <a:gd name="connsiteY2" fmla="*/ 2057400 h 2095500"/>
              <a:gd name="connsiteX3" fmla="*/ 1287780 w 3108960"/>
              <a:gd name="connsiteY3" fmla="*/ 2065020 h 2095500"/>
              <a:gd name="connsiteX4" fmla="*/ 1432560 w 3108960"/>
              <a:gd name="connsiteY4" fmla="*/ 1920240 h 2095500"/>
              <a:gd name="connsiteX5" fmla="*/ 2301240 w 3108960"/>
              <a:gd name="connsiteY5" fmla="*/ 1691640 h 2095500"/>
              <a:gd name="connsiteX6" fmla="*/ 2506980 w 3108960"/>
              <a:gd name="connsiteY6" fmla="*/ 1676400 h 2095500"/>
              <a:gd name="connsiteX7" fmla="*/ 2682240 w 3108960"/>
              <a:gd name="connsiteY7" fmla="*/ 1600200 h 2095500"/>
              <a:gd name="connsiteX8" fmla="*/ 2743200 w 3108960"/>
              <a:gd name="connsiteY8" fmla="*/ 1493520 h 2095500"/>
              <a:gd name="connsiteX9" fmla="*/ 2727960 w 3108960"/>
              <a:gd name="connsiteY9" fmla="*/ 411480 h 2095500"/>
              <a:gd name="connsiteX10" fmla="*/ 2705100 w 3108960"/>
              <a:gd name="connsiteY10" fmla="*/ 266700 h 2095500"/>
              <a:gd name="connsiteX11" fmla="*/ 2514600 w 3108960"/>
              <a:gd name="connsiteY11" fmla="*/ 175260 h 2095500"/>
              <a:gd name="connsiteX12" fmla="*/ 289560 w 3108960"/>
              <a:gd name="connsiteY12" fmla="*/ 182880 h 2095500"/>
              <a:gd name="connsiteX13" fmla="*/ 152400 w 3108960"/>
              <a:gd name="connsiteY13" fmla="*/ 228600 h 2095500"/>
              <a:gd name="connsiteX14" fmla="*/ 68580 w 3108960"/>
              <a:gd name="connsiteY14" fmla="*/ 350520 h 2095500"/>
              <a:gd name="connsiteX15" fmla="*/ 68580 w 3108960"/>
              <a:gd name="connsiteY15" fmla="*/ 1455420 h 2095500"/>
              <a:gd name="connsiteX16" fmla="*/ 144780 w 3108960"/>
              <a:gd name="connsiteY16" fmla="*/ 1638300 h 2095500"/>
              <a:gd name="connsiteX17" fmla="*/ 274320 w 3108960"/>
              <a:gd name="connsiteY17" fmla="*/ 1691640 h 2095500"/>
              <a:gd name="connsiteX18" fmla="*/ 1607820 w 3108960"/>
              <a:gd name="connsiteY18" fmla="*/ 1684020 h 2095500"/>
              <a:gd name="connsiteX19" fmla="*/ 1409700 w 3108960"/>
              <a:gd name="connsiteY19" fmla="*/ 1905000 h 2095500"/>
              <a:gd name="connsiteX20" fmla="*/ 1249680 w 3108960"/>
              <a:gd name="connsiteY20" fmla="*/ 2080260 h 2095500"/>
              <a:gd name="connsiteX21" fmla="*/ 1036320 w 3108960"/>
              <a:gd name="connsiteY21" fmla="*/ 2087880 h 2095500"/>
              <a:gd name="connsiteX22" fmla="*/ 1036320 w 3108960"/>
              <a:gd name="connsiteY22" fmla="*/ 1752600 h 2095500"/>
              <a:gd name="connsiteX23" fmla="*/ 822960 w 3108960"/>
              <a:gd name="connsiteY23" fmla="*/ 1950720 h 2095500"/>
              <a:gd name="connsiteX24" fmla="*/ 670560 w 3108960"/>
              <a:gd name="connsiteY24" fmla="*/ 1950720 h 2095500"/>
              <a:gd name="connsiteX25" fmla="*/ 678180 w 3108960"/>
              <a:gd name="connsiteY25" fmla="*/ 2095500 h 2095500"/>
              <a:gd name="connsiteX26" fmla="*/ 7620 w 3108960"/>
              <a:gd name="connsiteY26" fmla="*/ 2095500 h 2095500"/>
              <a:gd name="connsiteX27" fmla="*/ 0 w 3108960"/>
              <a:gd name="connsiteY27" fmla="*/ 0 h 2095500"/>
              <a:gd name="connsiteX0" fmla="*/ 0 w 3108960"/>
              <a:gd name="connsiteY0" fmla="*/ 0 h 2095500"/>
              <a:gd name="connsiteX1" fmla="*/ 3108960 w 3108960"/>
              <a:gd name="connsiteY1" fmla="*/ 7620 h 2095500"/>
              <a:gd name="connsiteX2" fmla="*/ 3093720 w 3108960"/>
              <a:gd name="connsiteY2" fmla="*/ 2057400 h 2095500"/>
              <a:gd name="connsiteX3" fmla="*/ 1287780 w 3108960"/>
              <a:gd name="connsiteY3" fmla="*/ 2065020 h 2095500"/>
              <a:gd name="connsiteX4" fmla="*/ 1432560 w 3108960"/>
              <a:gd name="connsiteY4" fmla="*/ 1920240 h 2095500"/>
              <a:gd name="connsiteX5" fmla="*/ 2301240 w 3108960"/>
              <a:gd name="connsiteY5" fmla="*/ 1691640 h 2095500"/>
              <a:gd name="connsiteX6" fmla="*/ 2567940 w 3108960"/>
              <a:gd name="connsiteY6" fmla="*/ 1676400 h 2095500"/>
              <a:gd name="connsiteX7" fmla="*/ 2682240 w 3108960"/>
              <a:gd name="connsiteY7" fmla="*/ 1600200 h 2095500"/>
              <a:gd name="connsiteX8" fmla="*/ 2743200 w 3108960"/>
              <a:gd name="connsiteY8" fmla="*/ 1493520 h 2095500"/>
              <a:gd name="connsiteX9" fmla="*/ 2727960 w 3108960"/>
              <a:gd name="connsiteY9" fmla="*/ 411480 h 2095500"/>
              <a:gd name="connsiteX10" fmla="*/ 2705100 w 3108960"/>
              <a:gd name="connsiteY10" fmla="*/ 266700 h 2095500"/>
              <a:gd name="connsiteX11" fmla="*/ 2514600 w 3108960"/>
              <a:gd name="connsiteY11" fmla="*/ 175260 h 2095500"/>
              <a:gd name="connsiteX12" fmla="*/ 289560 w 3108960"/>
              <a:gd name="connsiteY12" fmla="*/ 182880 h 2095500"/>
              <a:gd name="connsiteX13" fmla="*/ 152400 w 3108960"/>
              <a:gd name="connsiteY13" fmla="*/ 228600 h 2095500"/>
              <a:gd name="connsiteX14" fmla="*/ 68580 w 3108960"/>
              <a:gd name="connsiteY14" fmla="*/ 350520 h 2095500"/>
              <a:gd name="connsiteX15" fmla="*/ 68580 w 3108960"/>
              <a:gd name="connsiteY15" fmla="*/ 1455420 h 2095500"/>
              <a:gd name="connsiteX16" fmla="*/ 144780 w 3108960"/>
              <a:gd name="connsiteY16" fmla="*/ 1638300 h 2095500"/>
              <a:gd name="connsiteX17" fmla="*/ 274320 w 3108960"/>
              <a:gd name="connsiteY17" fmla="*/ 1691640 h 2095500"/>
              <a:gd name="connsiteX18" fmla="*/ 1607820 w 3108960"/>
              <a:gd name="connsiteY18" fmla="*/ 1684020 h 2095500"/>
              <a:gd name="connsiteX19" fmla="*/ 1409700 w 3108960"/>
              <a:gd name="connsiteY19" fmla="*/ 1905000 h 2095500"/>
              <a:gd name="connsiteX20" fmla="*/ 1249680 w 3108960"/>
              <a:gd name="connsiteY20" fmla="*/ 2080260 h 2095500"/>
              <a:gd name="connsiteX21" fmla="*/ 1036320 w 3108960"/>
              <a:gd name="connsiteY21" fmla="*/ 2087880 h 2095500"/>
              <a:gd name="connsiteX22" fmla="*/ 1036320 w 3108960"/>
              <a:gd name="connsiteY22" fmla="*/ 1752600 h 2095500"/>
              <a:gd name="connsiteX23" fmla="*/ 822960 w 3108960"/>
              <a:gd name="connsiteY23" fmla="*/ 1950720 h 2095500"/>
              <a:gd name="connsiteX24" fmla="*/ 670560 w 3108960"/>
              <a:gd name="connsiteY24" fmla="*/ 1950720 h 2095500"/>
              <a:gd name="connsiteX25" fmla="*/ 678180 w 3108960"/>
              <a:gd name="connsiteY25" fmla="*/ 2095500 h 2095500"/>
              <a:gd name="connsiteX26" fmla="*/ 7620 w 3108960"/>
              <a:gd name="connsiteY26" fmla="*/ 2095500 h 2095500"/>
              <a:gd name="connsiteX27" fmla="*/ 0 w 3108960"/>
              <a:gd name="connsiteY27" fmla="*/ 0 h 2095500"/>
              <a:gd name="connsiteX0" fmla="*/ 0 w 3108960"/>
              <a:gd name="connsiteY0" fmla="*/ 0 h 2095500"/>
              <a:gd name="connsiteX1" fmla="*/ 3108960 w 3108960"/>
              <a:gd name="connsiteY1" fmla="*/ 7620 h 2095500"/>
              <a:gd name="connsiteX2" fmla="*/ 3093720 w 3108960"/>
              <a:gd name="connsiteY2" fmla="*/ 2057400 h 2095500"/>
              <a:gd name="connsiteX3" fmla="*/ 1287780 w 3108960"/>
              <a:gd name="connsiteY3" fmla="*/ 2065020 h 2095500"/>
              <a:gd name="connsiteX4" fmla="*/ 1432560 w 3108960"/>
              <a:gd name="connsiteY4" fmla="*/ 1920240 h 2095500"/>
              <a:gd name="connsiteX5" fmla="*/ 2301240 w 3108960"/>
              <a:gd name="connsiteY5" fmla="*/ 1691640 h 2095500"/>
              <a:gd name="connsiteX6" fmla="*/ 2567940 w 3108960"/>
              <a:gd name="connsiteY6" fmla="*/ 1676400 h 2095500"/>
              <a:gd name="connsiteX7" fmla="*/ 2682240 w 3108960"/>
              <a:gd name="connsiteY7" fmla="*/ 1600200 h 2095500"/>
              <a:gd name="connsiteX8" fmla="*/ 2743200 w 3108960"/>
              <a:gd name="connsiteY8" fmla="*/ 1493520 h 2095500"/>
              <a:gd name="connsiteX9" fmla="*/ 2727960 w 3108960"/>
              <a:gd name="connsiteY9" fmla="*/ 411480 h 2095500"/>
              <a:gd name="connsiteX10" fmla="*/ 2705100 w 3108960"/>
              <a:gd name="connsiteY10" fmla="*/ 266700 h 2095500"/>
              <a:gd name="connsiteX11" fmla="*/ 2514600 w 3108960"/>
              <a:gd name="connsiteY11" fmla="*/ 175260 h 2095500"/>
              <a:gd name="connsiteX12" fmla="*/ 289560 w 3108960"/>
              <a:gd name="connsiteY12" fmla="*/ 182880 h 2095500"/>
              <a:gd name="connsiteX13" fmla="*/ 152400 w 3108960"/>
              <a:gd name="connsiteY13" fmla="*/ 228600 h 2095500"/>
              <a:gd name="connsiteX14" fmla="*/ 68580 w 3108960"/>
              <a:gd name="connsiteY14" fmla="*/ 350520 h 2095500"/>
              <a:gd name="connsiteX15" fmla="*/ 68580 w 3108960"/>
              <a:gd name="connsiteY15" fmla="*/ 1455420 h 2095500"/>
              <a:gd name="connsiteX16" fmla="*/ 99060 w 3108960"/>
              <a:gd name="connsiteY16" fmla="*/ 1562100 h 2095500"/>
              <a:gd name="connsiteX17" fmla="*/ 144780 w 3108960"/>
              <a:gd name="connsiteY17" fmla="*/ 1638300 h 2095500"/>
              <a:gd name="connsiteX18" fmla="*/ 274320 w 3108960"/>
              <a:gd name="connsiteY18" fmla="*/ 1691640 h 2095500"/>
              <a:gd name="connsiteX19" fmla="*/ 1607820 w 3108960"/>
              <a:gd name="connsiteY19" fmla="*/ 1684020 h 2095500"/>
              <a:gd name="connsiteX20" fmla="*/ 1409700 w 3108960"/>
              <a:gd name="connsiteY20" fmla="*/ 1905000 h 2095500"/>
              <a:gd name="connsiteX21" fmla="*/ 1249680 w 3108960"/>
              <a:gd name="connsiteY21" fmla="*/ 2080260 h 2095500"/>
              <a:gd name="connsiteX22" fmla="*/ 1036320 w 3108960"/>
              <a:gd name="connsiteY22" fmla="*/ 2087880 h 2095500"/>
              <a:gd name="connsiteX23" fmla="*/ 1036320 w 3108960"/>
              <a:gd name="connsiteY23" fmla="*/ 1752600 h 2095500"/>
              <a:gd name="connsiteX24" fmla="*/ 822960 w 3108960"/>
              <a:gd name="connsiteY24" fmla="*/ 1950720 h 2095500"/>
              <a:gd name="connsiteX25" fmla="*/ 670560 w 3108960"/>
              <a:gd name="connsiteY25" fmla="*/ 1950720 h 2095500"/>
              <a:gd name="connsiteX26" fmla="*/ 678180 w 3108960"/>
              <a:gd name="connsiteY26" fmla="*/ 2095500 h 2095500"/>
              <a:gd name="connsiteX27" fmla="*/ 7620 w 3108960"/>
              <a:gd name="connsiteY27" fmla="*/ 2095500 h 2095500"/>
              <a:gd name="connsiteX28" fmla="*/ 0 w 3108960"/>
              <a:gd name="connsiteY28" fmla="*/ 0 h 2095500"/>
              <a:gd name="connsiteX0" fmla="*/ 0 w 3108960"/>
              <a:gd name="connsiteY0" fmla="*/ 0 h 2095500"/>
              <a:gd name="connsiteX1" fmla="*/ 3108960 w 3108960"/>
              <a:gd name="connsiteY1" fmla="*/ 7620 h 2095500"/>
              <a:gd name="connsiteX2" fmla="*/ 3093720 w 3108960"/>
              <a:gd name="connsiteY2" fmla="*/ 2057400 h 2095500"/>
              <a:gd name="connsiteX3" fmla="*/ 1287780 w 3108960"/>
              <a:gd name="connsiteY3" fmla="*/ 2065020 h 2095500"/>
              <a:gd name="connsiteX4" fmla="*/ 1432560 w 3108960"/>
              <a:gd name="connsiteY4" fmla="*/ 1920240 h 2095500"/>
              <a:gd name="connsiteX5" fmla="*/ 2301240 w 3108960"/>
              <a:gd name="connsiteY5" fmla="*/ 1691640 h 2095500"/>
              <a:gd name="connsiteX6" fmla="*/ 2567940 w 3108960"/>
              <a:gd name="connsiteY6" fmla="*/ 1676400 h 2095500"/>
              <a:gd name="connsiteX7" fmla="*/ 2682240 w 3108960"/>
              <a:gd name="connsiteY7" fmla="*/ 1600200 h 2095500"/>
              <a:gd name="connsiteX8" fmla="*/ 2743200 w 3108960"/>
              <a:gd name="connsiteY8" fmla="*/ 1493520 h 2095500"/>
              <a:gd name="connsiteX9" fmla="*/ 2727960 w 3108960"/>
              <a:gd name="connsiteY9" fmla="*/ 411480 h 2095500"/>
              <a:gd name="connsiteX10" fmla="*/ 2705100 w 3108960"/>
              <a:gd name="connsiteY10" fmla="*/ 266700 h 2095500"/>
              <a:gd name="connsiteX11" fmla="*/ 2514600 w 3108960"/>
              <a:gd name="connsiteY11" fmla="*/ 175260 h 2095500"/>
              <a:gd name="connsiteX12" fmla="*/ 289560 w 3108960"/>
              <a:gd name="connsiteY12" fmla="*/ 182880 h 2095500"/>
              <a:gd name="connsiteX13" fmla="*/ 152400 w 3108960"/>
              <a:gd name="connsiteY13" fmla="*/ 228600 h 2095500"/>
              <a:gd name="connsiteX14" fmla="*/ 60960 w 3108960"/>
              <a:gd name="connsiteY14" fmla="*/ 381000 h 2095500"/>
              <a:gd name="connsiteX15" fmla="*/ 68580 w 3108960"/>
              <a:gd name="connsiteY15" fmla="*/ 1455420 h 2095500"/>
              <a:gd name="connsiteX16" fmla="*/ 99060 w 3108960"/>
              <a:gd name="connsiteY16" fmla="*/ 1562100 h 2095500"/>
              <a:gd name="connsiteX17" fmla="*/ 144780 w 3108960"/>
              <a:gd name="connsiteY17" fmla="*/ 1638300 h 2095500"/>
              <a:gd name="connsiteX18" fmla="*/ 274320 w 3108960"/>
              <a:gd name="connsiteY18" fmla="*/ 1691640 h 2095500"/>
              <a:gd name="connsiteX19" fmla="*/ 1607820 w 3108960"/>
              <a:gd name="connsiteY19" fmla="*/ 1684020 h 2095500"/>
              <a:gd name="connsiteX20" fmla="*/ 1409700 w 3108960"/>
              <a:gd name="connsiteY20" fmla="*/ 1905000 h 2095500"/>
              <a:gd name="connsiteX21" fmla="*/ 1249680 w 3108960"/>
              <a:gd name="connsiteY21" fmla="*/ 2080260 h 2095500"/>
              <a:gd name="connsiteX22" fmla="*/ 1036320 w 3108960"/>
              <a:gd name="connsiteY22" fmla="*/ 2087880 h 2095500"/>
              <a:gd name="connsiteX23" fmla="*/ 1036320 w 3108960"/>
              <a:gd name="connsiteY23" fmla="*/ 1752600 h 2095500"/>
              <a:gd name="connsiteX24" fmla="*/ 822960 w 3108960"/>
              <a:gd name="connsiteY24" fmla="*/ 1950720 h 2095500"/>
              <a:gd name="connsiteX25" fmla="*/ 670560 w 3108960"/>
              <a:gd name="connsiteY25" fmla="*/ 1950720 h 2095500"/>
              <a:gd name="connsiteX26" fmla="*/ 678180 w 3108960"/>
              <a:gd name="connsiteY26" fmla="*/ 2095500 h 2095500"/>
              <a:gd name="connsiteX27" fmla="*/ 7620 w 3108960"/>
              <a:gd name="connsiteY27" fmla="*/ 2095500 h 2095500"/>
              <a:gd name="connsiteX28" fmla="*/ 0 w 3108960"/>
              <a:gd name="connsiteY28" fmla="*/ 0 h 2095500"/>
              <a:gd name="connsiteX0" fmla="*/ 0 w 3108960"/>
              <a:gd name="connsiteY0" fmla="*/ 7620 h 2087880"/>
              <a:gd name="connsiteX1" fmla="*/ 3108960 w 3108960"/>
              <a:gd name="connsiteY1" fmla="*/ 0 h 2087880"/>
              <a:gd name="connsiteX2" fmla="*/ 3093720 w 3108960"/>
              <a:gd name="connsiteY2" fmla="*/ 2049780 h 2087880"/>
              <a:gd name="connsiteX3" fmla="*/ 1287780 w 3108960"/>
              <a:gd name="connsiteY3" fmla="*/ 2057400 h 2087880"/>
              <a:gd name="connsiteX4" fmla="*/ 1432560 w 3108960"/>
              <a:gd name="connsiteY4" fmla="*/ 1912620 h 2087880"/>
              <a:gd name="connsiteX5" fmla="*/ 2301240 w 3108960"/>
              <a:gd name="connsiteY5" fmla="*/ 1684020 h 2087880"/>
              <a:gd name="connsiteX6" fmla="*/ 2567940 w 3108960"/>
              <a:gd name="connsiteY6" fmla="*/ 1668780 h 2087880"/>
              <a:gd name="connsiteX7" fmla="*/ 2682240 w 3108960"/>
              <a:gd name="connsiteY7" fmla="*/ 1592580 h 2087880"/>
              <a:gd name="connsiteX8" fmla="*/ 2743200 w 3108960"/>
              <a:gd name="connsiteY8" fmla="*/ 1485900 h 2087880"/>
              <a:gd name="connsiteX9" fmla="*/ 2727960 w 3108960"/>
              <a:gd name="connsiteY9" fmla="*/ 403860 h 2087880"/>
              <a:gd name="connsiteX10" fmla="*/ 2705100 w 3108960"/>
              <a:gd name="connsiteY10" fmla="*/ 259080 h 2087880"/>
              <a:gd name="connsiteX11" fmla="*/ 2514600 w 3108960"/>
              <a:gd name="connsiteY11" fmla="*/ 167640 h 2087880"/>
              <a:gd name="connsiteX12" fmla="*/ 289560 w 3108960"/>
              <a:gd name="connsiteY12" fmla="*/ 175260 h 2087880"/>
              <a:gd name="connsiteX13" fmla="*/ 152400 w 3108960"/>
              <a:gd name="connsiteY13" fmla="*/ 220980 h 2087880"/>
              <a:gd name="connsiteX14" fmla="*/ 60960 w 3108960"/>
              <a:gd name="connsiteY14" fmla="*/ 373380 h 2087880"/>
              <a:gd name="connsiteX15" fmla="*/ 68580 w 3108960"/>
              <a:gd name="connsiteY15" fmla="*/ 1447800 h 2087880"/>
              <a:gd name="connsiteX16" fmla="*/ 99060 w 3108960"/>
              <a:gd name="connsiteY16" fmla="*/ 1554480 h 2087880"/>
              <a:gd name="connsiteX17" fmla="*/ 144780 w 3108960"/>
              <a:gd name="connsiteY17" fmla="*/ 1630680 h 2087880"/>
              <a:gd name="connsiteX18" fmla="*/ 274320 w 3108960"/>
              <a:gd name="connsiteY18" fmla="*/ 1684020 h 2087880"/>
              <a:gd name="connsiteX19" fmla="*/ 1607820 w 3108960"/>
              <a:gd name="connsiteY19" fmla="*/ 1676400 h 2087880"/>
              <a:gd name="connsiteX20" fmla="*/ 1409700 w 3108960"/>
              <a:gd name="connsiteY20" fmla="*/ 1897380 h 2087880"/>
              <a:gd name="connsiteX21" fmla="*/ 1249680 w 3108960"/>
              <a:gd name="connsiteY21" fmla="*/ 2072640 h 2087880"/>
              <a:gd name="connsiteX22" fmla="*/ 1036320 w 3108960"/>
              <a:gd name="connsiteY22" fmla="*/ 2080260 h 2087880"/>
              <a:gd name="connsiteX23" fmla="*/ 1036320 w 3108960"/>
              <a:gd name="connsiteY23" fmla="*/ 1744980 h 2087880"/>
              <a:gd name="connsiteX24" fmla="*/ 822960 w 3108960"/>
              <a:gd name="connsiteY24" fmla="*/ 1943100 h 2087880"/>
              <a:gd name="connsiteX25" fmla="*/ 670560 w 3108960"/>
              <a:gd name="connsiteY25" fmla="*/ 1943100 h 2087880"/>
              <a:gd name="connsiteX26" fmla="*/ 678180 w 3108960"/>
              <a:gd name="connsiteY26" fmla="*/ 2087880 h 2087880"/>
              <a:gd name="connsiteX27" fmla="*/ 7620 w 3108960"/>
              <a:gd name="connsiteY27" fmla="*/ 2087880 h 2087880"/>
              <a:gd name="connsiteX28" fmla="*/ 0 w 3108960"/>
              <a:gd name="connsiteY28" fmla="*/ 7620 h 2087880"/>
              <a:gd name="connsiteX0" fmla="*/ 15240 w 3101340"/>
              <a:gd name="connsiteY0" fmla="*/ 7620 h 2087880"/>
              <a:gd name="connsiteX1" fmla="*/ 3101340 w 3101340"/>
              <a:gd name="connsiteY1" fmla="*/ 0 h 2087880"/>
              <a:gd name="connsiteX2" fmla="*/ 3086100 w 3101340"/>
              <a:gd name="connsiteY2" fmla="*/ 2049780 h 2087880"/>
              <a:gd name="connsiteX3" fmla="*/ 1280160 w 3101340"/>
              <a:gd name="connsiteY3" fmla="*/ 2057400 h 2087880"/>
              <a:gd name="connsiteX4" fmla="*/ 1424940 w 3101340"/>
              <a:gd name="connsiteY4" fmla="*/ 1912620 h 2087880"/>
              <a:gd name="connsiteX5" fmla="*/ 2293620 w 3101340"/>
              <a:gd name="connsiteY5" fmla="*/ 1684020 h 2087880"/>
              <a:gd name="connsiteX6" fmla="*/ 2560320 w 3101340"/>
              <a:gd name="connsiteY6" fmla="*/ 1668780 h 2087880"/>
              <a:gd name="connsiteX7" fmla="*/ 2674620 w 3101340"/>
              <a:gd name="connsiteY7" fmla="*/ 1592580 h 2087880"/>
              <a:gd name="connsiteX8" fmla="*/ 2735580 w 3101340"/>
              <a:gd name="connsiteY8" fmla="*/ 1485900 h 2087880"/>
              <a:gd name="connsiteX9" fmla="*/ 2720340 w 3101340"/>
              <a:gd name="connsiteY9" fmla="*/ 403860 h 2087880"/>
              <a:gd name="connsiteX10" fmla="*/ 2697480 w 3101340"/>
              <a:gd name="connsiteY10" fmla="*/ 259080 h 2087880"/>
              <a:gd name="connsiteX11" fmla="*/ 2506980 w 3101340"/>
              <a:gd name="connsiteY11" fmla="*/ 167640 h 2087880"/>
              <a:gd name="connsiteX12" fmla="*/ 281940 w 3101340"/>
              <a:gd name="connsiteY12" fmla="*/ 175260 h 2087880"/>
              <a:gd name="connsiteX13" fmla="*/ 144780 w 3101340"/>
              <a:gd name="connsiteY13" fmla="*/ 220980 h 2087880"/>
              <a:gd name="connsiteX14" fmla="*/ 53340 w 3101340"/>
              <a:gd name="connsiteY14" fmla="*/ 373380 h 2087880"/>
              <a:gd name="connsiteX15" fmla="*/ 60960 w 3101340"/>
              <a:gd name="connsiteY15" fmla="*/ 1447800 h 2087880"/>
              <a:gd name="connsiteX16" fmla="*/ 91440 w 3101340"/>
              <a:gd name="connsiteY16" fmla="*/ 1554480 h 2087880"/>
              <a:gd name="connsiteX17" fmla="*/ 137160 w 3101340"/>
              <a:gd name="connsiteY17" fmla="*/ 1630680 h 2087880"/>
              <a:gd name="connsiteX18" fmla="*/ 266700 w 3101340"/>
              <a:gd name="connsiteY18" fmla="*/ 1684020 h 2087880"/>
              <a:gd name="connsiteX19" fmla="*/ 1600200 w 3101340"/>
              <a:gd name="connsiteY19" fmla="*/ 1676400 h 2087880"/>
              <a:gd name="connsiteX20" fmla="*/ 1402080 w 3101340"/>
              <a:gd name="connsiteY20" fmla="*/ 1897380 h 2087880"/>
              <a:gd name="connsiteX21" fmla="*/ 1242060 w 3101340"/>
              <a:gd name="connsiteY21" fmla="*/ 2072640 h 2087880"/>
              <a:gd name="connsiteX22" fmla="*/ 1028700 w 3101340"/>
              <a:gd name="connsiteY22" fmla="*/ 2080260 h 2087880"/>
              <a:gd name="connsiteX23" fmla="*/ 1028700 w 3101340"/>
              <a:gd name="connsiteY23" fmla="*/ 1744980 h 2087880"/>
              <a:gd name="connsiteX24" fmla="*/ 815340 w 3101340"/>
              <a:gd name="connsiteY24" fmla="*/ 1943100 h 2087880"/>
              <a:gd name="connsiteX25" fmla="*/ 662940 w 3101340"/>
              <a:gd name="connsiteY25" fmla="*/ 1943100 h 2087880"/>
              <a:gd name="connsiteX26" fmla="*/ 670560 w 3101340"/>
              <a:gd name="connsiteY26" fmla="*/ 2087880 h 2087880"/>
              <a:gd name="connsiteX27" fmla="*/ 0 w 3101340"/>
              <a:gd name="connsiteY27" fmla="*/ 2087880 h 2087880"/>
              <a:gd name="connsiteX28" fmla="*/ 15240 w 3101340"/>
              <a:gd name="connsiteY28" fmla="*/ 7620 h 2087880"/>
              <a:gd name="connsiteX0" fmla="*/ 15240 w 3095513"/>
              <a:gd name="connsiteY0" fmla="*/ 19272 h 2099532"/>
              <a:gd name="connsiteX1" fmla="*/ 3095513 w 3095513"/>
              <a:gd name="connsiteY1" fmla="*/ 0 h 2099532"/>
              <a:gd name="connsiteX2" fmla="*/ 3086100 w 3095513"/>
              <a:gd name="connsiteY2" fmla="*/ 2061432 h 2099532"/>
              <a:gd name="connsiteX3" fmla="*/ 1280160 w 3095513"/>
              <a:gd name="connsiteY3" fmla="*/ 2069052 h 2099532"/>
              <a:gd name="connsiteX4" fmla="*/ 1424940 w 3095513"/>
              <a:gd name="connsiteY4" fmla="*/ 1924272 h 2099532"/>
              <a:gd name="connsiteX5" fmla="*/ 2293620 w 3095513"/>
              <a:gd name="connsiteY5" fmla="*/ 1695672 h 2099532"/>
              <a:gd name="connsiteX6" fmla="*/ 2560320 w 3095513"/>
              <a:gd name="connsiteY6" fmla="*/ 1680432 h 2099532"/>
              <a:gd name="connsiteX7" fmla="*/ 2674620 w 3095513"/>
              <a:gd name="connsiteY7" fmla="*/ 1604232 h 2099532"/>
              <a:gd name="connsiteX8" fmla="*/ 2735580 w 3095513"/>
              <a:gd name="connsiteY8" fmla="*/ 1497552 h 2099532"/>
              <a:gd name="connsiteX9" fmla="*/ 2720340 w 3095513"/>
              <a:gd name="connsiteY9" fmla="*/ 415512 h 2099532"/>
              <a:gd name="connsiteX10" fmla="*/ 2697480 w 3095513"/>
              <a:gd name="connsiteY10" fmla="*/ 270732 h 2099532"/>
              <a:gd name="connsiteX11" fmla="*/ 2506980 w 3095513"/>
              <a:gd name="connsiteY11" fmla="*/ 179292 h 2099532"/>
              <a:gd name="connsiteX12" fmla="*/ 281940 w 3095513"/>
              <a:gd name="connsiteY12" fmla="*/ 186912 h 2099532"/>
              <a:gd name="connsiteX13" fmla="*/ 144780 w 3095513"/>
              <a:gd name="connsiteY13" fmla="*/ 232632 h 2099532"/>
              <a:gd name="connsiteX14" fmla="*/ 53340 w 3095513"/>
              <a:gd name="connsiteY14" fmla="*/ 385032 h 2099532"/>
              <a:gd name="connsiteX15" fmla="*/ 60960 w 3095513"/>
              <a:gd name="connsiteY15" fmla="*/ 1459452 h 2099532"/>
              <a:gd name="connsiteX16" fmla="*/ 91440 w 3095513"/>
              <a:gd name="connsiteY16" fmla="*/ 1566132 h 2099532"/>
              <a:gd name="connsiteX17" fmla="*/ 137160 w 3095513"/>
              <a:gd name="connsiteY17" fmla="*/ 1642332 h 2099532"/>
              <a:gd name="connsiteX18" fmla="*/ 266700 w 3095513"/>
              <a:gd name="connsiteY18" fmla="*/ 1695672 h 2099532"/>
              <a:gd name="connsiteX19" fmla="*/ 1600200 w 3095513"/>
              <a:gd name="connsiteY19" fmla="*/ 1688052 h 2099532"/>
              <a:gd name="connsiteX20" fmla="*/ 1402080 w 3095513"/>
              <a:gd name="connsiteY20" fmla="*/ 1909032 h 2099532"/>
              <a:gd name="connsiteX21" fmla="*/ 1242060 w 3095513"/>
              <a:gd name="connsiteY21" fmla="*/ 2084292 h 2099532"/>
              <a:gd name="connsiteX22" fmla="*/ 1028700 w 3095513"/>
              <a:gd name="connsiteY22" fmla="*/ 2091912 h 2099532"/>
              <a:gd name="connsiteX23" fmla="*/ 1028700 w 3095513"/>
              <a:gd name="connsiteY23" fmla="*/ 1756632 h 2099532"/>
              <a:gd name="connsiteX24" fmla="*/ 815340 w 3095513"/>
              <a:gd name="connsiteY24" fmla="*/ 1954752 h 2099532"/>
              <a:gd name="connsiteX25" fmla="*/ 662940 w 3095513"/>
              <a:gd name="connsiteY25" fmla="*/ 1954752 h 2099532"/>
              <a:gd name="connsiteX26" fmla="*/ 670560 w 3095513"/>
              <a:gd name="connsiteY26" fmla="*/ 2099532 h 2099532"/>
              <a:gd name="connsiteX27" fmla="*/ 0 w 3095513"/>
              <a:gd name="connsiteY27" fmla="*/ 2099532 h 2099532"/>
              <a:gd name="connsiteX28" fmla="*/ 15240 w 3095513"/>
              <a:gd name="connsiteY28" fmla="*/ 19272 h 2099532"/>
              <a:gd name="connsiteX0" fmla="*/ 0 w 3097752"/>
              <a:gd name="connsiteY0" fmla="*/ 7621 h 2099532"/>
              <a:gd name="connsiteX1" fmla="*/ 3097752 w 3097752"/>
              <a:gd name="connsiteY1" fmla="*/ 0 h 2099532"/>
              <a:gd name="connsiteX2" fmla="*/ 3088339 w 3097752"/>
              <a:gd name="connsiteY2" fmla="*/ 2061432 h 2099532"/>
              <a:gd name="connsiteX3" fmla="*/ 1282399 w 3097752"/>
              <a:gd name="connsiteY3" fmla="*/ 2069052 h 2099532"/>
              <a:gd name="connsiteX4" fmla="*/ 1427179 w 3097752"/>
              <a:gd name="connsiteY4" fmla="*/ 1924272 h 2099532"/>
              <a:gd name="connsiteX5" fmla="*/ 2295859 w 3097752"/>
              <a:gd name="connsiteY5" fmla="*/ 1695672 h 2099532"/>
              <a:gd name="connsiteX6" fmla="*/ 2562559 w 3097752"/>
              <a:gd name="connsiteY6" fmla="*/ 1680432 h 2099532"/>
              <a:gd name="connsiteX7" fmla="*/ 2676859 w 3097752"/>
              <a:gd name="connsiteY7" fmla="*/ 1604232 h 2099532"/>
              <a:gd name="connsiteX8" fmla="*/ 2737819 w 3097752"/>
              <a:gd name="connsiteY8" fmla="*/ 1497552 h 2099532"/>
              <a:gd name="connsiteX9" fmla="*/ 2722579 w 3097752"/>
              <a:gd name="connsiteY9" fmla="*/ 415512 h 2099532"/>
              <a:gd name="connsiteX10" fmla="*/ 2699719 w 3097752"/>
              <a:gd name="connsiteY10" fmla="*/ 270732 h 2099532"/>
              <a:gd name="connsiteX11" fmla="*/ 2509219 w 3097752"/>
              <a:gd name="connsiteY11" fmla="*/ 179292 h 2099532"/>
              <a:gd name="connsiteX12" fmla="*/ 284179 w 3097752"/>
              <a:gd name="connsiteY12" fmla="*/ 186912 h 2099532"/>
              <a:gd name="connsiteX13" fmla="*/ 147019 w 3097752"/>
              <a:gd name="connsiteY13" fmla="*/ 232632 h 2099532"/>
              <a:gd name="connsiteX14" fmla="*/ 55579 w 3097752"/>
              <a:gd name="connsiteY14" fmla="*/ 385032 h 2099532"/>
              <a:gd name="connsiteX15" fmla="*/ 63199 w 3097752"/>
              <a:gd name="connsiteY15" fmla="*/ 1459452 h 2099532"/>
              <a:gd name="connsiteX16" fmla="*/ 93679 w 3097752"/>
              <a:gd name="connsiteY16" fmla="*/ 1566132 h 2099532"/>
              <a:gd name="connsiteX17" fmla="*/ 139399 w 3097752"/>
              <a:gd name="connsiteY17" fmla="*/ 1642332 h 2099532"/>
              <a:gd name="connsiteX18" fmla="*/ 268939 w 3097752"/>
              <a:gd name="connsiteY18" fmla="*/ 1695672 h 2099532"/>
              <a:gd name="connsiteX19" fmla="*/ 1602439 w 3097752"/>
              <a:gd name="connsiteY19" fmla="*/ 1688052 h 2099532"/>
              <a:gd name="connsiteX20" fmla="*/ 1404319 w 3097752"/>
              <a:gd name="connsiteY20" fmla="*/ 1909032 h 2099532"/>
              <a:gd name="connsiteX21" fmla="*/ 1244299 w 3097752"/>
              <a:gd name="connsiteY21" fmla="*/ 2084292 h 2099532"/>
              <a:gd name="connsiteX22" fmla="*/ 1030939 w 3097752"/>
              <a:gd name="connsiteY22" fmla="*/ 2091912 h 2099532"/>
              <a:gd name="connsiteX23" fmla="*/ 1030939 w 3097752"/>
              <a:gd name="connsiteY23" fmla="*/ 1756632 h 2099532"/>
              <a:gd name="connsiteX24" fmla="*/ 817579 w 3097752"/>
              <a:gd name="connsiteY24" fmla="*/ 1954752 h 2099532"/>
              <a:gd name="connsiteX25" fmla="*/ 665179 w 3097752"/>
              <a:gd name="connsiteY25" fmla="*/ 1954752 h 2099532"/>
              <a:gd name="connsiteX26" fmla="*/ 672799 w 3097752"/>
              <a:gd name="connsiteY26" fmla="*/ 2099532 h 2099532"/>
              <a:gd name="connsiteX27" fmla="*/ 2239 w 3097752"/>
              <a:gd name="connsiteY27" fmla="*/ 2099532 h 2099532"/>
              <a:gd name="connsiteX28" fmla="*/ 0 w 3097752"/>
              <a:gd name="connsiteY28" fmla="*/ 7621 h 2099532"/>
              <a:gd name="connsiteX0" fmla="*/ 0 w 3097752"/>
              <a:gd name="connsiteY0" fmla="*/ 7621 h 2099532"/>
              <a:gd name="connsiteX1" fmla="*/ 3097752 w 3097752"/>
              <a:gd name="connsiteY1" fmla="*/ 0 h 2099532"/>
              <a:gd name="connsiteX2" fmla="*/ 3088339 w 3097752"/>
              <a:gd name="connsiteY2" fmla="*/ 2061432 h 2099532"/>
              <a:gd name="connsiteX3" fmla="*/ 1276573 w 3097752"/>
              <a:gd name="connsiteY3" fmla="*/ 2074878 h 2099532"/>
              <a:gd name="connsiteX4" fmla="*/ 1427179 w 3097752"/>
              <a:gd name="connsiteY4" fmla="*/ 1924272 h 2099532"/>
              <a:gd name="connsiteX5" fmla="*/ 2295859 w 3097752"/>
              <a:gd name="connsiteY5" fmla="*/ 1695672 h 2099532"/>
              <a:gd name="connsiteX6" fmla="*/ 2562559 w 3097752"/>
              <a:gd name="connsiteY6" fmla="*/ 1680432 h 2099532"/>
              <a:gd name="connsiteX7" fmla="*/ 2676859 w 3097752"/>
              <a:gd name="connsiteY7" fmla="*/ 1604232 h 2099532"/>
              <a:gd name="connsiteX8" fmla="*/ 2737819 w 3097752"/>
              <a:gd name="connsiteY8" fmla="*/ 1497552 h 2099532"/>
              <a:gd name="connsiteX9" fmla="*/ 2722579 w 3097752"/>
              <a:gd name="connsiteY9" fmla="*/ 415512 h 2099532"/>
              <a:gd name="connsiteX10" fmla="*/ 2699719 w 3097752"/>
              <a:gd name="connsiteY10" fmla="*/ 270732 h 2099532"/>
              <a:gd name="connsiteX11" fmla="*/ 2509219 w 3097752"/>
              <a:gd name="connsiteY11" fmla="*/ 179292 h 2099532"/>
              <a:gd name="connsiteX12" fmla="*/ 284179 w 3097752"/>
              <a:gd name="connsiteY12" fmla="*/ 186912 h 2099532"/>
              <a:gd name="connsiteX13" fmla="*/ 147019 w 3097752"/>
              <a:gd name="connsiteY13" fmla="*/ 232632 h 2099532"/>
              <a:gd name="connsiteX14" fmla="*/ 55579 w 3097752"/>
              <a:gd name="connsiteY14" fmla="*/ 385032 h 2099532"/>
              <a:gd name="connsiteX15" fmla="*/ 63199 w 3097752"/>
              <a:gd name="connsiteY15" fmla="*/ 1459452 h 2099532"/>
              <a:gd name="connsiteX16" fmla="*/ 93679 w 3097752"/>
              <a:gd name="connsiteY16" fmla="*/ 1566132 h 2099532"/>
              <a:gd name="connsiteX17" fmla="*/ 139399 w 3097752"/>
              <a:gd name="connsiteY17" fmla="*/ 1642332 h 2099532"/>
              <a:gd name="connsiteX18" fmla="*/ 268939 w 3097752"/>
              <a:gd name="connsiteY18" fmla="*/ 1695672 h 2099532"/>
              <a:gd name="connsiteX19" fmla="*/ 1602439 w 3097752"/>
              <a:gd name="connsiteY19" fmla="*/ 1688052 h 2099532"/>
              <a:gd name="connsiteX20" fmla="*/ 1404319 w 3097752"/>
              <a:gd name="connsiteY20" fmla="*/ 1909032 h 2099532"/>
              <a:gd name="connsiteX21" fmla="*/ 1244299 w 3097752"/>
              <a:gd name="connsiteY21" fmla="*/ 2084292 h 2099532"/>
              <a:gd name="connsiteX22" fmla="*/ 1030939 w 3097752"/>
              <a:gd name="connsiteY22" fmla="*/ 2091912 h 2099532"/>
              <a:gd name="connsiteX23" fmla="*/ 1030939 w 3097752"/>
              <a:gd name="connsiteY23" fmla="*/ 1756632 h 2099532"/>
              <a:gd name="connsiteX24" fmla="*/ 817579 w 3097752"/>
              <a:gd name="connsiteY24" fmla="*/ 1954752 h 2099532"/>
              <a:gd name="connsiteX25" fmla="*/ 665179 w 3097752"/>
              <a:gd name="connsiteY25" fmla="*/ 1954752 h 2099532"/>
              <a:gd name="connsiteX26" fmla="*/ 672799 w 3097752"/>
              <a:gd name="connsiteY26" fmla="*/ 2099532 h 2099532"/>
              <a:gd name="connsiteX27" fmla="*/ 2239 w 3097752"/>
              <a:gd name="connsiteY27" fmla="*/ 2099532 h 2099532"/>
              <a:gd name="connsiteX28" fmla="*/ 0 w 3097752"/>
              <a:gd name="connsiteY28" fmla="*/ 7621 h 2099532"/>
              <a:gd name="connsiteX0" fmla="*/ 0 w 3097752"/>
              <a:gd name="connsiteY0" fmla="*/ 7621 h 2099532"/>
              <a:gd name="connsiteX1" fmla="*/ 3097752 w 3097752"/>
              <a:gd name="connsiteY1" fmla="*/ 0 h 2099532"/>
              <a:gd name="connsiteX2" fmla="*/ 3088339 w 3097752"/>
              <a:gd name="connsiteY2" fmla="*/ 2061432 h 2099532"/>
              <a:gd name="connsiteX3" fmla="*/ 1276573 w 3097752"/>
              <a:gd name="connsiteY3" fmla="*/ 2074878 h 2099532"/>
              <a:gd name="connsiteX4" fmla="*/ 1427179 w 3097752"/>
              <a:gd name="connsiteY4" fmla="*/ 1924272 h 2099532"/>
              <a:gd name="connsiteX5" fmla="*/ 2295859 w 3097752"/>
              <a:gd name="connsiteY5" fmla="*/ 1695672 h 2099532"/>
              <a:gd name="connsiteX6" fmla="*/ 2562559 w 3097752"/>
              <a:gd name="connsiteY6" fmla="*/ 1680432 h 2099532"/>
              <a:gd name="connsiteX7" fmla="*/ 2676859 w 3097752"/>
              <a:gd name="connsiteY7" fmla="*/ 1604232 h 2099532"/>
              <a:gd name="connsiteX8" fmla="*/ 2737819 w 3097752"/>
              <a:gd name="connsiteY8" fmla="*/ 1497552 h 2099532"/>
              <a:gd name="connsiteX9" fmla="*/ 2722579 w 3097752"/>
              <a:gd name="connsiteY9" fmla="*/ 415512 h 2099532"/>
              <a:gd name="connsiteX10" fmla="*/ 2699719 w 3097752"/>
              <a:gd name="connsiteY10" fmla="*/ 270732 h 2099532"/>
              <a:gd name="connsiteX11" fmla="*/ 2509219 w 3097752"/>
              <a:gd name="connsiteY11" fmla="*/ 179292 h 2099532"/>
              <a:gd name="connsiteX12" fmla="*/ 284179 w 3097752"/>
              <a:gd name="connsiteY12" fmla="*/ 186912 h 2099532"/>
              <a:gd name="connsiteX13" fmla="*/ 147019 w 3097752"/>
              <a:gd name="connsiteY13" fmla="*/ 232632 h 2099532"/>
              <a:gd name="connsiteX14" fmla="*/ 55579 w 3097752"/>
              <a:gd name="connsiteY14" fmla="*/ 385032 h 2099532"/>
              <a:gd name="connsiteX15" fmla="*/ 63199 w 3097752"/>
              <a:gd name="connsiteY15" fmla="*/ 1459452 h 2099532"/>
              <a:gd name="connsiteX16" fmla="*/ 93679 w 3097752"/>
              <a:gd name="connsiteY16" fmla="*/ 1566132 h 2099532"/>
              <a:gd name="connsiteX17" fmla="*/ 139399 w 3097752"/>
              <a:gd name="connsiteY17" fmla="*/ 1642332 h 2099532"/>
              <a:gd name="connsiteX18" fmla="*/ 268939 w 3097752"/>
              <a:gd name="connsiteY18" fmla="*/ 1695672 h 2099532"/>
              <a:gd name="connsiteX19" fmla="*/ 1602439 w 3097752"/>
              <a:gd name="connsiteY19" fmla="*/ 1688052 h 2099532"/>
              <a:gd name="connsiteX20" fmla="*/ 1404319 w 3097752"/>
              <a:gd name="connsiteY20" fmla="*/ 1909032 h 2099532"/>
              <a:gd name="connsiteX21" fmla="*/ 1244299 w 3097752"/>
              <a:gd name="connsiteY21" fmla="*/ 2084292 h 2099532"/>
              <a:gd name="connsiteX22" fmla="*/ 1030939 w 3097752"/>
              <a:gd name="connsiteY22" fmla="*/ 2091912 h 2099532"/>
              <a:gd name="connsiteX23" fmla="*/ 1030939 w 3097752"/>
              <a:gd name="connsiteY23" fmla="*/ 1756632 h 2099532"/>
              <a:gd name="connsiteX24" fmla="*/ 817579 w 3097752"/>
              <a:gd name="connsiteY24" fmla="*/ 1954752 h 2099532"/>
              <a:gd name="connsiteX25" fmla="*/ 688484 w 3097752"/>
              <a:gd name="connsiteY25" fmla="*/ 1954752 h 2099532"/>
              <a:gd name="connsiteX26" fmla="*/ 672799 w 3097752"/>
              <a:gd name="connsiteY26" fmla="*/ 2099532 h 2099532"/>
              <a:gd name="connsiteX27" fmla="*/ 2239 w 3097752"/>
              <a:gd name="connsiteY27" fmla="*/ 2099532 h 2099532"/>
              <a:gd name="connsiteX28" fmla="*/ 0 w 3097752"/>
              <a:gd name="connsiteY28" fmla="*/ 7621 h 2099532"/>
              <a:gd name="connsiteX0" fmla="*/ 0 w 3097752"/>
              <a:gd name="connsiteY0" fmla="*/ 7621 h 2099532"/>
              <a:gd name="connsiteX1" fmla="*/ 3097752 w 3097752"/>
              <a:gd name="connsiteY1" fmla="*/ 0 h 2099532"/>
              <a:gd name="connsiteX2" fmla="*/ 3088339 w 3097752"/>
              <a:gd name="connsiteY2" fmla="*/ 2061432 h 2099532"/>
              <a:gd name="connsiteX3" fmla="*/ 1276573 w 3097752"/>
              <a:gd name="connsiteY3" fmla="*/ 2074878 h 2099532"/>
              <a:gd name="connsiteX4" fmla="*/ 1427179 w 3097752"/>
              <a:gd name="connsiteY4" fmla="*/ 1924272 h 2099532"/>
              <a:gd name="connsiteX5" fmla="*/ 2295859 w 3097752"/>
              <a:gd name="connsiteY5" fmla="*/ 1695672 h 2099532"/>
              <a:gd name="connsiteX6" fmla="*/ 2562559 w 3097752"/>
              <a:gd name="connsiteY6" fmla="*/ 1680432 h 2099532"/>
              <a:gd name="connsiteX7" fmla="*/ 2676859 w 3097752"/>
              <a:gd name="connsiteY7" fmla="*/ 1604232 h 2099532"/>
              <a:gd name="connsiteX8" fmla="*/ 2737819 w 3097752"/>
              <a:gd name="connsiteY8" fmla="*/ 1497552 h 2099532"/>
              <a:gd name="connsiteX9" fmla="*/ 2722579 w 3097752"/>
              <a:gd name="connsiteY9" fmla="*/ 415512 h 2099532"/>
              <a:gd name="connsiteX10" fmla="*/ 2699719 w 3097752"/>
              <a:gd name="connsiteY10" fmla="*/ 270732 h 2099532"/>
              <a:gd name="connsiteX11" fmla="*/ 2509219 w 3097752"/>
              <a:gd name="connsiteY11" fmla="*/ 179292 h 2099532"/>
              <a:gd name="connsiteX12" fmla="*/ 284179 w 3097752"/>
              <a:gd name="connsiteY12" fmla="*/ 186912 h 2099532"/>
              <a:gd name="connsiteX13" fmla="*/ 147019 w 3097752"/>
              <a:gd name="connsiteY13" fmla="*/ 232632 h 2099532"/>
              <a:gd name="connsiteX14" fmla="*/ 55579 w 3097752"/>
              <a:gd name="connsiteY14" fmla="*/ 385032 h 2099532"/>
              <a:gd name="connsiteX15" fmla="*/ 63199 w 3097752"/>
              <a:gd name="connsiteY15" fmla="*/ 1459452 h 2099532"/>
              <a:gd name="connsiteX16" fmla="*/ 93679 w 3097752"/>
              <a:gd name="connsiteY16" fmla="*/ 1566132 h 2099532"/>
              <a:gd name="connsiteX17" fmla="*/ 139399 w 3097752"/>
              <a:gd name="connsiteY17" fmla="*/ 1642332 h 2099532"/>
              <a:gd name="connsiteX18" fmla="*/ 268939 w 3097752"/>
              <a:gd name="connsiteY18" fmla="*/ 1695672 h 2099532"/>
              <a:gd name="connsiteX19" fmla="*/ 1602439 w 3097752"/>
              <a:gd name="connsiteY19" fmla="*/ 1688052 h 2099532"/>
              <a:gd name="connsiteX20" fmla="*/ 1404319 w 3097752"/>
              <a:gd name="connsiteY20" fmla="*/ 1909032 h 2099532"/>
              <a:gd name="connsiteX21" fmla="*/ 1244299 w 3097752"/>
              <a:gd name="connsiteY21" fmla="*/ 2084292 h 2099532"/>
              <a:gd name="connsiteX22" fmla="*/ 1030939 w 3097752"/>
              <a:gd name="connsiteY22" fmla="*/ 2091912 h 2099532"/>
              <a:gd name="connsiteX23" fmla="*/ 1030939 w 3097752"/>
              <a:gd name="connsiteY23" fmla="*/ 1756632 h 2099532"/>
              <a:gd name="connsiteX24" fmla="*/ 817579 w 3097752"/>
              <a:gd name="connsiteY24" fmla="*/ 1954752 h 2099532"/>
              <a:gd name="connsiteX25" fmla="*/ 688484 w 3097752"/>
              <a:gd name="connsiteY25" fmla="*/ 1954752 h 2099532"/>
              <a:gd name="connsiteX26" fmla="*/ 690278 w 3097752"/>
              <a:gd name="connsiteY26" fmla="*/ 2099532 h 2099532"/>
              <a:gd name="connsiteX27" fmla="*/ 2239 w 3097752"/>
              <a:gd name="connsiteY27" fmla="*/ 2099532 h 2099532"/>
              <a:gd name="connsiteX28" fmla="*/ 0 w 3097752"/>
              <a:gd name="connsiteY28" fmla="*/ 7621 h 2099532"/>
              <a:gd name="connsiteX0" fmla="*/ 0 w 3097752"/>
              <a:gd name="connsiteY0" fmla="*/ 7621 h 2099532"/>
              <a:gd name="connsiteX1" fmla="*/ 3097752 w 3097752"/>
              <a:gd name="connsiteY1" fmla="*/ 0 h 2099532"/>
              <a:gd name="connsiteX2" fmla="*/ 3088339 w 3097752"/>
              <a:gd name="connsiteY2" fmla="*/ 2061432 h 2099532"/>
              <a:gd name="connsiteX3" fmla="*/ 1276573 w 3097752"/>
              <a:gd name="connsiteY3" fmla="*/ 2074878 h 2099532"/>
              <a:gd name="connsiteX4" fmla="*/ 1427179 w 3097752"/>
              <a:gd name="connsiteY4" fmla="*/ 1924272 h 2099532"/>
              <a:gd name="connsiteX5" fmla="*/ 2295859 w 3097752"/>
              <a:gd name="connsiteY5" fmla="*/ 1695672 h 2099532"/>
              <a:gd name="connsiteX6" fmla="*/ 2562559 w 3097752"/>
              <a:gd name="connsiteY6" fmla="*/ 1680432 h 2099532"/>
              <a:gd name="connsiteX7" fmla="*/ 2676859 w 3097752"/>
              <a:gd name="connsiteY7" fmla="*/ 1604232 h 2099532"/>
              <a:gd name="connsiteX8" fmla="*/ 2737819 w 3097752"/>
              <a:gd name="connsiteY8" fmla="*/ 1497552 h 2099532"/>
              <a:gd name="connsiteX9" fmla="*/ 2722579 w 3097752"/>
              <a:gd name="connsiteY9" fmla="*/ 415512 h 2099532"/>
              <a:gd name="connsiteX10" fmla="*/ 2699719 w 3097752"/>
              <a:gd name="connsiteY10" fmla="*/ 270732 h 2099532"/>
              <a:gd name="connsiteX11" fmla="*/ 2509219 w 3097752"/>
              <a:gd name="connsiteY11" fmla="*/ 179292 h 2099532"/>
              <a:gd name="connsiteX12" fmla="*/ 284179 w 3097752"/>
              <a:gd name="connsiteY12" fmla="*/ 186912 h 2099532"/>
              <a:gd name="connsiteX13" fmla="*/ 147019 w 3097752"/>
              <a:gd name="connsiteY13" fmla="*/ 232632 h 2099532"/>
              <a:gd name="connsiteX14" fmla="*/ 55579 w 3097752"/>
              <a:gd name="connsiteY14" fmla="*/ 385032 h 2099532"/>
              <a:gd name="connsiteX15" fmla="*/ 63199 w 3097752"/>
              <a:gd name="connsiteY15" fmla="*/ 1459452 h 2099532"/>
              <a:gd name="connsiteX16" fmla="*/ 93679 w 3097752"/>
              <a:gd name="connsiteY16" fmla="*/ 1566132 h 2099532"/>
              <a:gd name="connsiteX17" fmla="*/ 139399 w 3097752"/>
              <a:gd name="connsiteY17" fmla="*/ 1642332 h 2099532"/>
              <a:gd name="connsiteX18" fmla="*/ 268939 w 3097752"/>
              <a:gd name="connsiteY18" fmla="*/ 1695672 h 2099532"/>
              <a:gd name="connsiteX19" fmla="*/ 1602439 w 3097752"/>
              <a:gd name="connsiteY19" fmla="*/ 1688052 h 2099532"/>
              <a:gd name="connsiteX20" fmla="*/ 1394789 w 3097752"/>
              <a:gd name="connsiteY20" fmla="*/ 1913779 h 2099532"/>
              <a:gd name="connsiteX21" fmla="*/ 1244299 w 3097752"/>
              <a:gd name="connsiteY21" fmla="*/ 2084292 h 2099532"/>
              <a:gd name="connsiteX22" fmla="*/ 1030939 w 3097752"/>
              <a:gd name="connsiteY22" fmla="*/ 2091912 h 2099532"/>
              <a:gd name="connsiteX23" fmla="*/ 1030939 w 3097752"/>
              <a:gd name="connsiteY23" fmla="*/ 1756632 h 2099532"/>
              <a:gd name="connsiteX24" fmla="*/ 817579 w 3097752"/>
              <a:gd name="connsiteY24" fmla="*/ 1954752 h 2099532"/>
              <a:gd name="connsiteX25" fmla="*/ 688484 w 3097752"/>
              <a:gd name="connsiteY25" fmla="*/ 1954752 h 2099532"/>
              <a:gd name="connsiteX26" fmla="*/ 690278 w 3097752"/>
              <a:gd name="connsiteY26" fmla="*/ 2099532 h 2099532"/>
              <a:gd name="connsiteX27" fmla="*/ 2239 w 3097752"/>
              <a:gd name="connsiteY27" fmla="*/ 2099532 h 2099532"/>
              <a:gd name="connsiteX28" fmla="*/ 0 w 3097752"/>
              <a:gd name="connsiteY28" fmla="*/ 7621 h 2099532"/>
              <a:gd name="connsiteX0" fmla="*/ 0 w 3097752"/>
              <a:gd name="connsiteY0" fmla="*/ 7621 h 2099532"/>
              <a:gd name="connsiteX1" fmla="*/ 3097752 w 3097752"/>
              <a:gd name="connsiteY1" fmla="*/ 0 h 2099532"/>
              <a:gd name="connsiteX2" fmla="*/ 3088339 w 3097752"/>
              <a:gd name="connsiteY2" fmla="*/ 2061432 h 2099532"/>
              <a:gd name="connsiteX3" fmla="*/ 1276573 w 3097752"/>
              <a:gd name="connsiteY3" fmla="*/ 2074878 h 2099532"/>
              <a:gd name="connsiteX4" fmla="*/ 1379526 w 3097752"/>
              <a:gd name="connsiteY4" fmla="*/ 1924272 h 2099532"/>
              <a:gd name="connsiteX5" fmla="*/ 2295859 w 3097752"/>
              <a:gd name="connsiteY5" fmla="*/ 1695672 h 2099532"/>
              <a:gd name="connsiteX6" fmla="*/ 2562559 w 3097752"/>
              <a:gd name="connsiteY6" fmla="*/ 1680432 h 2099532"/>
              <a:gd name="connsiteX7" fmla="*/ 2676859 w 3097752"/>
              <a:gd name="connsiteY7" fmla="*/ 1604232 h 2099532"/>
              <a:gd name="connsiteX8" fmla="*/ 2737819 w 3097752"/>
              <a:gd name="connsiteY8" fmla="*/ 1497552 h 2099532"/>
              <a:gd name="connsiteX9" fmla="*/ 2722579 w 3097752"/>
              <a:gd name="connsiteY9" fmla="*/ 415512 h 2099532"/>
              <a:gd name="connsiteX10" fmla="*/ 2699719 w 3097752"/>
              <a:gd name="connsiteY10" fmla="*/ 270732 h 2099532"/>
              <a:gd name="connsiteX11" fmla="*/ 2509219 w 3097752"/>
              <a:gd name="connsiteY11" fmla="*/ 179292 h 2099532"/>
              <a:gd name="connsiteX12" fmla="*/ 284179 w 3097752"/>
              <a:gd name="connsiteY12" fmla="*/ 186912 h 2099532"/>
              <a:gd name="connsiteX13" fmla="*/ 147019 w 3097752"/>
              <a:gd name="connsiteY13" fmla="*/ 232632 h 2099532"/>
              <a:gd name="connsiteX14" fmla="*/ 55579 w 3097752"/>
              <a:gd name="connsiteY14" fmla="*/ 385032 h 2099532"/>
              <a:gd name="connsiteX15" fmla="*/ 63199 w 3097752"/>
              <a:gd name="connsiteY15" fmla="*/ 1459452 h 2099532"/>
              <a:gd name="connsiteX16" fmla="*/ 93679 w 3097752"/>
              <a:gd name="connsiteY16" fmla="*/ 1566132 h 2099532"/>
              <a:gd name="connsiteX17" fmla="*/ 139399 w 3097752"/>
              <a:gd name="connsiteY17" fmla="*/ 1642332 h 2099532"/>
              <a:gd name="connsiteX18" fmla="*/ 268939 w 3097752"/>
              <a:gd name="connsiteY18" fmla="*/ 1695672 h 2099532"/>
              <a:gd name="connsiteX19" fmla="*/ 1602439 w 3097752"/>
              <a:gd name="connsiteY19" fmla="*/ 1688052 h 2099532"/>
              <a:gd name="connsiteX20" fmla="*/ 1394789 w 3097752"/>
              <a:gd name="connsiteY20" fmla="*/ 1913779 h 2099532"/>
              <a:gd name="connsiteX21" fmla="*/ 1244299 w 3097752"/>
              <a:gd name="connsiteY21" fmla="*/ 2084292 h 2099532"/>
              <a:gd name="connsiteX22" fmla="*/ 1030939 w 3097752"/>
              <a:gd name="connsiteY22" fmla="*/ 2091912 h 2099532"/>
              <a:gd name="connsiteX23" fmla="*/ 1030939 w 3097752"/>
              <a:gd name="connsiteY23" fmla="*/ 1756632 h 2099532"/>
              <a:gd name="connsiteX24" fmla="*/ 817579 w 3097752"/>
              <a:gd name="connsiteY24" fmla="*/ 1954752 h 2099532"/>
              <a:gd name="connsiteX25" fmla="*/ 688484 w 3097752"/>
              <a:gd name="connsiteY25" fmla="*/ 1954752 h 2099532"/>
              <a:gd name="connsiteX26" fmla="*/ 690278 w 3097752"/>
              <a:gd name="connsiteY26" fmla="*/ 2099532 h 2099532"/>
              <a:gd name="connsiteX27" fmla="*/ 2239 w 3097752"/>
              <a:gd name="connsiteY27" fmla="*/ 2099532 h 2099532"/>
              <a:gd name="connsiteX28" fmla="*/ 0 w 3097752"/>
              <a:gd name="connsiteY28" fmla="*/ 7621 h 2099532"/>
              <a:gd name="connsiteX0" fmla="*/ 0 w 3097752"/>
              <a:gd name="connsiteY0" fmla="*/ 7621 h 2099532"/>
              <a:gd name="connsiteX1" fmla="*/ 3097752 w 3097752"/>
              <a:gd name="connsiteY1" fmla="*/ 0 h 2099532"/>
              <a:gd name="connsiteX2" fmla="*/ 3088339 w 3097752"/>
              <a:gd name="connsiteY2" fmla="*/ 2061432 h 2099532"/>
              <a:gd name="connsiteX3" fmla="*/ 1276573 w 3097752"/>
              <a:gd name="connsiteY3" fmla="*/ 2074878 h 2099532"/>
              <a:gd name="connsiteX4" fmla="*/ 1379526 w 3097752"/>
              <a:gd name="connsiteY4" fmla="*/ 1924272 h 2099532"/>
              <a:gd name="connsiteX5" fmla="*/ 2295859 w 3097752"/>
              <a:gd name="connsiteY5" fmla="*/ 1695672 h 2099532"/>
              <a:gd name="connsiteX6" fmla="*/ 2562559 w 3097752"/>
              <a:gd name="connsiteY6" fmla="*/ 1680432 h 2099532"/>
              <a:gd name="connsiteX7" fmla="*/ 2676859 w 3097752"/>
              <a:gd name="connsiteY7" fmla="*/ 1604232 h 2099532"/>
              <a:gd name="connsiteX8" fmla="*/ 2737819 w 3097752"/>
              <a:gd name="connsiteY8" fmla="*/ 1497552 h 2099532"/>
              <a:gd name="connsiteX9" fmla="*/ 2722579 w 3097752"/>
              <a:gd name="connsiteY9" fmla="*/ 415512 h 2099532"/>
              <a:gd name="connsiteX10" fmla="*/ 2699719 w 3097752"/>
              <a:gd name="connsiteY10" fmla="*/ 270732 h 2099532"/>
              <a:gd name="connsiteX11" fmla="*/ 2509219 w 3097752"/>
              <a:gd name="connsiteY11" fmla="*/ 179292 h 2099532"/>
              <a:gd name="connsiteX12" fmla="*/ 284179 w 3097752"/>
              <a:gd name="connsiteY12" fmla="*/ 186912 h 2099532"/>
              <a:gd name="connsiteX13" fmla="*/ 147019 w 3097752"/>
              <a:gd name="connsiteY13" fmla="*/ 232632 h 2099532"/>
              <a:gd name="connsiteX14" fmla="*/ 55579 w 3097752"/>
              <a:gd name="connsiteY14" fmla="*/ 385032 h 2099532"/>
              <a:gd name="connsiteX15" fmla="*/ 63199 w 3097752"/>
              <a:gd name="connsiteY15" fmla="*/ 1459452 h 2099532"/>
              <a:gd name="connsiteX16" fmla="*/ 93679 w 3097752"/>
              <a:gd name="connsiteY16" fmla="*/ 1566132 h 2099532"/>
              <a:gd name="connsiteX17" fmla="*/ 139399 w 3097752"/>
              <a:gd name="connsiteY17" fmla="*/ 1642332 h 2099532"/>
              <a:gd name="connsiteX18" fmla="*/ 268939 w 3097752"/>
              <a:gd name="connsiteY18" fmla="*/ 1695672 h 2099532"/>
              <a:gd name="connsiteX19" fmla="*/ 1602439 w 3097752"/>
              <a:gd name="connsiteY19" fmla="*/ 1688052 h 2099532"/>
              <a:gd name="connsiteX20" fmla="*/ 1394789 w 3097752"/>
              <a:gd name="connsiteY20" fmla="*/ 1913779 h 2099532"/>
              <a:gd name="connsiteX21" fmla="*/ 1225238 w 3097752"/>
              <a:gd name="connsiteY21" fmla="*/ 2084292 h 2099532"/>
              <a:gd name="connsiteX22" fmla="*/ 1030939 w 3097752"/>
              <a:gd name="connsiteY22" fmla="*/ 2091912 h 2099532"/>
              <a:gd name="connsiteX23" fmla="*/ 1030939 w 3097752"/>
              <a:gd name="connsiteY23" fmla="*/ 1756632 h 2099532"/>
              <a:gd name="connsiteX24" fmla="*/ 817579 w 3097752"/>
              <a:gd name="connsiteY24" fmla="*/ 1954752 h 2099532"/>
              <a:gd name="connsiteX25" fmla="*/ 688484 w 3097752"/>
              <a:gd name="connsiteY25" fmla="*/ 1954752 h 2099532"/>
              <a:gd name="connsiteX26" fmla="*/ 690278 w 3097752"/>
              <a:gd name="connsiteY26" fmla="*/ 2099532 h 2099532"/>
              <a:gd name="connsiteX27" fmla="*/ 2239 w 3097752"/>
              <a:gd name="connsiteY27" fmla="*/ 2099532 h 2099532"/>
              <a:gd name="connsiteX28" fmla="*/ 0 w 3097752"/>
              <a:gd name="connsiteY28" fmla="*/ 7621 h 2099532"/>
              <a:gd name="connsiteX0" fmla="*/ 0 w 3097752"/>
              <a:gd name="connsiteY0" fmla="*/ 7621 h 2099532"/>
              <a:gd name="connsiteX1" fmla="*/ 3097752 w 3097752"/>
              <a:gd name="connsiteY1" fmla="*/ 0 h 2099532"/>
              <a:gd name="connsiteX2" fmla="*/ 3088339 w 3097752"/>
              <a:gd name="connsiteY2" fmla="*/ 2061432 h 2099532"/>
              <a:gd name="connsiteX3" fmla="*/ 1276573 w 3097752"/>
              <a:gd name="connsiteY3" fmla="*/ 2074878 h 2099532"/>
              <a:gd name="connsiteX4" fmla="*/ 1379526 w 3097752"/>
              <a:gd name="connsiteY4" fmla="*/ 1924272 h 2099532"/>
              <a:gd name="connsiteX5" fmla="*/ 2295859 w 3097752"/>
              <a:gd name="connsiteY5" fmla="*/ 1695672 h 2099532"/>
              <a:gd name="connsiteX6" fmla="*/ 2562559 w 3097752"/>
              <a:gd name="connsiteY6" fmla="*/ 1680432 h 2099532"/>
              <a:gd name="connsiteX7" fmla="*/ 2676859 w 3097752"/>
              <a:gd name="connsiteY7" fmla="*/ 1604232 h 2099532"/>
              <a:gd name="connsiteX8" fmla="*/ 2737819 w 3097752"/>
              <a:gd name="connsiteY8" fmla="*/ 1497552 h 2099532"/>
              <a:gd name="connsiteX9" fmla="*/ 2722579 w 3097752"/>
              <a:gd name="connsiteY9" fmla="*/ 415512 h 2099532"/>
              <a:gd name="connsiteX10" fmla="*/ 2699719 w 3097752"/>
              <a:gd name="connsiteY10" fmla="*/ 270732 h 2099532"/>
              <a:gd name="connsiteX11" fmla="*/ 2509219 w 3097752"/>
              <a:gd name="connsiteY11" fmla="*/ 179292 h 2099532"/>
              <a:gd name="connsiteX12" fmla="*/ 284179 w 3097752"/>
              <a:gd name="connsiteY12" fmla="*/ 186912 h 2099532"/>
              <a:gd name="connsiteX13" fmla="*/ 147019 w 3097752"/>
              <a:gd name="connsiteY13" fmla="*/ 232632 h 2099532"/>
              <a:gd name="connsiteX14" fmla="*/ 55579 w 3097752"/>
              <a:gd name="connsiteY14" fmla="*/ 385032 h 2099532"/>
              <a:gd name="connsiteX15" fmla="*/ 63199 w 3097752"/>
              <a:gd name="connsiteY15" fmla="*/ 1459452 h 2099532"/>
              <a:gd name="connsiteX16" fmla="*/ 93679 w 3097752"/>
              <a:gd name="connsiteY16" fmla="*/ 1566132 h 2099532"/>
              <a:gd name="connsiteX17" fmla="*/ 139399 w 3097752"/>
              <a:gd name="connsiteY17" fmla="*/ 1642332 h 2099532"/>
              <a:gd name="connsiteX18" fmla="*/ 268939 w 3097752"/>
              <a:gd name="connsiteY18" fmla="*/ 1695672 h 2099532"/>
              <a:gd name="connsiteX19" fmla="*/ 1602439 w 3097752"/>
              <a:gd name="connsiteY19" fmla="*/ 1688052 h 2099532"/>
              <a:gd name="connsiteX20" fmla="*/ 1394789 w 3097752"/>
              <a:gd name="connsiteY20" fmla="*/ 1913779 h 2099532"/>
              <a:gd name="connsiteX21" fmla="*/ 1277656 w 3097752"/>
              <a:gd name="connsiteY21" fmla="*/ 2084292 h 2099532"/>
              <a:gd name="connsiteX22" fmla="*/ 1030939 w 3097752"/>
              <a:gd name="connsiteY22" fmla="*/ 2091912 h 2099532"/>
              <a:gd name="connsiteX23" fmla="*/ 1030939 w 3097752"/>
              <a:gd name="connsiteY23" fmla="*/ 1756632 h 2099532"/>
              <a:gd name="connsiteX24" fmla="*/ 817579 w 3097752"/>
              <a:gd name="connsiteY24" fmla="*/ 1954752 h 2099532"/>
              <a:gd name="connsiteX25" fmla="*/ 688484 w 3097752"/>
              <a:gd name="connsiteY25" fmla="*/ 1954752 h 2099532"/>
              <a:gd name="connsiteX26" fmla="*/ 690278 w 3097752"/>
              <a:gd name="connsiteY26" fmla="*/ 2099532 h 2099532"/>
              <a:gd name="connsiteX27" fmla="*/ 2239 w 3097752"/>
              <a:gd name="connsiteY27" fmla="*/ 2099532 h 2099532"/>
              <a:gd name="connsiteX28" fmla="*/ 0 w 3097752"/>
              <a:gd name="connsiteY28" fmla="*/ 7621 h 2099532"/>
              <a:gd name="connsiteX0" fmla="*/ 0 w 3097752"/>
              <a:gd name="connsiteY0" fmla="*/ 7621 h 2099532"/>
              <a:gd name="connsiteX1" fmla="*/ 3097752 w 3097752"/>
              <a:gd name="connsiteY1" fmla="*/ 0 h 2099532"/>
              <a:gd name="connsiteX2" fmla="*/ 3088340 w 3097752"/>
              <a:gd name="connsiteY2" fmla="*/ 2076672 h 2099532"/>
              <a:gd name="connsiteX3" fmla="*/ 1276573 w 3097752"/>
              <a:gd name="connsiteY3" fmla="*/ 2074878 h 2099532"/>
              <a:gd name="connsiteX4" fmla="*/ 1379526 w 3097752"/>
              <a:gd name="connsiteY4" fmla="*/ 1924272 h 2099532"/>
              <a:gd name="connsiteX5" fmla="*/ 2295859 w 3097752"/>
              <a:gd name="connsiteY5" fmla="*/ 1695672 h 2099532"/>
              <a:gd name="connsiteX6" fmla="*/ 2562559 w 3097752"/>
              <a:gd name="connsiteY6" fmla="*/ 1680432 h 2099532"/>
              <a:gd name="connsiteX7" fmla="*/ 2676859 w 3097752"/>
              <a:gd name="connsiteY7" fmla="*/ 1604232 h 2099532"/>
              <a:gd name="connsiteX8" fmla="*/ 2737819 w 3097752"/>
              <a:gd name="connsiteY8" fmla="*/ 1497552 h 2099532"/>
              <a:gd name="connsiteX9" fmla="*/ 2722579 w 3097752"/>
              <a:gd name="connsiteY9" fmla="*/ 415512 h 2099532"/>
              <a:gd name="connsiteX10" fmla="*/ 2699719 w 3097752"/>
              <a:gd name="connsiteY10" fmla="*/ 270732 h 2099532"/>
              <a:gd name="connsiteX11" fmla="*/ 2509219 w 3097752"/>
              <a:gd name="connsiteY11" fmla="*/ 179292 h 2099532"/>
              <a:gd name="connsiteX12" fmla="*/ 284179 w 3097752"/>
              <a:gd name="connsiteY12" fmla="*/ 186912 h 2099532"/>
              <a:gd name="connsiteX13" fmla="*/ 147019 w 3097752"/>
              <a:gd name="connsiteY13" fmla="*/ 232632 h 2099532"/>
              <a:gd name="connsiteX14" fmla="*/ 55579 w 3097752"/>
              <a:gd name="connsiteY14" fmla="*/ 385032 h 2099532"/>
              <a:gd name="connsiteX15" fmla="*/ 63199 w 3097752"/>
              <a:gd name="connsiteY15" fmla="*/ 1459452 h 2099532"/>
              <a:gd name="connsiteX16" fmla="*/ 93679 w 3097752"/>
              <a:gd name="connsiteY16" fmla="*/ 1566132 h 2099532"/>
              <a:gd name="connsiteX17" fmla="*/ 139399 w 3097752"/>
              <a:gd name="connsiteY17" fmla="*/ 1642332 h 2099532"/>
              <a:gd name="connsiteX18" fmla="*/ 268939 w 3097752"/>
              <a:gd name="connsiteY18" fmla="*/ 1695672 h 2099532"/>
              <a:gd name="connsiteX19" fmla="*/ 1602439 w 3097752"/>
              <a:gd name="connsiteY19" fmla="*/ 1688052 h 2099532"/>
              <a:gd name="connsiteX20" fmla="*/ 1394789 w 3097752"/>
              <a:gd name="connsiteY20" fmla="*/ 1913779 h 2099532"/>
              <a:gd name="connsiteX21" fmla="*/ 1277656 w 3097752"/>
              <a:gd name="connsiteY21" fmla="*/ 2084292 h 2099532"/>
              <a:gd name="connsiteX22" fmla="*/ 1030939 w 3097752"/>
              <a:gd name="connsiteY22" fmla="*/ 2091912 h 2099532"/>
              <a:gd name="connsiteX23" fmla="*/ 1030939 w 3097752"/>
              <a:gd name="connsiteY23" fmla="*/ 1756632 h 2099532"/>
              <a:gd name="connsiteX24" fmla="*/ 817579 w 3097752"/>
              <a:gd name="connsiteY24" fmla="*/ 1954752 h 2099532"/>
              <a:gd name="connsiteX25" fmla="*/ 688484 w 3097752"/>
              <a:gd name="connsiteY25" fmla="*/ 1954752 h 2099532"/>
              <a:gd name="connsiteX26" fmla="*/ 690278 w 3097752"/>
              <a:gd name="connsiteY26" fmla="*/ 2099532 h 2099532"/>
              <a:gd name="connsiteX27" fmla="*/ 2239 w 3097752"/>
              <a:gd name="connsiteY27" fmla="*/ 2099532 h 2099532"/>
              <a:gd name="connsiteX28" fmla="*/ 0 w 3097752"/>
              <a:gd name="connsiteY28" fmla="*/ 7621 h 2099532"/>
              <a:gd name="connsiteX0" fmla="*/ 0 w 3097752"/>
              <a:gd name="connsiteY0" fmla="*/ 0 h 2122390"/>
              <a:gd name="connsiteX1" fmla="*/ 3097752 w 3097752"/>
              <a:gd name="connsiteY1" fmla="*/ 22858 h 2122390"/>
              <a:gd name="connsiteX2" fmla="*/ 3088340 w 3097752"/>
              <a:gd name="connsiteY2" fmla="*/ 2099530 h 2122390"/>
              <a:gd name="connsiteX3" fmla="*/ 1276573 w 3097752"/>
              <a:gd name="connsiteY3" fmla="*/ 2097736 h 2122390"/>
              <a:gd name="connsiteX4" fmla="*/ 1379526 w 3097752"/>
              <a:gd name="connsiteY4" fmla="*/ 1947130 h 2122390"/>
              <a:gd name="connsiteX5" fmla="*/ 2295859 w 3097752"/>
              <a:gd name="connsiteY5" fmla="*/ 1718530 h 2122390"/>
              <a:gd name="connsiteX6" fmla="*/ 2562559 w 3097752"/>
              <a:gd name="connsiteY6" fmla="*/ 1703290 h 2122390"/>
              <a:gd name="connsiteX7" fmla="*/ 2676859 w 3097752"/>
              <a:gd name="connsiteY7" fmla="*/ 1627090 h 2122390"/>
              <a:gd name="connsiteX8" fmla="*/ 2737819 w 3097752"/>
              <a:gd name="connsiteY8" fmla="*/ 1520410 h 2122390"/>
              <a:gd name="connsiteX9" fmla="*/ 2722579 w 3097752"/>
              <a:gd name="connsiteY9" fmla="*/ 438370 h 2122390"/>
              <a:gd name="connsiteX10" fmla="*/ 2699719 w 3097752"/>
              <a:gd name="connsiteY10" fmla="*/ 293590 h 2122390"/>
              <a:gd name="connsiteX11" fmla="*/ 2509219 w 3097752"/>
              <a:gd name="connsiteY11" fmla="*/ 202150 h 2122390"/>
              <a:gd name="connsiteX12" fmla="*/ 284179 w 3097752"/>
              <a:gd name="connsiteY12" fmla="*/ 209770 h 2122390"/>
              <a:gd name="connsiteX13" fmla="*/ 147019 w 3097752"/>
              <a:gd name="connsiteY13" fmla="*/ 255490 h 2122390"/>
              <a:gd name="connsiteX14" fmla="*/ 55579 w 3097752"/>
              <a:gd name="connsiteY14" fmla="*/ 407890 h 2122390"/>
              <a:gd name="connsiteX15" fmla="*/ 63199 w 3097752"/>
              <a:gd name="connsiteY15" fmla="*/ 1482310 h 2122390"/>
              <a:gd name="connsiteX16" fmla="*/ 93679 w 3097752"/>
              <a:gd name="connsiteY16" fmla="*/ 1588990 h 2122390"/>
              <a:gd name="connsiteX17" fmla="*/ 139399 w 3097752"/>
              <a:gd name="connsiteY17" fmla="*/ 1665190 h 2122390"/>
              <a:gd name="connsiteX18" fmla="*/ 268939 w 3097752"/>
              <a:gd name="connsiteY18" fmla="*/ 1718530 h 2122390"/>
              <a:gd name="connsiteX19" fmla="*/ 1602439 w 3097752"/>
              <a:gd name="connsiteY19" fmla="*/ 1710910 h 2122390"/>
              <a:gd name="connsiteX20" fmla="*/ 1394789 w 3097752"/>
              <a:gd name="connsiteY20" fmla="*/ 1936637 h 2122390"/>
              <a:gd name="connsiteX21" fmla="*/ 1277656 w 3097752"/>
              <a:gd name="connsiteY21" fmla="*/ 2107150 h 2122390"/>
              <a:gd name="connsiteX22" fmla="*/ 1030939 w 3097752"/>
              <a:gd name="connsiteY22" fmla="*/ 2114770 h 2122390"/>
              <a:gd name="connsiteX23" fmla="*/ 1030939 w 3097752"/>
              <a:gd name="connsiteY23" fmla="*/ 1779490 h 2122390"/>
              <a:gd name="connsiteX24" fmla="*/ 817579 w 3097752"/>
              <a:gd name="connsiteY24" fmla="*/ 1977610 h 2122390"/>
              <a:gd name="connsiteX25" fmla="*/ 688484 w 3097752"/>
              <a:gd name="connsiteY25" fmla="*/ 1977610 h 2122390"/>
              <a:gd name="connsiteX26" fmla="*/ 690278 w 3097752"/>
              <a:gd name="connsiteY26" fmla="*/ 2122390 h 2122390"/>
              <a:gd name="connsiteX27" fmla="*/ 2239 w 3097752"/>
              <a:gd name="connsiteY27" fmla="*/ 2122390 h 2122390"/>
              <a:gd name="connsiteX28" fmla="*/ 0 w 3097752"/>
              <a:gd name="connsiteY28" fmla="*/ 0 h 2122390"/>
              <a:gd name="connsiteX0" fmla="*/ 0 w 3088679"/>
              <a:gd name="connsiteY0" fmla="*/ 1 h 2122391"/>
              <a:gd name="connsiteX1" fmla="*/ 3074879 w 3088679"/>
              <a:gd name="connsiteY1" fmla="*/ 0 h 2122391"/>
              <a:gd name="connsiteX2" fmla="*/ 3088340 w 3088679"/>
              <a:gd name="connsiteY2" fmla="*/ 2099531 h 2122391"/>
              <a:gd name="connsiteX3" fmla="*/ 1276573 w 3088679"/>
              <a:gd name="connsiteY3" fmla="*/ 2097737 h 2122391"/>
              <a:gd name="connsiteX4" fmla="*/ 1379526 w 3088679"/>
              <a:gd name="connsiteY4" fmla="*/ 1947131 h 2122391"/>
              <a:gd name="connsiteX5" fmla="*/ 2295859 w 3088679"/>
              <a:gd name="connsiteY5" fmla="*/ 1718531 h 2122391"/>
              <a:gd name="connsiteX6" fmla="*/ 2562559 w 3088679"/>
              <a:gd name="connsiteY6" fmla="*/ 1703291 h 2122391"/>
              <a:gd name="connsiteX7" fmla="*/ 2676859 w 3088679"/>
              <a:gd name="connsiteY7" fmla="*/ 1627091 h 2122391"/>
              <a:gd name="connsiteX8" fmla="*/ 2737819 w 3088679"/>
              <a:gd name="connsiteY8" fmla="*/ 1520411 h 2122391"/>
              <a:gd name="connsiteX9" fmla="*/ 2722579 w 3088679"/>
              <a:gd name="connsiteY9" fmla="*/ 438371 h 2122391"/>
              <a:gd name="connsiteX10" fmla="*/ 2699719 w 3088679"/>
              <a:gd name="connsiteY10" fmla="*/ 293591 h 2122391"/>
              <a:gd name="connsiteX11" fmla="*/ 2509219 w 3088679"/>
              <a:gd name="connsiteY11" fmla="*/ 202151 h 2122391"/>
              <a:gd name="connsiteX12" fmla="*/ 284179 w 3088679"/>
              <a:gd name="connsiteY12" fmla="*/ 209771 h 2122391"/>
              <a:gd name="connsiteX13" fmla="*/ 147019 w 3088679"/>
              <a:gd name="connsiteY13" fmla="*/ 255491 h 2122391"/>
              <a:gd name="connsiteX14" fmla="*/ 55579 w 3088679"/>
              <a:gd name="connsiteY14" fmla="*/ 407891 h 2122391"/>
              <a:gd name="connsiteX15" fmla="*/ 63199 w 3088679"/>
              <a:gd name="connsiteY15" fmla="*/ 1482311 h 2122391"/>
              <a:gd name="connsiteX16" fmla="*/ 93679 w 3088679"/>
              <a:gd name="connsiteY16" fmla="*/ 1588991 h 2122391"/>
              <a:gd name="connsiteX17" fmla="*/ 139399 w 3088679"/>
              <a:gd name="connsiteY17" fmla="*/ 1665191 h 2122391"/>
              <a:gd name="connsiteX18" fmla="*/ 268939 w 3088679"/>
              <a:gd name="connsiteY18" fmla="*/ 1718531 h 2122391"/>
              <a:gd name="connsiteX19" fmla="*/ 1602439 w 3088679"/>
              <a:gd name="connsiteY19" fmla="*/ 1710911 h 2122391"/>
              <a:gd name="connsiteX20" fmla="*/ 1394789 w 3088679"/>
              <a:gd name="connsiteY20" fmla="*/ 1936638 h 2122391"/>
              <a:gd name="connsiteX21" fmla="*/ 1277656 w 3088679"/>
              <a:gd name="connsiteY21" fmla="*/ 2107151 h 2122391"/>
              <a:gd name="connsiteX22" fmla="*/ 1030939 w 3088679"/>
              <a:gd name="connsiteY22" fmla="*/ 2114771 h 2122391"/>
              <a:gd name="connsiteX23" fmla="*/ 1030939 w 3088679"/>
              <a:gd name="connsiteY23" fmla="*/ 1779491 h 2122391"/>
              <a:gd name="connsiteX24" fmla="*/ 817579 w 3088679"/>
              <a:gd name="connsiteY24" fmla="*/ 1977611 h 2122391"/>
              <a:gd name="connsiteX25" fmla="*/ 688484 w 3088679"/>
              <a:gd name="connsiteY25" fmla="*/ 1977611 h 2122391"/>
              <a:gd name="connsiteX26" fmla="*/ 690278 w 3088679"/>
              <a:gd name="connsiteY26" fmla="*/ 2122391 h 2122391"/>
              <a:gd name="connsiteX27" fmla="*/ 2239 w 3088679"/>
              <a:gd name="connsiteY27" fmla="*/ 2122391 h 2122391"/>
              <a:gd name="connsiteX28" fmla="*/ 0 w 3088679"/>
              <a:gd name="connsiteY28" fmla="*/ 1 h 212239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Lst>
            <a:rect l="l" t="t" r="r" b="b"/>
            <a:pathLst>
              <a:path w="3088679" h="2122391">
                <a:moveTo>
                  <a:pt x="0" y="1"/>
                </a:moveTo>
                <a:lnTo>
                  <a:pt x="3074879" y="0"/>
                </a:lnTo>
                <a:cubicBezTo>
                  <a:pt x="3071741" y="687144"/>
                  <a:pt x="3091478" y="1412387"/>
                  <a:pt x="3088340" y="2099531"/>
                </a:cubicBezTo>
                <a:lnTo>
                  <a:pt x="1276573" y="2097737"/>
                </a:lnTo>
                <a:lnTo>
                  <a:pt x="1379526" y="1947131"/>
                </a:lnTo>
                <a:lnTo>
                  <a:pt x="2295859" y="1718531"/>
                </a:lnTo>
                <a:lnTo>
                  <a:pt x="2562559" y="1703291"/>
                </a:lnTo>
                <a:lnTo>
                  <a:pt x="2676859" y="1627091"/>
                </a:lnTo>
                <a:lnTo>
                  <a:pt x="2737819" y="1520411"/>
                </a:lnTo>
                <a:lnTo>
                  <a:pt x="2722579" y="438371"/>
                </a:lnTo>
                <a:lnTo>
                  <a:pt x="2699719" y="293591"/>
                </a:lnTo>
                <a:lnTo>
                  <a:pt x="2509219" y="202151"/>
                </a:lnTo>
                <a:lnTo>
                  <a:pt x="284179" y="209771"/>
                </a:lnTo>
                <a:lnTo>
                  <a:pt x="147019" y="255491"/>
                </a:lnTo>
                <a:lnTo>
                  <a:pt x="55579" y="407891"/>
                </a:lnTo>
                <a:lnTo>
                  <a:pt x="63199" y="1482311"/>
                </a:lnTo>
                <a:lnTo>
                  <a:pt x="93679" y="1588991"/>
                </a:lnTo>
                <a:lnTo>
                  <a:pt x="139399" y="1665191"/>
                </a:lnTo>
                <a:lnTo>
                  <a:pt x="268939" y="1718531"/>
                </a:lnTo>
                <a:lnTo>
                  <a:pt x="1602439" y="1710911"/>
                </a:lnTo>
                <a:lnTo>
                  <a:pt x="1394789" y="1936638"/>
                </a:lnTo>
                <a:lnTo>
                  <a:pt x="1277656" y="2107151"/>
                </a:lnTo>
                <a:lnTo>
                  <a:pt x="1030939" y="2114771"/>
                </a:lnTo>
                <a:lnTo>
                  <a:pt x="1030939" y="1779491"/>
                </a:lnTo>
                <a:lnTo>
                  <a:pt x="817579" y="1977611"/>
                </a:lnTo>
                <a:lnTo>
                  <a:pt x="688484" y="1977611"/>
                </a:lnTo>
                <a:lnTo>
                  <a:pt x="690278" y="2122391"/>
                </a:lnTo>
                <a:lnTo>
                  <a:pt x="2239" y="2122391"/>
                </a:lnTo>
                <a:cubicBezTo>
                  <a:pt x="1493" y="1425087"/>
                  <a:pt x="746" y="697305"/>
                  <a:pt x="0" y="1"/>
                </a:cubicBezTo>
                <a:close/>
              </a:path>
            </a:pathLst>
          </a:custGeom>
          <a:solidFill>
            <a:srgbClr val="D2FFE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840" name="Freeform: Shape 839">
            <a:extLst>
              <a:ext uri="{FF2B5EF4-FFF2-40B4-BE49-F238E27FC236}">
                <a16:creationId xmlns:a16="http://schemas.microsoft.com/office/drawing/2014/main" id="{38E47F6C-3182-ACD9-A2A0-0EEAE466F7E9}"/>
              </a:ext>
            </a:extLst>
          </xdr:cNvPr>
          <xdr:cNvSpPr/>
        </xdr:nvSpPr>
        <xdr:spPr>
          <a:xfrm flipH="1" flipV="1">
            <a:off x="9277735" y="89539103"/>
            <a:ext cx="3103593" cy="2075096"/>
          </a:xfrm>
          <a:custGeom>
            <a:avLst/>
            <a:gdLst>
              <a:gd name="connsiteX0" fmla="*/ 0 w 3108960"/>
              <a:gd name="connsiteY0" fmla="*/ 0 h 2095500"/>
              <a:gd name="connsiteX1" fmla="*/ 3108960 w 3108960"/>
              <a:gd name="connsiteY1" fmla="*/ 7620 h 2095500"/>
              <a:gd name="connsiteX2" fmla="*/ 3093720 w 3108960"/>
              <a:gd name="connsiteY2" fmla="*/ 2057400 h 2095500"/>
              <a:gd name="connsiteX3" fmla="*/ 1287780 w 3108960"/>
              <a:gd name="connsiteY3" fmla="*/ 2065020 h 2095500"/>
              <a:gd name="connsiteX4" fmla="*/ 1432560 w 3108960"/>
              <a:gd name="connsiteY4" fmla="*/ 1920240 h 2095500"/>
              <a:gd name="connsiteX5" fmla="*/ 2301240 w 3108960"/>
              <a:gd name="connsiteY5" fmla="*/ 1691640 h 2095500"/>
              <a:gd name="connsiteX6" fmla="*/ 2506980 w 3108960"/>
              <a:gd name="connsiteY6" fmla="*/ 1676400 h 2095500"/>
              <a:gd name="connsiteX7" fmla="*/ 2743200 w 3108960"/>
              <a:gd name="connsiteY7" fmla="*/ 1493520 h 2095500"/>
              <a:gd name="connsiteX8" fmla="*/ 2727960 w 3108960"/>
              <a:gd name="connsiteY8" fmla="*/ 411480 h 2095500"/>
              <a:gd name="connsiteX9" fmla="*/ 2514600 w 3108960"/>
              <a:gd name="connsiteY9" fmla="*/ 175260 h 2095500"/>
              <a:gd name="connsiteX10" fmla="*/ 289560 w 3108960"/>
              <a:gd name="connsiteY10" fmla="*/ 182880 h 2095500"/>
              <a:gd name="connsiteX11" fmla="*/ 68580 w 3108960"/>
              <a:gd name="connsiteY11" fmla="*/ 350520 h 2095500"/>
              <a:gd name="connsiteX12" fmla="*/ 68580 w 3108960"/>
              <a:gd name="connsiteY12" fmla="*/ 1455420 h 2095500"/>
              <a:gd name="connsiteX13" fmla="*/ 274320 w 3108960"/>
              <a:gd name="connsiteY13" fmla="*/ 1691640 h 2095500"/>
              <a:gd name="connsiteX14" fmla="*/ 1607820 w 3108960"/>
              <a:gd name="connsiteY14" fmla="*/ 1684020 h 2095500"/>
              <a:gd name="connsiteX15" fmla="*/ 1409700 w 3108960"/>
              <a:gd name="connsiteY15" fmla="*/ 1905000 h 2095500"/>
              <a:gd name="connsiteX16" fmla="*/ 1249680 w 3108960"/>
              <a:gd name="connsiteY16" fmla="*/ 2080260 h 2095500"/>
              <a:gd name="connsiteX17" fmla="*/ 1036320 w 3108960"/>
              <a:gd name="connsiteY17" fmla="*/ 2087880 h 2095500"/>
              <a:gd name="connsiteX18" fmla="*/ 1036320 w 3108960"/>
              <a:gd name="connsiteY18" fmla="*/ 1752600 h 2095500"/>
              <a:gd name="connsiteX19" fmla="*/ 822960 w 3108960"/>
              <a:gd name="connsiteY19" fmla="*/ 1950720 h 2095500"/>
              <a:gd name="connsiteX20" fmla="*/ 670560 w 3108960"/>
              <a:gd name="connsiteY20" fmla="*/ 1950720 h 2095500"/>
              <a:gd name="connsiteX21" fmla="*/ 678180 w 3108960"/>
              <a:gd name="connsiteY21" fmla="*/ 2095500 h 2095500"/>
              <a:gd name="connsiteX22" fmla="*/ 7620 w 3108960"/>
              <a:gd name="connsiteY22" fmla="*/ 2095500 h 2095500"/>
              <a:gd name="connsiteX23" fmla="*/ 0 w 3108960"/>
              <a:gd name="connsiteY23" fmla="*/ 0 h 2095500"/>
              <a:gd name="connsiteX0" fmla="*/ 0 w 3108960"/>
              <a:gd name="connsiteY0" fmla="*/ 0 h 2095500"/>
              <a:gd name="connsiteX1" fmla="*/ 3108960 w 3108960"/>
              <a:gd name="connsiteY1" fmla="*/ 7620 h 2095500"/>
              <a:gd name="connsiteX2" fmla="*/ 3093720 w 3108960"/>
              <a:gd name="connsiteY2" fmla="*/ 2057400 h 2095500"/>
              <a:gd name="connsiteX3" fmla="*/ 1287780 w 3108960"/>
              <a:gd name="connsiteY3" fmla="*/ 2065020 h 2095500"/>
              <a:gd name="connsiteX4" fmla="*/ 1432560 w 3108960"/>
              <a:gd name="connsiteY4" fmla="*/ 1920240 h 2095500"/>
              <a:gd name="connsiteX5" fmla="*/ 2301240 w 3108960"/>
              <a:gd name="connsiteY5" fmla="*/ 1691640 h 2095500"/>
              <a:gd name="connsiteX6" fmla="*/ 2506980 w 3108960"/>
              <a:gd name="connsiteY6" fmla="*/ 1676400 h 2095500"/>
              <a:gd name="connsiteX7" fmla="*/ 2598420 w 3108960"/>
              <a:gd name="connsiteY7" fmla="*/ 1600200 h 2095500"/>
              <a:gd name="connsiteX8" fmla="*/ 2743200 w 3108960"/>
              <a:gd name="connsiteY8" fmla="*/ 1493520 h 2095500"/>
              <a:gd name="connsiteX9" fmla="*/ 2727960 w 3108960"/>
              <a:gd name="connsiteY9" fmla="*/ 411480 h 2095500"/>
              <a:gd name="connsiteX10" fmla="*/ 2514600 w 3108960"/>
              <a:gd name="connsiteY10" fmla="*/ 175260 h 2095500"/>
              <a:gd name="connsiteX11" fmla="*/ 289560 w 3108960"/>
              <a:gd name="connsiteY11" fmla="*/ 182880 h 2095500"/>
              <a:gd name="connsiteX12" fmla="*/ 68580 w 3108960"/>
              <a:gd name="connsiteY12" fmla="*/ 350520 h 2095500"/>
              <a:gd name="connsiteX13" fmla="*/ 68580 w 3108960"/>
              <a:gd name="connsiteY13" fmla="*/ 1455420 h 2095500"/>
              <a:gd name="connsiteX14" fmla="*/ 274320 w 3108960"/>
              <a:gd name="connsiteY14" fmla="*/ 1691640 h 2095500"/>
              <a:gd name="connsiteX15" fmla="*/ 1607820 w 3108960"/>
              <a:gd name="connsiteY15" fmla="*/ 1684020 h 2095500"/>
              <a:gd name="connsiteX16" fmla="*/ 1409700 w 3108960"/>
              <a:gd name="connsiteY16" fmla="*/ 1905000 h 2095500"/>
              <a:gd name="connsiteX17" fmla="*/ 1249680 w 3108960"/>
              <a:gd name="connsiteY17" fmla="*/ 2080260 h 2095500"/>
              <a:gd name="connsiteX18" fmla="*/ 1036320 w 3108960"/>
              <a:gd name="connsiteY18" fmla="*/ 2087880 h 2095500"/>
              <a:gd name="connsiteX19" fmla="*/ 1036320 w 3108960"/>
              <a:gd name="connsiteY19" fmla="*/ 1752600 h 2095500"/>
              <a:gd name="connsiteX20" fmla="*/ 822960 w 3108960"/>
              <a:gd name="connsiteY20" fmla="*/ 1950720 h 2095500"/>
              <a:gd name="connsiteX21" fmla="*/ 670560 w 3108960"/>
              <a:gd name="connsiteY21" fmla="*/ 1950720 h 2095500"/>
              <a:gd name="connsiteX22" fmla="*/ 678180 w 3108960"/>
              <a:gd name="connsiteY22" fmla="*/ 2095500 h 2095500"/>
              <a:gd name="connsiteX23" fmla="*/ 7620 w 3108960"/>
              <a:gd name="connsiteY23" fmla="*/ 2095500 h 2095500"/>
              <a:gd name="connsiteX24" fmla="*/ 0 w 3108960"/>
              <a:gd name="connsiteY24" fmla="*/ 0 h 2095500"/>
              <a:gd name="connsiteX0" fmla="*/ 0 w 3108960"/>
              <a:gd name="connsiteY0" fmla="*/ 0 h 2095500"/>
              <a:gd name="connsiteX1" fmla="*/ 3108960 w 3108960"/>
              <a:gd name="connsiteY1" fmla="*/ 7620 h 2095500"/>
              <a:gd name="connsiteX2" fmla="*/ 3093720 w 3108960"/>
              <a:gd name="connsiteY2" fmla="*/ 2057400 h 2095500"/>
              <a:gd name="connsiteX3" fmla="*/ 1287780 w 3108960"/>
              <a:gd name="connsiteY3" fmla="*/ 2065020 h 2095500"/>
              <a:gd name="connsiteX4" fmla="*/ 1432560 w 3108960"/>
              <a:gd name="connsiteY4" fmla="*/ 1920240 h 2095500"/>
              <a:gd name="connsiteX5" fmla="*/ 2301240 w 3108960"/>
              <a:gd name="connsiteY5" fmla="*/ 1691640 h 2095500"/>
              <a:gd name="connsiteX6" fmla="*/ 2506980 w 3108960"/>
              <a:gd name="connsiteY6" fmla="*/ 1676400 h 2095500"/>
              <a:gd name="connsiteX7" fmla="*/ 2682240 w 3108960"/>
              <a:gd name="connsiteY7" fmla="*/ 1600200 h 2095500"/>
              <a:gd name="connsiteX8" fmla="*/ 2743200 w 3108960"/>
              <a:gd name="connsiteY8" fmla="*/ 1493520 h 2095500"/>
              <a:gd name="connsiteX9" fmla="*/ 2727960 w 3108960"/>
              <a:gd name="connsiteY9" fmla="*/ 411480 h 2095500"/>
              <a:gd name="connsiteX10" fmla="*/ 2514600 w 3108960"/>
              <a:gd name="connsiteY10" fmla="*/ 175260 h 2095500"/>
              <a:gd name="connsiteX11" fmla="*/ 289560 w 3108960"/>
              <a:gd name="connsiteY11" fmla="*/ 182880 h 2095500"/>
              <a:gd name="connsiteX12" fmla="*/ 68580 w 3108960"/>
              <a:gd name="connsiteY12" fmla="*/ 350520 h 2095500"/>
              <a:gd name="connsiteX13" fmla="*/ 68580 w 3108960"/>
              <a:gd name="connsiteY13" fmla="*/ 1455420 h 2095500"/>
              <a:gd name="connsiteX14" fmla="*/ 274320 w 3108960"/>
              <a:gd name="connsiteY14" fmla="*/ 1691640 h 2095500"/>
              <a:gd name="connsiteX15" fmla="*/ 1607820 w 3108960"/>
              <a:gd name="connsiteY15" fmla="*/ 1684020 h 2095500"/>
              <a:gd name="connsiteX16" fmla="*/ 1409700 w 3108960"/>
              <a:gd name="connsiteY16" fmla="*/ 1905000 h 2095500"/>
              <a:gd name="connsiteX17" fmla="*/ 1249680 w 3108960"/>
              <a:gd name="connsiteY17" fmla="*/ 2080260 h 2095500"/>
              <a:gd name="connsiteX18" fmla="*/ 1036320 w 3108960"/>
              <a:gd name="connsiteY18" fmla="*/ 2087880 h 2095500"/>
              <a:gd name="connsiteX19" fmla="*/ 1036320 w 3108960"/>
              <a:gd name="connsiteY19" fmla="*/ 1752600 h 2095500"/>
              <a:gd name="connsiteX20" fmla="*/ 822960 w 3108960"/>
              <a:gd name="connsiteY20" fmla="*/ 1950720 h 2095500"/>
              <a:gd name="connsiteX21" fmla="*/ 670560 w 3108960"/>
              <a:gd name="connsiteY21" fmla="*/ 1950720 h 2095500"/>
              <a:gd name="connsiteX22" fmla="*/ 678180 w 3108960"/>
              <a:gd name="connsiteY22" fmla="*/ 2095500 h 2095500"/>
              <a:gd name="connsiteX23" fmla="*/ 7620 w 3108960"/>
              <a:gd name="connsiteY23" fmla="*/ 2095500 h 2095500"/>
              <a:gd name="connsiteX24" fmla="*/ 0 w 3108960"/>
              <a:gd name="connsiteY24" fmla="*/ 0 h 2095500"/>
              <a:gd name="connsiteX0" fmla="*/ 0 w 3108960"/>
              <a:gd name="connsiteY0" fmla="*/ 0 h 2095500"/>
              <a:gd name="connsiteX1" fmla="*/ 3108960 w 3108960"/>
              <a:gd name="connsiteY1" fmla="*/ 7620 h 2095500"/>
              <a:gd name="connsiteX2" fmla="*/ 3093720 w 3108960"/>
              <a:gd name="connsiteY2" fmla="*/ 2057400 h 2095500"/>
              <a:gd name="connsiteX3" fmla="*/ 1287780 w 3108960"/>
              <a:gd name="connsiteY3" fmla="*/ 2065020 h 2095500"/>
              <a:gd name="connsiteX4" fmla="*/ 1432560 w 3108960"/>
              <a:gd name="connsiteY4" fmla="*/ 1920240 h 2095500"/>
              <a:gd name="connsiteX5" fmla="*/ 2301240 w 3108960"/>
              <a:gd name="connsiteY5" fmla="*/ 1691640 h 2095500"/>
              <a:gd name="connsiteX6" fmla="*/ 2506980 w 3108960"/>
              <a:gd name="connsiteY6" fmla="*/ 1676400 h 2095500"/>
              <a:gd name="connsiteX7" fmla="*/ 2682240 w 3108960"/>
              <a:gd name="connsiteY7" fmla="*/ 1600200 h 2095500"/>
              <a:gd name="connsiteX8" fmla="*/ 2743200 w 3108960"/>
              <a:gd name="connsiteY8" fmla="*/ 1493520 h 2095500"/>
              <a:gd name="connsiteX9" fmla="*/ 2727960 w 3108960"/>
              <a:gd name="connsiteY9" fmla="*/ 411480 h 2095500"/>
              <a:gd name="connsiteX10" fmla="*/ 2613660 w 3108960"/>
              <a:gd name="connsiteY10" fmla="*/ 274320 h 2095500"/>
              <a:gd name="connsiteX11" fmla="*/ 2514600 w 3108960"/>
              <a:gd name="connsiteY11" fmla="*/ 175260 h 2095500"/>
              <a:gd name="connsiteX12" fmla="*/ 289560 w 3108960"/>
              <a:gd name="connsiteY12" fmla="*/ 182880 h 2095500"/>
              <a:gd name="connsiteX13" fmla="*/ 68580 w 3108960"/>
              <a:gd name="connsiteY13" fmla="*/ 350520 h 2095500"/>
              <a:gd name="connsiteX14" fmla="*/ 68580 w 3108960"/>
              <a:gd name="connsiteY14" fmla="*/ 1455420 h 2095500"/>
              <a:gd name="connsiteX15" fmla="*/ 274320 w 3108960"/>
              <a:gd name="connsiteY15" fmla="*/ 1691640 h 2095500"/>
              <a:gd name="connsiteX16" fmla="*/ 1607820 w 3108960"/>
              <a:gd name="connsiteY16" fmla="*/ 1684020 h 2095500"/>
              <a:gd name="connsiteX17" fmla="*/ 1409700 w 3108960"/>
              <a:gd name="connsiteY17" fmla="*/ 1905000 h 2095500"/>
              <a:gd name="connsiteX18" fmla="*/ 1249680 w 3108960"/>
              <a:gd name="connsiteY18" fmla="*/ 2080260 h 2095500"/>
              <a:gd name="connsiteX19" fmla="*/ 1036320 w 3108960"/>
              <a:gd name="connsiteY19" fmla="*/ 2087880 h 2095500"/>
              <a:gd name="connsiteX20" fmla="*/ 1036320 w 3108960"/>
              <a:gd name="connsiteY20" fmla="*/ 1752600 h 2095500"/>
              <a:gd name="connsiteX21" fmla="*/ 822960 w 3108960"/>
              <a:gd name="connsiteY21" fmla="*/ 1950720 h 2095500"/>
              <a:gd name="connsiteX22" fmla="*/ 670560 w 3108960"/>
              <a:gd name="connsiteY22" fmla="*/ 1950720 h 2095500"/>
              <a:gd name="connsiteX23" fmla="*/ 678180 w 3108960"/>
              <a:gd name="connsiteY23" fmla="*/ 2095500 h 2095500"/>
              <a:gd name="connsiteX24" fmla="*/ 7620 w 3108960"/>
              <a:gd name="connsiteY24" fmla="*/ 2095500 h 2095500"/>
              <a:gd name="connsiteX25" fmla="*/ 0 w 3108960"/>
              <a:gd name="connsiteY25" fmla="*/ 0 h 2095500"/>
              <a:gd name="connsiteX0" fmla="*/ 0 w 3108960"/>
              <a:gd name="connsiteY0" fmla="*/ 0 h 2095500"/>
              <a:gd name="connsiteX1" fmla="*/ 3108960 w 3108960"/>
              <a:gd name="connsiteY1" fmla="*/ 7620 h 2095500"/>
              <a:gd name="connsiteX2" fmla="*/ 3093720 w 3108960"/>
              <a:gd name="connsiteY2" fmla="*/ 2057400 h 2095500"/>
              <a:gd name="connsiteX3" fmla="*/ 1287780 w 3108960"/>
              <a:gd name="connsiteY3" fmla="*/ 2065020 h 2095500"/>
              <a:gd name="connsiteX4" fmla="*/ 1432560 w 3108960"/>
              <a:gd name="connsiteY4" fmla="*/ 1920240 h 2095500"/>
              <a:gd name="connsiteX5" fmla="*/ 2301240 w 3108960"/>
              <a:gd name="connsiteY5" fmla="*/ 1691640 h 2095500"/>
              <a:gd name="connsiteX6" fmla="*/ 2506980 w 3108960"/>
              <a:gd name="connsiteY6" fmla="*/ 1676400 h 2095500"/>
              <a:gd name="connsiteX7" fmla="*/ 2682240 w 3108960"/>
              <a:gd name="connsiteY7" fmla="*/ 1600200 h 2095500"/>
              <a:gd name="connsiteX8" fmla="*/ 2743200 w 3108960"/>
              <a:gd name="connsiteY8" fmla="*/ 1493520 h 2095500"/>
              <a:gd name="connsiteX9" fmla="*/ 2727960 w 3108960"/>
              <a:gd name="connsiteY9" fmla="*/ 411480 h 2095500"/>
              <a:gd name="connsiteX10" fmla="*/ 2705100 w 3108960"/>
              <a:gd name="connsiteY10" fmla="*/ 266700 h 2095500"/>
              <a:gd name="connsiteX11" fmla="*/ 2514600 w 3108960"/>
              <a:gd name="connsiteY11" fmla="*/ 175260 h 2095500"/>
              <a:gd name="connsiteX12" fmla="*/ 289560 w 3108960"/>
              <a:gd name="connsiteY12" fmla="*/ 182880 h 2095500"/>
              <a:gd name="connsiteX13" fmla="*/ 68580 w 3108960"/>
              <a:gd name="connsiteY13" fmla="*/ 350520 h 2095500"/>
              <a:gd name="connsiteX14" fmla="*/ 68580 w 3108960"/>
              <a:gd name="connsiteY14" fmla="*/ 1455420 h 2095500"/>
              <a:gd name="connsiteX15" fmla="*/ 274320 w 3108960"/>
              <a:gd name="connsiteY15" fmla="*/ 1691640 h 2095500"/>
              <a:gd name="connsiteX16" fmla="*/ 1607820 w 3108960"/>
              <a:gd name="connsiteY16" fmla="*/ 1684020 h 2095500"/>
              <a:gd name="connsiteX17" fmla="*/ 1409700 w 3108960"/>
              <a:gd name="connsiteY17" fmla="*/ 1905000 h 2095500"/>
              <a:gd name="connsiteX18" fmla="*/ 1249680 w 3108960"/>
              <a:gd name="connsiteY18" fmla="*/ 2080260 h 2095500"/>
              <a:gd name="connsiteX19" fmla="*/ 1036320 w 3108960"/>
              <a:gd name="connsiteY19" fmla="*/ 2087880 h 2095500"/>
              <a:gd name="connsiteX20" fmla="*/ 1036320 w 3108960"/>
              <a:gd name="connsiteY20" fmla="*/ 1752600 h 2095500"/>
              <a:gd name="connsiteX21" fmla="*/ 822960 w 3108960"/>
              <a:gd name="connsiteY21" fmla="*/ 1950720 h 2095500"/>
              <a:gd name="connsiteX22" fmla="*/ 670560 w 3108960"/>
              <a:gd name="connsiteY22" fmla="*/ 1950720 h 2095500"/>
              <a:gd name="connsiteX23" fmla="*/ 678180 w 3108960"/>
              <a:gd name="connsiteY23" fmla="*/ 2095500 h 2095500"/>
              <a:gd name="connsiteX24" fmla="*/ 7620 w 3108960"/>
              <a:gd name="connsiteY24" fmla="*/ 2095500 h 2095500"/>
              <a:gd name="connsiteX25" fmla="*/ 0 w 3108960"/>
              <a:gd name="connsiteY25" fmla="*/ 0 h 2095500"/>
              <a:gd name="connsiteX0" fmla="*/ 0 w 3108960"/>
              <a:gd name="connsiteY0" fmla="*/ 0 h 2095500"/>
              <a:gd name="connsiteX1" fmla="*/ 3108960 w 3108960"/>
              <a:gd name="connsiteY1" fmla="*/ 7620 h 2095500"/>
              <a:gd name="connsiteX2" fmla="*/ 3093720 w 3108960"/>
              <a:gd name="connsiteY2" fmla="*/ 2057400 h 2095500"/>
              <a:gd name="connsiteX3" fmla="*/ 1287780 w 3108960"/>
              <a:gd name="connsiteY3" fmla="*/ 2065020 h 2095500"/>
              <a:gd name="connsiteX4" fmla="*/ 1432560 w 3108960"/>
              <a:gd name="connsiteY4" fmla="*/ 1920240 h 2095500"/>
              <a:gd name="connsiteX5" fmla="*/ 2301240 w 3108960"/>
              <a:gd name="connsiteY5" fmla="*/ 1691640 h 2095500"/>
              <a:gd name="connsiteX6" fmla="*/ 2506980 w 3108960"/>
              <a:gd name="connsiteY6" fmla="*/ 1676400 h 2095500"/>
              <a:gd name="connsiteX7" fmla="*/ 2682240 w 3108960"/>
              <a:gd name="connsiteY7" fmla="*/ 1600200 h 2095500"/>
              <a:gd name="connsiteX8" fmla="*/ 2743200 w 3108960"/>
              <a:gd name="connsiteY8" fmla="*/ 1493520 h 2095500"/>
              <a:gd name="connsiteX9" fmla="*/ 2727960 w 3108960"/>
              <a:gd name="connsiteY9" fmla="*/ 411480 h 2095500"/>
              <a:gd name="connsiteX10" fmla="*/ 2705100 w 3108960"/>
              <a:gd name="connsiteY10" fmla="*/ 266700 h 2095500"/>
              <a:gd name="connsiteX11" fmla="*/ 2514600 w 3108960"/>
              <a:gd name="connsiteY11" fmla="*/ 175260 h 2095500"/>
              <a:gd name="connsiteX12" fmla="*/ 289560 w 3108960"/>
              <a:gd name="connsiteY12" fmla="*/ 182880 h 2095500"/>
              <a:gd name="connsiteX13" fmla="*/ 182880 w 3108960"/>
              <a:gd name="connsiteY13" fmla="*/ 251460 h 2095500"/>
              <a:gd name="connsiteX14" fmla="*/ 68580 w 3108960"/>
              <a:gd name="connsiteY14" fmla="*/ 350520 h 2095500"/>
              <a:gd name="connsiteX15" fmla="*/ 68580 w 3108960"/>
              <a:gd name="connsiteY15" fmla="*/ 1455420 h 2095500"/>
              <a:gd name="connsiteX16" fmla="*/ 274320 w 3108960"/>
              <a:gd name="connsiteY16" fmla="*/ 1691640 h 2095500"/>
              <a:gd name="connsiteX17" fmla="*/ 1607820 w 3108960"/>
              <a:gd name="connsiteY17" fmla="*/ 1684020 h 2095500"/>
              <a:gd name="connsiteX18" fmla="*/ 1409700 w 3108960"/>
              <a:gd name="connsiteY18" fmla="*/ 1905000 h 2095500"/>
              <a:gd name="connsiteX19" fmla="*/ 1249680 w 3108960"/>
              <a:gd name="connsiteY19" fmla="*/ 2080260 h 2095500"/>
              <a:gd name="connsiteX20" fmla="*/ 1036320 w 3108960"/>
              <a:gd name="connsiteY20" fmla="*/ 2087880 h 2095500"/>
              <a:gd name="connsiteX21" fmla="*/ 1036320 w 3108960"/>
              <a:gd name="connsiteY21" fmla="*/ 1752600 h 2095500"/>
              <a:gd name="connsiteX22" fmla="*/ 822960 w 3108960"/>
              <a:gd name="connsiteY22" fmla="*/ 1950720 h 2095500"/>
              <a:gd name="connsiteX23" fmla="*/ 670560 w 3108960"/>
              <a:gd name="connsiteY23" fmla="*/ 1950720 h 2095500"/>
              <a:gd name="connsiteX24" fmla="*/ 678180 w 3108960"/>
              <a:gd name="connsiteY24" fmla="*/ 2095500 h 2095500"/>
              <a:gd name="connsiteX25" fmla="*/ 7620 w 3108960"/>
              <a:gd name="connsiteY25" fmla="*/ 2095500 h 2095500"/>
              <a:gd name="connsiteX26" fmla="*/ 0 w 3108960"/>
              <a:gd name="connsiteY26" fmla="*/ 0 h 2095500"/>
              <a:gd name="connsiteX0" fmla="*/ 0 w 3108960"/>
              <a:gd name="connsiteY0" fmla="*/ 0 h 2095500"/>
              <a:gd name="connsiteX1" fmla="*/ 3108960 w 3108960"/>
              <a:gd name="connsiteY1" fmla="*/ 7620 h 2095500"/>
              <a:gd name="connsiteX2" fmla="*/ 3093720 w 3108960"/>
              <a:gd name="connsiteY2" fmla="*/ 2057400 h 2095500"/>
              <a:gd name="connsiteX3" fmla="*/ 1287780 w 3108960"/>
              <a:gd name="connsiteY3" fmla="*/ 2065020 h 2095500"/>
              <a:gd name="connsiteX4" fmla="*/ 1432560 w 3108960"/>
              <a:gd name="connsiteY4" fmla="*/ 1920240 h 2095500"/>
              <a:gd name="connsiteX5" fmla="*/ 2301240 w 3108960"/>
              <a:gd name="connsiteY5" fmla="*/ 1691640 h 2095500"/>
              <a:gd name="connsiteX6" fmla="*/ 2506980 w 3108960"/>
              <a:gd name="connsiteY6" fmla="*/ 1676400 h 2095500"/>
              <a:gd name="connsiteX7" fmla="*/ 2682240 w 3108960"/>
              <a:gd name="connsiteY7" fmla="*/ 1600200 h 2095500"/>
              <a:gd name="connsiteX8" fmla="*/ 2743200 w 3108960"/>
              <a:gd name="connsiteY8" fmla="*/ 1493520 h 2095500"/>
              <a:gd name="connsiteX9" fmla="*/ 2727960 w 3108960"/>
              <a:gd name="connsiteY9" fmla="*/ 411480 h 2095500"/>
              <a:gd name="connsiteX10" fmla="*/ 2705100 w 3108960"/>
              <a:gd name="connsiteY10" fmla="*/ 266700 h 2095500"/>
              <a:gd name="connsiteX11" fmla="*/ 2514600 w 3108960"/>
              <a:gd name="connsiteY11" fmla="*/ 175260 h 2095500"/>
              <a:gd name="connsiteX12" fmla="*/ 289560 w 3108960"/>
              <a:gd name="connsiteY12" fmla="*/ 182880 h 2095500"/>
              <a:gd name="connsiteX13" fmla="*/ 152400 w 3108960"/>
              <a:gd name="connsiteY13" fmla="*/ 228600 h 2095500"/>
              <a:gd name="connsiteX14" fmla="*/ 68580 w 3108960"/>
              <a:gd name="connsiteY14" fmla="*/ 350520 h 2095500"/>
              <a:gd name="connsiteX15" fmla="*/ 68580 w 3108960"/>
              <a:gd name="connsiteY15" fmla="*/ 1455420 h 2095500"/>
              <a:gd name="connsiteX16" fmla="*/ 274320 w 3108960"/>
              <a:gd name="connsiteY16" fmla="*/ 1691640 h 2095500"/>
              <a:gd name="connsiteX17" fmla="*/ 1607820 w 3108960"/>
              <a:gd name="connsiteY17" fmla="*/ 1684020 h 2095500"/>
              <a:gd name="connsiteX18" fmla="*/ 1409700 w 3108960"/>
              <a:gd name="connsiteY18" fmla="*/ 1905000 h 2095500"/>
              <a:gd name="connsiteX19" fmla="*/ 1249680 w 3108960"/>
              <a:gd name="connsiteY19" fmla="*/ 2080260 h 2095500"/>
              <a:gd name="connsiteX20" fmla="*/ 1036320 w 3108960"/>
              <a:gd name="connsiteY20" fmla="*/ 2087880 h 2095500"/>
              <a:gd name="connsiteX21" fmla="*/ 1036320 w 3108960"/>
              <a:gd name="connsiteY21" fmla="*/ 1752600 h 2095500"/>
              <a:gd name="connsiteX22" fmla="*/ 822960 w 3108960"/>
              <a:gd name="connsiteY22" fmla="*/ 1950720 h 2095500"/>
              <a:gd name="connsiteX23" fmla="*/ 670560 w 3108960"/>
              <a:gd name="connsiteY23" fmla="*/ 1950720 h 2095500"/>
              <a:gd name="connsiteX24" fmla="*/ 678180 w 3108960"/>
              <a:gd name="connsiteY24" fmla="*/ 2095500 h 2095500"/>
              <a:gd name="connsiteX25" fmla="*/ 7620 w 3108960"/>
              <a:gd name="connsiteY25" fmla="*/ 2095500 h 2095500"/>
              <a:gd name="connsiteX26" fmla="*/ 0 w 3108960"/>
              <a:gd name="connsiteY26" fmla="*/ 0 h 2095500"/>
              <a:gd name="connsiteX0" fmla="*/ 0 w 3108960"/>
              <a:gd name="connsiteY0" fmla="*/ 0 h 2095500"/>
              <a:gd name="connsiteX1" fmla="*/ 3108960 w 3108960"/>
              <a:gd name="connsiteY1" fmla="*/ 7620 h 2095500"/>
              <a:gd name="connsiteX2" fmla="*/ 3093720 w 3108960"/>
              <a:gd name="connsiteY2" fmla="*/ 2057400 h 2095500"/>
              <a:gd name="connsiteX3" fmla="*/ 1287780 w 3108960"/>
              <a:gd name="connsiteY3" fmla="*/ 2065020 h 2095500"/>
              <a:gd name="connsiteX4" fmla="*/ 1432560 w 3108960"/>
              <a:gd name="connsiteY4" fmla="*/ 1920240 h 2095500"/>
              <a:gd name="connsiteX5" fmla="*/ 2301240 w 3108960"/>
              <a:gd name="connsiteY5" fmla="*/ 1691640 h 2095500"/>
              <a:gd name="connsiteX6" fmla="*/ 2506980 w 3108960"/>
              <a:gd name="connsiteY6" fmla="*/ 1676400 h 2095500"/>
              <a:gd name="connsiteX7" fmla="*/ 2682240 w 3108960"/>
              <a:gd name="connsiteY7" fmla="*/ 1600200 h 2095500"/>
              <a:gd name="connsiteX8" fmla="*/ 2743200 w 3108960"/>
              <a:gd name="connsiteY8" fmla="*/ 1493520 h 2095500"/>
              <a:gd name="connsiteX9" fmla="*/ 2727960 w 3108960"/>
              <a:gd name="connsiteY9" fmla="*/ 411480 h 2095500"/>
              <a:gd name="connsiteX10" fmla="*/ 2705100 w 3108960"/>
              <a:gd name="connsiteY10" fmla="*/ 266700 h 2095500"/>
              <a:gd name="connsiteX11" fmla="*/ 2514600 w 3108960"/>
              <a:gd name="connsiteY11" fmla="*/ 175260 h 2095500"/>
              <a:gd name="connsiteX12" fmla="*/ 289560 w 3108960"/>
              <a:gd name="connsiteY12" fmla="*/ 182880 h 2095500"/>
              <a:gd name="connsiteX13" fmla="*/ 152400 w 3108960"/>
              <a:gd name="connsiteY13" fmla="*/ 228600 h 2095500"/>
              <a:gd name="connsiteX14" fmla="*/ 68580 w 3108960"/>
              <a:gd name="connsiteY14" fmla="*/ 350520 h 2095500"/>
              <a:gd name="connsiteX15" fmla="*/ 68580 w 3108960"/>
              <a:gd name="connsiteY15" fmla="*/ 1455420 h 2095500"/>
              <a:gd name="connsiteX16" fmla="*/ 167640 w 3108960"/>
              <a:gd name="connsiteY16" fmla="*/ 1562100 h 2095500"/>
              <a:gd name="connsiteX17" fmla="*/ 274320 w 3108960"/>
              <a:gd name="connsiteY17" fmla="*/ 1691640 h 2095500"/>
              <a:gd name="connsiteX18" fmla="*/ 1607820 w 3108960"/>
              <a:gd name="connsiteY18" fmla="*/ 1684020 h 2095500"/>
              <a:gd name="connsiteX19" fmla="*/ 1409700 w 3108960"/>
              <a:gd name="connsiteY19" fmla="*/ 1905000 h 2095500"/>
              <a:gd name="connsiteX20" fmla="*/ 1249680 w 3108960"/>
              <a:gd name="connsiteY20" fmla="*/ 2080260 h 2095500"/>
              <a:gd name="connsiteX21" fmla="*/ 1036320 w 3108960"/>
              <a:gd name="connsiteY21" fmla="*/ 2087880 h 2095500"/>
              <a:gd name="connsiteX22" fmla="*/ 1036320 w 3108960"/>
              <a:gd name="connsiteY22" fmla="*/ 1752600 h 2095500"/>
              <a:gd name="connsiteX23" fmla="*/ 822960 w 3108960"/>
              <a:gd name="connsiteY23" fmla="*/ 1950720 h 2095500"/>
              <a:gd name="connsiteX24" fmla="*/ 670560 w 3108960"/>
              <a:gd name="connsiteY24" fmla="*/ 1950720 h 2095500"/>
              <a:gd name="connsiteX25" fmla="*/ 678180 w 3108960"/>
              <a:gd name="connsiteY25" fmla="*/ 2095500 h 2095500"/>
              <a:gd name="connsiteX26" fmla="*/ 7620 w 3108960"/>
              <a:gd name="connsiteY26" fmla="*/ 2095500 h 2095500"/>
              <a:gd name="connsiteX27" fmla="*/ 0 w 3108960"/>
              <a:gd name="connsiteY27" fmla="*/ 0 h 2095500"/>
              <a:gd name="connsiteX0" fmla="*/ 0 w 3108960"/>
              <a:gd name="connsiteY0" fmla="*/ 0 h 2095500"/>
              <a:gd name="connsiteX1" fmla="*/ 3108960 w 3108960"/>
              <a:gd name="connsiteY1" fmla="*/ 7620 h 2095500"/>
              <a:gd name="connsiteX2" fmla="*/ 3093720 w 3108960"/>
              <a:gd name="connsiteY2" fmla="*/ 2057400 h 2095500"/>
              <a:gd name="connsiteX3" fmla="*/ 1287780 w 3108960"/>
              <a:gd name="connsiteY3" fmla="*/ 2065020 h 2095500"/>
              <a:gd name="connsiteX4" fmla="*/ 1432560 w 3108960"/>
              <a:gd name="connsiteY4" fmla="*/ 1920240 h 2095500"/>
              <a:gd name="connsiteX5" fmla="*/ 2301240 w 3108960"/>
              <a:gd name="connsiteY5" fmla="*/ 1691640 h 2095500"/>
              <a:gd name="connsiteX6" fmla="*/ 2506980 w 3108960"/>
              <a:gd name="connsiteY6" fmla="*/ 1676400 h 2095500"/>
              <a:gd name="connsiteX7" fmla="*/ 2682240 w 3108960"/>
              <a:gd name="connsiteY7" fmla="*/ 1600200 h 2095500"/>
              <a:gd name="connsiteX8" fmla="*/ 2743200 w 3108960"/>
              <a:gd name="connsiteY8" fmla="*/ 1493520 h 2095500"/>
              <a:gd name="connsiteX9" fmla="*/ 2727960 w 3108960"/>
              <a:gd name="connsiteY9" fmla="*/ 411480 h 2095500"/>
              <a:gd name="connsiteX10" fmla="*/ 2705100 w 3108960"/>
              <a:gd name="connsiteY10" fmla="*/ 266700 h 2095500"/>
              <a:gd name="connsiteX11" fmla="*/ 2514600 w 3108960"/>
              <a:gd name="connsiteY11" fmla="*/ 175260 h 2095500"/>
              <a:gd name="connsiteX12" fmla="*/ 289560 w 3108960"/>
              <a:gd name="connsiteY12" fmla="*/ 182880 h 2095500"/>
              <a:gd name="connsiteX13" fmla="*/ 152400 w 3108960"/>
              <a:gd name="connsiteY13" fmla="*/ 228600 h 2095500"/>
              <a:gd name="connsiteX14" fmla="*/ 68580 w 3108960"/>
              <a:gd name="connsiteY14" fmla="*/ 350520 h 2095500"/>
              <a:gd name="connsiteX15" fmla="*/ 68580 w 3108960"/>
              <a:gd name="connsiteY15" fmla="*/ 1455420 h 2095500"/>
              <a:gd name="connsiteX16" fmla="*/ 144780 w 3108960"/>
              <a:gd name="connsiteY16" fmla="*/ 1638300 h 2095500"/>
              <a:gd name="connsiteX17" fmla="*/ 274320 w 3108960"/>
              <a:gd name="connsiteY17" fmla="*/ 1691640 h 2095500"/>
              <a:gd name="connsiteX18" fmla="*/ 1607820 w 3108960"/>
              <a:gd name="connsiteY18" fmla="*/ 1684020 h 2095500"/>
              <a:gd name="connsiteX19" fmla="*/ 1409700 w 3108960"/>
              <a:gd name="connsiteY19" fmla="*/ 1905000 h 2095500"/>
              <a:gd name="connsiteX20" fmla="*/ 1249680 w 3108960"/>
              <a:gd name="connsiteY20" fmla="*/ 2080260 h 2095500"/>
              <a:gd name="connsiteX21" fmla="*/ 1036320 w 3108960"/>
              <a:gd name="connsiteY21" fmla="*/ 2087880 h 2095500"/>
              <a:gd name="connsiteX22" fmla="*/ 1036320 w 3108960"/>
              <a:gd name="connsiteY22" fmla="*/ 1752600 h 2095500"/>
              <a:gd name="connsiteX23" fmla="*/ 822960 w 3108960"/>
              <a:gd name="connsiteY23" fmla="*/ 1950720 h 2095500"/>
              <a:gd name="connsiteX24" fmla="*/ 670560 w 3108960"/>
              <a:gd name="connsiteY24" fmla="*/ 1950720 h 2095500"/>
              <a:gd name="connsiteX25" fmla="*/ 678180 w 3108960"/>
              <a:gd name="connsiteY25" fmla="*/ 2095500 h 2095500"/>
              <a:gd name="connsiteX26" fmla="*/ 7620 w 3108960"/>
              <a:gd name="connsiteY26" fmla="*/ 2095500 h 2095500"/>
              <a:gd name="connsiteX27" fmla="*/ 0 w 3108960"/>
              <a:gd name="connsiteY27" fmla="*/ 0 h 2095500"/>
              <a:gd name="connsiteX0" fmla="*/ 0 w 3108960"/>
              <a:gd name="connsiteY0" fmla="*/ 0 h 2095500"/>
              <a:gd name="connsiteX1" fmla="*/ 3108960 w 3108960"/>
              <a:gd name="connsiteY1" fmla="*/ 7620 h 2095500"/>
              <a:gd name="connsiteX2" fmla="*/ 3093720 w 3108960"/>
              <a:gd name="connsiteY2" fmla="*/ 2057400 h 2095500"/>
              <a:gd name="connsiteX3" fmla="*/ 1287780 w 3108960"/>
              <a:gd name="connsiteY3" fmla="*/ 2065020 h 2095500"/>
              <a:gd name="connsiteX4" fmla="*/ 1432560 w 3108960"/>
              <a:gd name="connsiteY4" fmla="*/ 1920240 h 2095500"/>
              <a:gd name="connsiteX5" fmla="*/ 2301240 w 3108960"/>
              <a:gd name="connsiteY5" fmla="*/ 1691640 h 2095500"/>
              <a:gd name="connsiteX6" fmla="*/ 2567940 w 3108960"/>
              <a:gd name="connsiteY6" fmla="*/ 1676400 h 2095500"/>
              <a:gd name="connsiteX7" fmla="*/ 2682240 w 3108960"/>
              <a:gd name="connsiteY7" fmla="*/ 1600200 h 2095500"/>
              <a:gd name="connsiteX8" fmla="*/ 2743200 w 3108960"/>
              <a:gd name="connsiteY8" fmla="*/ 1493520 h 2095500"/>
              <a:gd name="connsiteX9" fmla="*/ 2727960 w 3108960"/>
              <a:gd name="connsiteY9" fmla="*/ 411480 h 2095500"/>
              <a:gd name="connsiteX10" fmla="*/ 2705100 w 3108960"/>
              <a:gd name="connsiteY10" fmla="*/ 266700 h 2095500"/>
              <a:gd name="connsiteX11" fmla="*/ 2514600 w 3108960"/>
              <a:gd name="connsiteY11" fmla="*/ 175260 h 2095500"/>
              <a:gd name="connsiteX12" fmla="*/ 289560 w 3108960"/>
              <a:gd name="connsiteY12" fmla="*/ 182880 h 2095500"/>
              <a:gd name="connsiteX13" fmla="*/ 152400 w 3108960"/>
              <a:gd name="connsiteY13" fmla="*/ 228600 h 2095500"/>
              <a:gd name="connsiteX14" fmla="*/ 68580 w 3108960"/>
              <a:gd name="connsiteY14" fmla="*/ 350520 h 2095500"/>
              <a:gd name="connsiteX15" fmla="*/ 68580 w 3108960"/>
              <a:gd name="connsiteY15" fmla="*/ 1455420 h 2095500"/>
              <a:gd name="connsiteX16" fmla="*/ 144780 w 3108960"/>
              <a:gd name="connsiteY16" fmla="*/ 1638300 h 2095500"/>
              <a:gd name="connsiteX17" fmla="*/ 274320 w 3108960"/>
              <a:gd name="connsiteY17" fmla="*/ 1691640 h 2095500"/>
              <a:gd name="connsiteX18" fmla="*/ 1607820 w 3108960"/>
              <a:gd name="connsiteY18" fmla="*/ 1684020 h 2095500"/>
              <a:gd name="connsiteX19" fmla="*/ 1409700 w 3108960"/>
              <a:gd name="connsiteY19" fmla="*/ 1905000 h 2095500"/>
              <a:gd name="connsiteX20" fmla="*/ 1249680 w 3108960"/>
              <a:gd name="connsiteY20" fmla="*/ 2080260 h 2095500"/>
              <a:gd name="connsiteX21" fmla="*/ 1036320 w 3108960"/>
              <a:gd name="connsiteY21" fmla="*/ 2087880 h 2095500"/>
              <a:gd name="connsiteX22" fmla="*/ 1036320 w 3108960"/>
              <a:gd name="connsiteY22" fmla="*/ 1752600 h 2095500"/>
              <a:gd name="connsiteX23" fmla="*/ 822960 w 3108960"/>
              <a:gd name="connsiteY23" fmla="*/ 1950720 h 2095500"/>
              <a:gd name="connsiteX24" fmla="*/ 670560 w 3108960"/>
              <a:gd name="connsiteY24" fmla="*/ 1950720 h 2095500"/>
              <a:gd name="connsiteX25" fmla="*/ 678180 w 3108960"/>
              <a:gd name="connsiteY25" fmla="*/ 2095500 h 2095500"/>
              <a:gd name="connsiteX26" fmla="*/ 7620 w 3108960"/>
              <a:gd name="connsiteY26" fmla="*/ 2095500 h 2095500"/>
              <a:gd name="connsiteX27" fmla="*/ 0 w 3108960"/>
              <a:gd name="connsiteY27" fmla="*/ 0 h 2095500"/>
              <a:gd name="connsiteX0" fmla="*/ 0 w 3108960"/>
              <a:gd name="connsiteY0" fmla="*/ 0 h 2095500"/>
              <a:gd name="connsiteX1" fmla="*/ 3108960 w 3108960"/>
              <a:gd name="connsiteY1" fmla="*/ 7620 h 2095500"/>
              <a:gd name="connsiteX2" fmla="*/ 3093720 w 3108960"/>
              <a:gd name="connsiteY2" fmla="*/ 2057400 h 2095500"/>
              <a:gd name="connsiteX3" fmla="*/ 1287780 w 3108960"/>
              <a:gd name="connsiteY3" fmla="*/ 2065020 h 2095500"/>
              <a:gd name="connsiteX4" fmla="*/ 1432560 w 3108960"/>
              <a:gd name="connsiteY4" fmla="*/ 1920240 h 2095500"/>
              <a:gd name="connsiteX5" fmla="*/ 2301240 w 3108960"/>
              <a:gd name="connsiteY5" fmla="*/ 1691640 h 2095500"/>
              <a:gd name="connsiteX6" fmla="*/ 2567940 w 3108960"/>
              <a:gd name="connsiteY6" fmla="*/ 1676400 h 2095500"/>
              <a:gd name="connsiteX7" fmla="*/ 2682240 w 3108960"/>
              <a:gd name="connsiteY7" fmla="*/ 1600200 h 2095500"/>
              <a:gd name="connsiteX8" fmla="*/ 2743200 w 3108960"/>
              <a:gd name="connsiteY8" fmla="*/ 1493520 h 2095500"/>
              <a:gd name="connsiteX9" fmla="*/ 2727960 w 3108960"/>
              <a:gd name="connsiteY9" fmla="*/ 411480 h 2095500"/>
              <a:gd name="connsiteX10" fmla="*/ 2705100 w 3108960"/>
              <a:gd name="connsiteY10" fmla="*/ 266700 h 2095500"/>
              <a:gd name="connsiteX11" fmla="*/ 2514600 w 3108960"/>
              <a:gd name="connsiteY11" fmla="*/ 175260 h 2095500"/>
              <a:gd name="connsiteX12" fmla="*/ 289560 w 3108960"/>
              <a:gd name="connsiteY12" fmla="*/ 182880 h 2095500"/>
              <a:gd name="connsiteX13" fmla="*/ 152400 w 3108960"/>
              <a:gd name="connsiteY13" fmla="*/ 228600 h 2095500"/>
              <a:gd name="connsiteX14" fmla="*/ 68580 w 3108960"/>
              <a:gd name="connsiteY14" fmla="*/ 350520 h 2095500"/>
              <a:gd name="connsiteX15" fmla="*/ 68580 w 3108960"/>
              <a:gd name="connsiteY15" fmla="*/ 1455420 h 2095500"/>
              <a:gd name="connsiteX16" fmla="*/ 99060 w 3108960"/>
              <a:gd name="connsiteY16" fmla="*/ 1562100 h 2095500"/>
              <a:gd name="connsiteX17" fmla="*/ 144780 w 3108960"/>
              <a:gd name="connsiteY17" fmla="*/ 1638300 h 2095500"/>
              <a:gd name="connsiteX18" fmla="*/ 274320 w 3108960"/>
              <a:gd name="connsiteY18" fmla="*/ 1691640 h 2095500"/>
              <a:gd name="connsiteX19" fmla="*/ 1607820 w 3108960"/>
              <a:gd name="connsiteY19" fmla="*/ 1684020 h 2095500"/>
              <a:gd name="connsiteX20" fmla="*/ 1409700 w 3108960"/>
              <a:gd name="connsiteY20" fmla="*/ 1905000 h 2095500"/>
              <a:gd name="connsiteX21" fmla="*/ 1249680 w 3108960"/>
              <a:gd name="connsiteY21" fmla="*/ 2080260 h 2095500"/>
              <a:gd name="connsiteX22" fmla="*/ 1036320 w 3108960"/>
              <a:gd name="connsiteY22" fmla="*/ 2087880 h 2095500"/>
              <a:gd name="connsiteX23" fmla="*/ 1036320 w 3108960"/>
              <a:gd name="connsiteY23" fmla="*/ 1752600 h 2095500"/>
              <a:gd name="connsiteX24" fmla="*/ 822960 w 3108960"/>
              <a:gd name="connsiteY24" fmla="*/ 1950720 h 2095500"/>
              <a:gd name="connsiteX25" fmla="*/ 670560 w 3108960"/>
              <a:gd name="connsiteY25" fmla="*/ 1950720 h 2095500"/>
              <a:gd name="connsiteX26" fmla="*/ 678180 w 3108960"/>
              <a:gd name="connsiteY26" fmla="*/ 2095500 h 2095500"/>
              <a:gd name="connsiteX27" fmla="*/ 7620 w 3108960"/>
              <a:gd name="connsiteY27" fmla="*/ 2095500 h 2095500"/>
              <a:gd name="connsiteX28" fmla="*/ 0 w 3108960"/>
              <a:gd name="connsiteY28" fmla="*/ 0 h 2095500"/>
              <a:gd name="connsiteX0" fmla="*/ 0 w 3108960"/>
              <a:gd name="connsiteY0" fmla="*/ 0 h 2095500"/>
              <a:gd name="connsiteX1" fmla="*/ 3108960 w 3108960"/>
              <a:gd name="connsiteY1" fmla="*/ 7620 h 2095500"/>
              <a:gd name="connsiteX2" fmla="*/ 3093720 w 3108960"/>
              <a:gd name="connsiteY2" fmla="*/ 2057400 h 2095500"/>
              <a:gd name="connsiteX3" fmla="*/ 1287780 w 3108960"/>
              <a:gd name="connsiteY3" fmla="*/ 2065020 h 2095500"/>
              <a:gd name="connsiteX4" fmla="*/ 1432560 w 3108960"/>
              <a:gd name="connsiteY4" fmla="*/ 1920240 h 2095500"/>
              <a:gd name="connsiteX5" fmla="*/ 2301240 w 3108960"/>
              <a:gd name="connsiteY5" fmla="*/ 1691640 h 2095500"/>
              <a:gd name="connsiteX6" fmla="*/ 2567940 w 3108960"/>
              <a:gd name="connsiteY6" fmla="*/ 1676400 h 2095500"/>
              <a:gd name="connsiteX7" fmla="*/ 2682240 w 3108960"/>
              <a:gd name="connsiteY7" fmla="*/ 1600200 h 2095500"/>
              <a:gd name="connsiteX8" fmla="*/ 2743200 w 3108960"/>
              <a:gd name="connsiteY8" fmla="*/ 1493520 h 2095500"/>
              <a:gd name="connsiteX9" fmla="*/ 2727960 w 3108960"/>
              <a:gd name="connsiteY9" fmla="*/ 411480 h 2095500"/>
              <a:gd name="connsiteX10" fmla="*/ 2705100 w 3108960"/>
              <a:gd name="connsiteY10" fmla="*/ 266700 h 2095500"/>
              <a:gd name="connsiteX11" fmla="*/ 2514600 w 3108960"/>
              <a:gd name="connsiteY11" fmla="*/ 175260 h 2095500"/>
              <a:gd name="connsiteX12" fmla="*/ 289560 w 3108960"/>
              <a:gd name="connsiteY12" fmla="*/ 182880 h 2095500"/>
              <a:gd name="connsiteX13" fmla="*/ 152400 w 3108960"/>
              <a:gd name="connsiteY13" fmla="*/ 228600 h 2095500"/>
              <a:gd name="connsiteX14" fmla="*/ 60960 w 3108960"/>
              <a:gd name="connsiteY14" fmla="*/ 381000 h 2095500"/>
              <a:gd name="connsiteX15" fmla="*/ 68580 w 3108960"/>
              <a:gd name="connsiteY15" fmla="*/ 1455420 h 2095500"/>
              <a:gd name="connsiteX16" fmla="*/ 99060 w 3108960"/>
              <a:gd name="connsiteY16" fmla="*/ 1562100 h 2095500"/>
              <a:gd name="connsiteX17" fmla="*/ 144780 w 3108960"/>
              <a:gd name="connsiteY17" fmla="*/ 1638300 h 2095500"/>
              <a:gd name="connsiteX18" fmla="*/ 274320 w 3108960"/>
              <a:gd name="connsiteY18" fmla="*/ 1691640 h 2095500"/>
              <a:gd name="connsiteX19" fmla="*/ 1607820 w 3108960"/>
              <a:gd name="connsiteY19" fmla="*/ 1684020 h 2095500"/>
              <a:gd name="connsiteX20" fmla="*/ 1409700 w 3108960"/>
              <a:gd name="connsiteY20" fmla="*/ 1905000 h 2095500"/>
              <a:gd name="connsiteX21" fmla="*/ 1249680 w 3108960"/>
              <a:gd name="connsiteY21" fmla="*/ 2080260 h 2095500"/>
              <a:gd name="connsiteX22" fmla="*/ 1036320 w 3108960"/>
              <a:gd name="connsiteY22" fmla="*/ 2087880 h 2095500"/>
              <a:gd name="connsiteX23" fmla="*/ 1036320 w 3108960"/>
              <a:gd name="connsiteY23" fmla="*/ 1752600 h 2095500"/>
              <a:gd name="connsiteX24" fmla="*/ 822960 w 3108960"/>
              <a:gd name="connsiteY24" fmla="*/ 1950720 h 2095500"/>
              <a:gd name="connsiteX25" fmla="*/ 670560 w 3108960"/>
              <a:gd name="connsiteY25" fmla="*/ 1950720 h 2095500"/>
              <a:gd name="connsiteX26" fmla="*/ 678180 w 3108960"/>
              <a:gd name="connsiteY26" fmla="*/ 2095500 h 2095500"/>
              <a:gd name="connsiteX27" fmla="*/ 7620 w 3108960"/>
              <a:gd name="connsiteY27" fmla="*/ 2095500 h 2095500"/>
              <a:gd name="connsiteX28" fmla="*/ 0 w 3108960"/>
              <a:gd name="connsiteY28" fmla="*/ 0 h 2095500"/>
              <a:gd name="connsiteX0" fmla="*/ 0 w 3108960"/>
              <a:gd name="connsiteY0" fmla="*/ 7620 h 2087880"/>
              <a:gd name="connsiteX1" fmla="*/ 3108960 w 3108960"/>
              <a:gd name="connsiteY1" fmla="*/ 0 h 2087880"/>
              <a:gd name="connsiteX2" fmla="*/ 3093720 w 3108960"/>
              <a:gd name="connsiteY2" fmla="*/ 2049780 h 2087880"/>
              <a:gd name="connsiteX3" fmla="*/ 1287780 w 3108960"/>
              <a:gd name="connsiteY3" fmla="*/ 2057400 h 2087880"/>
              <a:gd name="connsiteX4" fmla="*/ 1432560 w 3108960"/>
              <a:gd name="connsiteY4" fmla="*/ 1912620 h 2087880"/>
              <a:gd name="connsiteX5" fmla="*/ 2301240 w 3108960"/>
              <a:gd name="connsiteY5" fmla="*/ 1684020 h 2087880"/>
              <a:gd name="connsiteX6" fmla="*/ 2567940 w 3108960"/>
              <a:gd name="connsiteY6" fmla="*/ 1668780 h 2087880"/>
              <a:gd name="connsiteX7" fmla="*/ 2682240 w 3108960"/>
              <a:gd name="connsiteY7" fmla="*/ 1592580 h 2087880"/>
              <a:gd name="connsiteX8" fmla="*/ 2743200 w 3108960"/>
              <a:gd name="connsiteY8" fmla="*/ 1485900 h 2087880"/>
              <a:gd name="connsiteX9" fmla="*/ 2727960 w 3108960"/>
              <a:gd name="connsiteY9" fmla="*/ 403860 h 2087880"/>
              <a:gd name="connsiteX10" fmla="*/ 2705100 w 3108960"/>
              <a:gd name="connsiteY10" fmla="*/ 259080 h 2087880"/>
              <a:gd name="connsiteX11" fmla="*/ 2514600 w 3108960"/>
              <a:gd name="connsiteY11" fmla="*/ 167640 h 2087880"/>
              <a:gd name="connsiteX12" fmla="*/ 289560 w 3108960"/>
              <a:gd name="connsiteY12" fmla="*/ 175260 h 2087880"/>
              <a:gd name="connsiteX13" fmla="*/ 152400 w 3108960"/>
              <a:gd name="connsiteY13" fmla="*/ 220980 h 2087880"/>
              <a:gd name="connsiteX14" fmla="*/ 60960 w 3108960"/>
              <a:gd name="connsiteY14" fmla="*/ 373380 h 2087880"/>
              <a:gd name="connsiteX15" fmla="*/ 68580 w 3108960"/>
              <a:gd name="connsiteY15" fmla="*/ 1447800 h 2087880"/>
              <a:gd name="connsiteX16" fmla="*/ 99060 w 3108960"/>
              <a:gd name="connsiteY16" fmla="*/ 1554480 h 2087880"/>
              <a:gd name="connsiteX17" fmla="*/ 144780 w 3108960"/>
              <a:gd name="connsiteY17" fmla="*/ 1630680 h 2087880"/>
              <a:gd name="connsiteX18" fmla="*/ 274320 w 3108960"/>
              <a:gd name="connsiteY18" fmla="*/ 1684020 h 2087880"/>
              <a:gd name="connsiteX19" fmla="*/ 1607820 w 3108960"/>
              <a:gd name="connsiteY19" fmla="*/ 1676400 h 2087880"/>
              <a:gd name="connsiteX20" fmla="*/ 1409700 w 3108960"/>
              <a:gd name="connsiteY20" fmla="*/ 1897380 h 2087880"/>
              <a:gd name="connsiteX21" fmla="*/ 1249680 w 3108960"/>
              <a:gd name="connsiteY21" fmla="*/ 2072640 h 2087880"/>
              <a:gd name="connsiteX22" fmla="*/ 1036320 w 3108960"/>
              <a:gd name="connsiteY22" fmla="*/ 2080260 h 2087880"/>
              <a:gd name="connsiteX23" fmla="*/ 1036320 w 3108960"/>
              <a:gd name="connsiteY23" fmla="*/ 1744980 h 2087880"/>
              <a:gd name="connsiteX24" fmla="*/ 822960 w 3108960"/>
              <a:gd name="connsiteY24" fmla="*/ 1943100 h 2087880"/>
              <a:gd name="connsiteX25" fmla="*/ 670560 w 3108960"/>
              <a:gd name="connsiteY25" fmla="*/ 1943100 h 2087880"/>
              <a:gd name="connsiteX26" fmla="*/ 678180 w 3108960"/>
              <a:gd name="connsiteY26" fmla="*/ 2087880 h 2087880"/>
              <a:gd name="connsiteX27" fmla="*/ 7620 w 3108960"/>
              <a:gd name="connsiteY27" fmla="*/ 2087880 h 2087880"/>
              <a:gd name="connsiteX28" fmla="*/ 0 w 3108960"/>
              <a:gd name="connsiteY28" fmla="*/ 7620 h 2087880"/>
              <a:gd name="connsiteX0" fmla="*/ 15240 w 3101340"/>
              <a:gd name="connsiteY0" fmla="*/ 7620 h 2087880"/>
              <a:gd name="connsiteX1" fmla="*/ 3101340 w 3101340"/>
              <a:gd name="connsiteY1" fmla="*/ 0 h 2087880"/>
              <a:gd name="connsiteX2" fmla="*/ 3086100 w 3101340"/>
              <a:gd name="connsiteY2" fmla="*/ 2049780 h 2087880"/>
              <a:gd name="connsiteX3" fmla="*/ 1280160 w 3101340"/>
              <a:gd name="connsiteY3" fmla="*/ 2057400 h 2087880"/>
              <a:gd name="connsiteX4" fmla="*/ 1424940 w 3101340"/>
              <a:gd name="connsiteY4" fmla="*/ 1912620 h 2087880"/>
              <a:gd name="connsiteX5" fmla="*/ 2293620 w 3101340"/>
              <a:gd name="connsiteY5" fmla="*/ 1684020 h 2087880"/>
              <a:gd name="connsiteX6" fmla="*/ 2560320 w 3101340"/>
              <a:gd name="connsiteY6" fmla="*/ 1668780 h 2087880"/>
              <a:gd name="connsiteX7" fmla="*/ 2674620 w 3101340"/>
              <a:gd name="connsiteY7" fmla="*/ 1592580 h 2087880"/>
              <a:gd name="connsiteX8" fmla="*/ 2735580 w 3101340"/>
              <a:gd name="connsiteY8" fmla="*/ 1485900 h 2087880"/>
              <a:gd name="connsiteX9" fmla="*/ 2720340 w 3101340"/>
              <a:gd name="connsiteY9" fmla="*/ 403860 h 2087880"/>
              <a:gd name="connsiteX10" fmla="*/ 2697480 w 3101340"/>
              <a:gd name="connsiteY10" fmla="*/ 259080 h 2087880"/>
              <a:gd name="connsiteX11" fmla="*/ 2506980 w 3101340"/>
              <a:gd name="connsiteY11" fmla="*/ 167640 h 2087880"/>
              <a:gd name="connsiteX12" fmla="*/ 281940 w 3101340"/>
              <a:gd name="connsiteY12" fmla="*/ 175260 h 2087880"/>
              <a:gd name="connsiteX13" fmla="*/ 144780 w 3101340"/>
              <a:gd name="connsiteY13" fmla="*/ 220980 h 2087880"/>
              <a:gd name="connsiteX14" fmla="*/ 53340 w 3101340"/>
              <a:gd name="connsiteY14" fmla="*/ 373380 h 2087880"/>
              <a:gd name="connsiteX15" fmla="*/ 60960 w 3101340"/>
              <a:gd name="connsiteY15" fmla="*/ 1447800 h 2087880"/>
              <a:gd name="connsiteX16" fmla="*/ 91440 w 3101340"/>
              <a:gd name="connsiteY16" fmla="*/ 1554480 h 2087880"/>
              <a:gd name="connsiteX17" fmla="*/ 137160 w 3101340"/>
              <a:gd name="connsiteY17" fmla="*/ 1630680 h 2087880"/>
              <a:gd name="connsiteX18" fmla="*/ 266700 w 3101340"/>
              <a:gd name="connsiteY18" fmla="*/ 1684020 h 2087880"/>
              <a:gd name="connsiteX19" fmla="*/ 1600200 w 3101340"/>
              <a:gd name="connsiteY19" fmla="*/ 1676400 h 2087880"/>
              <a:gd name="connsiteX20" fmla="*/ 1402080 w 3101340"/>
              <a:gd name="connsiteY20" fmla="*/ 1897380 h 2087880"/>
              <a:gd name="connsiteX21" fmla="*/ 1242060 w 3101340"/>
              <a:gd name="connsiteY21" fmla="*/ 2072640 h 2087880"/>
              <a:gd name="connsiteX22" fmla="*/ 1028700 w 3101340"/>
              <a:gd name="connsiteY22" fmla="*/ 2080260 h 2087880"/>
              <a:gd name="connsiteX23" fmla="*/ 1028700 w 3101340"/>
              <a:gd name="connsiteY23" fmla="*/ 1744980 h 2087880"/>
              <a:gd name="connsiteX24" fmla="*/ 815340 w 3101340"/>
              <a:gd name="connsiteY24" fmla="*/ 1943100 h 2087880"/>
              <a:gd name="connsiteX25" fmla="*/ 662940 w 3101340"/>
              <a:gd name="connsiteY25" fmla="*/ 1943100 h 2087880"/>
              <a:gd name="connsiteX26" fmla="*/ 670560 w 3101340"/>
              <a:gd name="connsiteY26" fmla="*/ 2087880 h 2087880"/>
              <a:gd name="connsiteX27" fmla="*/ 0 w 3101340"/>
              <a:gd name="connsiteY27" fmla="*/ 2087880 h 2087880"/>
              <a:gd name="connsiteX28" fmla="*/ 15240 w 3101340"/>
              <a:gd name="connsiteY28" fmla="*/ 7620 h 2087880"/>
              <a:gd name="connsiteX0" fmla="*/ 15240 w 3095513"/>
              <a:gd name="connsiteY0" fmla="*/ 19272 h 2099532"/>
              <a:gd name="connsiteX1" fmla="*/ 3095513 w 3095513"/>
              <a:gd name="connsiteY1" fmla="*/ 0 h 2099532"/>
              <a:gd name="connsiteX2" fmla="*/ 3086100 w 3095513"/>
              <a:gd name="connsiteY2" fmla="*/ 2061432 h 2099532"/>
              <a:gd name="connsiteX3" fmla="*/ 1280160 w 3095513"/>
              <a:gd name="connsiteY3" fmla="*/ 2069052 h 2099532"/>
              <a:gd name="connsiteX4" fmla="*/ 1424940 w 3095513"/>
              <a:gd name="connsiteY4" fmla="*/ 1924272 h 2099532"/>
              <a:gd name="connsiteX5" fmla="*/ 2293620 w 3095513"/>
              <a:gd name="connsiteY5" fmla="*/ 1695672 h 2099532"/>
              <a:gd name="connsiteX6" fmla="*/ 2560320 w 3095513"/>
              <a:gd name="connsiteY6" fmla="*/ 1680432 h 2099532"/>
              <a:gd name="connsiteX7" fmla="*/ 2674620 w 3095513"/>
              <a:gd name="connsiteY7" fmla="*/ 1604232 h 2099532"/>
              <a:gd name="connsiteX8" fmla="*/ 2735580 w 3095513"/>
              <a:gd name="connsiteY8" fmla="*/ 1497552 h 2099532"/>
              <a:gd name="connsiteX9" fmla="*/ 2720340 w 3095513"/>
              <a:gd name="connsiteY9" fmla="*/ 415512 h 2099532"/>
              <a:gd name="connsiteX10" fmla="*/ 2697480 w 3095513"/>
              <a:gd name="connsiteY10" fmla="*/ 270732 h 2099532"/>
              <a:gd name="connsiteX11" fmla="*/ 2506980 w 3095513"/>
              <a:gd name="connsiteY11" fmla="*/ 179292 h 2099532"/>
              <a:gd name="connsiteX12" fmla="*/ 281940 w 3095513"/>
              <a:gd name="connsiteY12" fmla="*/ 186912 h 2099532"/>
              <a:gd name="connsiteX13" fmla="*/ 144780 w 3095513"/>
              <a:gd name="connsiteY13" fmla="*/ 232632 h 2099532"/>
              <a:gd name="connsiteX14" fmla="*/ 53340 w 3095513"/>
              <a:gd name="connsiteY14" fmla="*/ 385032 h 2099532"/>
              <a:gd name="connsiteX15" fmla="*/ 60960 w 3095513"/>
              <a:gd name="connsiteY15" fmla="*/ 1459452 h 2099532"/>
              <a:gd name="connsiteX16" fmla="*/ 91440 w 3095513"/>
              <a:gd name="connsiteY16" fmla="*/ 1566132 h 2099532"/>
              <a:gd name="connsiteX17" fmla="*/ 137160 w 3095513"/>
              <a:gd name="connsiteY17" fmla="*/ 1642332 h 2099532"/>
              <a:gd name="connsiteX18" fmla="*/ 266700 w 3095513"/>
              <a:gd name="connsiteY18" fmla="*/ 1695672 h 2099532"/>
              <a:gd name="connsiteX19" fmla="*/ 1600200 w 3095513"/>
              <a:gd name="connsiteY19" fmla="*/ 1688052 h 2099532"/>
              <a:gd name="connsiteX20" fmla="*/ 1402080 w 3095513"/>
              <a:gd name="connsiteY20" fmla="*/ 1909032 h 2099532"/>
              <a:gd name="connsiteX21" fmla="*/ 1242060 w 3095513"/>
              <a:gd name="connsiteY21" fmla="*/ 2084292 h 2099532"/>
              <a:gd name="connsiteX22" fmla="*/ 1028700 w 3095513"/>
              <a:gd name="connsiteY22" fmla="*/ 2091912 h 2099532"/>
              <a:gd name="connsiteX23" fmla="*/ 1028700 w 3095513"/>
              <a:gd name="connsiteY23" fmla="*/ 1756632 h 2099532"/>
              <a:gd name="connsiteX24" fmla="*/ 815340 w 3095513"/>
              <a:gd name="connsiteY24" fmla="*/ 1954752 h 2099532"/>
              <a:gd name="connsiteX25" fmla="*/ 662940 w 3095513"/>
              <a:gd name="connsiteY25" fmla="*/ 1954752 h 2099532"/>
              <a:gd name="connsiteX26" fmla="*/ 670560 w 3095513"/>
              <a:gd name="connsiteY26" fmla="*/ 2099532 h 2099532"/>
              <a:gd name="connsiteX27" fmla="*/ 0 w 3095513"/>
              <a:gd name="connsiteY27" fmla="*/ 2099532 h 2099532"/>
              <a:gd name="connsiteX28" fmla="*/ 15240 w 3095513"/>
              <a:gd name="connsiteY28" fmla="*/ 19272 h 2099532"/>
              <a:gd name="connsiteX0" fmla="*/ 0 w 3097752"/>
              <a:gd name="connsiteY0" fmla="*/ 7621 h 2099532"/>
              <a:gd name="connsiteX1" fmla="*/ 3097752 w 3097752"/>
              <a:gd name="connsiteY1" fmla="*/ 0 h 2099532"/>
              <a:gd name="connsiteX2" fmla="*/ 3088339 w 3097752"/>
              <a:gd name="connsiteY2" fmla="*/ 2061432 h 2099532"/>
              <a:gd name="connsiteX3" fmla="*/ 1282399 w 3097752"/>
              <a:gd name="connsiteY3" fmla="*/ 2069052 h 2099532"/>
              <a:gd name="connsiteX4" fmla="*/ 1427179 w 3097752"/>
              <a:gd name="connsiteY4" fmla="*/ 1924272 h 2099532"/>
              <a:gd name="connsiteX5" fmla="*/ 2295859 w 3097752"/>
              <a:gd name="connsiteY5" fmla="*/ 1695672 h 2099532"/>
              <a:gd name="connsiteX6" fmla="*/ 2562559 w 3097752"/>
              <a:gd name="connsiteY6" fmla="*/ 1680432 h 2099532"/>
              <a:gd name="connsiteX7" fmla="*/ 2676859 w 3097752"/>
              <a:gd name="connsiteY7" fmla="*/ 1604232 h 2099532"/>
              <a:gd name="connsiteX8" fmla="*/ 2737819 w 3097752"/>
              <a:gd name="connsiteY8" fmla="*/ 1497552 h 2099532"/>
              <a:gd name="connsiteX9" fmla="*/ 2722579 w 3097752"/>
              <a:gd name="connsiteY9" fmla="*/ 415512 h 2099532"/>
              <a:gd name="connsiteX10" fmla="*/ 2699719 w 3097752"/>
              <a:gd name="connsiteY10" fmla="*/ 270732 h 2099532"/>
              <a:gd name="connsiteX11" fmla="*/ 2509219 w 3097752"/>
              <a:gd name="connsiteY11" fmla="*/ 179292 h 2099532"/>
              <a:gd name="connsiteX12" fmla="*/ 284179 w 3097752"/>
              <a:gd name="connsiteY12" fmla="*/ 186912 h 2099532"/>
              <a:gd name="connsiteX13" fmla="*/ 147019 w 3097752"/>
              <a:gd name="connsiteY13" fmla="*/ 232632 h 2099532"/>
              <a:gd name="connsiteX14" fmla="*/ 55579 w 3097752"/>
              <a:gd name="connsiteY14" fmla="*/ 385032 h 2099532"/>
              <a:gd name="connsiteX15" fmla="*/ 63199 w 3097752"/>
              <a:gd name="connsiteY15" fmla="*/ 1459452 h 2099532"/>
              <a:gd name="connsiteX16" fmla="*/ 93679 w 3097752"/>
              <a:gd name="connsiteY16" fmla="*/ 1566132 h 2099532"/>
              <a:gd name="connsiteX17" fmla="*/ 139399 w 3097752"/>
              <a:gd name="connsiteY17" fmla="*/ 1642332 h 2099532"/>
              <a:gd name="connsiteX18" fmla="*/ 268939 w 3097752"/>
              <a:gd name="connsiteY18" fmla="*/ 1695672 h 2099532"/>
              <a:gd name="connsiteX19" fmla="*/ 1602439 w 3097752"/>
              <a:gd name="connsiteY19" fmla="*/ 1688052 h 2099532"/>
              <a:gd name="connsiteX20" fmla="*/ 1404319 w 3097752"/>
              <a:gd name="connsiteY20" fmla="*/ 1909032 h 2099532"/>
              <a:gd name="connsiteX21" fmla="*/ 1244299 w 3097752"/>
              <a:gd name="connsiteY21" fmla="*/ 2084292 h 2099532"/>
              <a:gd name="connsiteX22" fmla="*/ 1030939 w 3097752"/>
              <a:gd name="connsiteY22" fmla="*/ 2091912 h 2099532"/>
              <a:gd name="connsiteX23" fmla="*/ 1030939 w 3097752"/>
              <a:gd name="connsiteY23" fmla="*/ 1756632 h 2099532"/>
              <a:gd name="connsiteX24" fmla="*/ 817579 w 3097752"/>
              <a:gd name="connsiteY24" fmla="*/ 1954752 h 2099532"/>
              <a:gd name="connsiteX25" fmla="*/ 665179 w 3097752"/>
              <a:gd name="connsiteY25" fmla="*/ 1954752 h 2099532"/>
              <a:gd name="connsiteX26" fmla="*/ 672799 w 3097752"/>
              <a:gd name="connsiteY26" fmla="*/ 2099532 h 2099532"/>
              <a:gd name="connsiteX27" fmla="*/ 2239 w 3097752"/>
              <a:gd name="connsiteY27" fmla="*/ 2099532 h 2099532"/>
              <a:gd name="connsiteX28" fmla="*/ 0 w 3097752"/>
              <a:gd name="connsiteY28" fmla="*/ 7621 h 2099532"/>
              <a:gd name="connsiteX0" fmla="*/ 0 w 3097752"/>
              <a:gd name="connsiteY0" fmla="*/ 7621 h 2099532"/>
              <a:gd name="connsiteX1" fmla="*/ 3097752 w 3097752"/>
              <a:gd name="connsiteY1" fmla="*/ 0 h 2099532"/>
              <a:gd name="connsiteX2" fmla="*/ 3088339 w 3097752"/>
              <a:gd name="connsiteY2" fmla="*/ 2061432 h 2099532"/>
              <a:gd name="connsiteX3" fmla="*/ 1276573 w 3097752"/>
              <a:gd name="connsiteY3" fmla="*/ 2074878 h 2099532"/>
              <a:gd name="connsiteX4" fmla="*/ 1427179 w 3097752"/>
              <a:gd name="connsiteY4" fmla="*/ 1924272 h 2099532"/>
              <a:gd name="connsiteX5" fmla="*/ 2295859 w 3097752"/>
              <a:gd name="connsiteY5" fmla="*/ 1695672 h 2099532"/>
              <a:gd name="connsiteX6" fmla="*/ 2562559 w 3097752"/>
              <a:gd name="connsiteY6" fmla="*/ 1680432 h 2099532"/>
              <a:gd name="connsiteX7" fmla="*/ 2676859 w 3097752"/>
              <a:gd name="connsiteY7" fmla="*/ 1604232 h 2099532"/>
              <a:gd name="connsiteX8" fmla="*/ 2737819 w 3097752"/>
              <a:gd name="connsiteY8" fmla="*/ 1497552 h 2099532"/>
              <a:gd name="connsiteX9" fmla="*/ 2722579 w 3097752"/>
              <a:gd name="connsiteY9" fmla="*/ 415512 h 2099532"/>
              <a:gd name="connsiteX10" fmla="*/ 2699719 w 3097752"/>
              <a:gd name="connsiteY10" fmla="*/ 270732 h 2099532"/>
              <a:gd name="connsiteX11" fmla="*/ 2509219 w 3097752"/>
              <a:gd name="connsiteY11" fmla="*/ 179292 h 2099532"/>
              <a:gd name="connsiteX12" fmla="*/ 284179 w 3097752"/>
              <a:gd name="connsiteY12" fmla="*/ 186912 h 2099532"/>
              <a:gd name="connsiteX13" fmla="*/ 147019 w 3097752"/>
              <a:gd name="connsiteY13" fmla="*/ 232632 h 2099532"/>
              <a:gd name="connsiteX14" fmla="*/ 55579 w 3097752"/>
              <a:gd name="connsiteY14" fmla="*/ 385032 h 2099532"/>
              <a:gd name="connsiteX15" fmla="*/ 63199 w 3097752"/>
              <a:gd name="connsiteY15" fmla="*/ 1459452 h 2099532"/>
              <a:gd name="connsiteX16" fmla="*/ 93679 w 3097752"/>
              <a:gd name="connsiteY16" fmla="*/ 1566132 h 2099532"/>
              <a:gd name="connsiteX17" fmla="*/ 139399 w 3097752"/>
              <a:gd name="connsiteY17" fmla="*/ 1642332 h 2099532"/>
              <a:gd name="connsiteX18" fmla="*/ 268939 w 3097752"/>
              <a:gd name="connsiteY18" fmla="*/ 1695672 h 2099532"/>
              <a:gd name="connsiteX19" fmla="*/ 1602439 w 3097752"/>
              <a:gd name="connsiteY19" fmla="*/ 1688052 h 2099532"/>
              <a:gd name="connsiteX20" fmla="*/ 1404319 w 3097752"/>
              <a:gd name="connsiteY20" fmla="*/ 1909032 h 2099532"/>
              <a:gd name="connsiteX21" fmla="*/ 1244299 w 3097752"/>
              <a:gd name="connsiteY21" fmla="*/ 2084292 h 2099532"/>
              <a:gd name="connsiteX22" fmla="*/ 1030939 w 3097752"/>
              <a:gd name="connsiteY22" fmla="*/ 2091912 h 2099532"/>
              <a:gd name="connsiteX23" fmla="*/ 1030939 w 3097752"/>
              <a:gd name="connsiteY23" fmla="*/ 1756632 h 2099532"/>
              <a:gd name="connsiteX24" fmla="*/ 817579 w 3097752"/>
              <a:gd name="connsiteY24" fmla="*/ 1954752 h 2099532"/>
              <a:gd name="connsiteX25" fmla="*/ 665179 w 3097752"/>
              <a:gd name="connsiteY25" fmla="*/ 1954752 h 2099532"/>
              <a:gd name="connsiteX26" fmla="*/ 672799 w 3097752"/>
              <a:gd name="connsiteY26" fmla="*/ 2099532 h 2099532"/>
              <a:gd name="connsiteX27" fmla="*/ 2239 w 3097752"/>
              <a:gd name="connsiteY27" fmla="*/ 2099532 h 2099532"/>
              <a:gd name="connsiteX28" fmla="*/ 0 w 3097752"/>
              <a:gd name="connsiteY28" fmla="*/ 7621 h 2099532"/>
              <a:gd name="connsiteX0" fmla="*/ 0 w 3097752"/>
              <a:gd name="connsiteY0" fmla="*/ 7621 h 2099532"/>
              <a:gd name="connsiteX1" fmla="*/ 3097752 w 3097752"/>
              <a:gd name="connsiteY1" fmla="*/ 0 h 2099532"/>
              <a:gd name="connsiteX2" fmla="*/ 3088339 w 3097752"/>
              <a:gd name="connsiteY2" fmla="*/ 2061432 h 2099532"/>
              <a:gd name="connsiteX3" fmla="*/ 1276573 w 3097752"/>
              <a:gd name="connsiteY3" fmla="*/ 2074878 h 2099532"/>
              <a:gd name="connsiteX4" fmla="*/ 1427179 w 3097752"/>
              <a:gd name="connsiteY4" fmla="*/ 1924272 h 2099532"/>
              <a:gd name="connsiteX5" fmla="*/ 2295859 w 3097752"/>
              <a:gd name="connsiteY5" fmla="*/ 1695672 h 2099532"/>
              <a:gd name="connsiteX6" fmla="*/ 2562559 w 3097752"/>
              <a:gd name="connsiteY6" fmla="*/ 1680432 h 2099532"/>
              <a:gd name="connsiteX7" fmla="*/ 2676859 w 3097752"/>
              <a:gd name="connsiteY7" fmla="*/ 1604232 h 2099532"/>
              <a:gd name="connsiteX8" fmla="*/ 2737819 w 3097752"/>
              <a:gd name="connsiteY8" fmla="*/ 1497552 h 2099532"/>
              <a:gd name="connsiteX9" fmla="*/ 2722579 w 3097752"/>
              <a:gd name="connsiteY9" fmla="*/ 415512 h 2099532"/>
              <a:gd name="connsiteX10" fmla="*/ 2699719 w 3097752"/>
              <a:gd name="connsiteY10" fmla="*/ 270732 h 2099532"/>
              <a:gd name="connsiteX11" fmla="*/ 2509219 w 3097752"/>
              <a:gd name="connsiteY11" fmla="*/ 179292 h 2099532"/>
              <a:gd name="connsiteX12" fmla="*/ 284179 w 3097752"/>
              <a:gd name="connsiteY12" fmla="*/ 186912 h 2099532"/>
              <a:gd name="connsiteX13" fmla="*/ 147019 w 3097752"/>
              <a:gd name="connsiteY13" fmla="*/ 232632 h 2099532"/>
              <a:gd name="connsiteX14" fmla="*/ 55579 w 3097752"/>
              <a:gd name="connsiteY14" fmla="*/ 385032 h 2099532"/>
              <a:gd name="connsiteX15" fmla="*/ 63199 w 3097752"/>
              <a:gd name="connsiteY15" fmla="*/ 1459452 h 2099532"/>
              <a:gd name="connsiteX16" fmla="*/ 93679 w 3097752"/>
              <a:gd name="connsiteY16" fmla="*/ 1566132 h 2099532"/>
              <a:gd name="connsiteX17" fmla="*/ 139399 w 3097752"/>
              <a:gd name="connsiteY17" fmla="*/ 1642332 h 2099532"/>
              <a:gd name="connsiteX18" fmla="*/ 268939 w 3097752"/>
              <a:gd name="connsiteY18" fmla="*/ 1695672 h 2099532"/>
              <a:gd name="connsiteX19" fmla="*/ 1602439 w 3097752"/>
              <a:gd name="connsiteY19" fmla="*/ 1688052 h 2099532"/>
              <a:gd name="connsiteX20" fmla="*/ 1404319 w 3097752"/>
              <a:gd name="connsiteY20" fmla="*/ 1909032 h 2099532"/>
              <a:gd name="connsiteX21" fmla="*/ 1244299 w 3097752"/>
              <a:gd name="connsiteY21" fmla="*/ 2084292 h 2099532"/>
              <a:gd name="connsiteX22" fmla="*/ 1030939 w 3097752"/>
              <a:gd name="connsiteY22" fmla="*/ 2091912 h 2099532"/>
              <a:gd name="connsiteX23" fmla="*/ 1030939 w 3097752"/>
              <a:gd name="connsiteY23" fmla="*/ 1756632 h 2099532"/>
              <a:gd name="connsiteX24" fmla="*/ 817579 w 3097752"/>
              <a:gd name="connsiteY24" fmla="*/ 1954752 h 2099532"/>
              <a:gd name="connsiteX25" fmla="*/ 688484 w 3097752"/>
              <a:gd name="connsiteY25" fmla="*/ 1954752 h 2099532"/>
              <a:gd name="connsiteX26" fmla="*/ 672799 w 3097752"/>
              <a:gd name="connsiteY26" fmla="*/ 2099532 h 2099532"/>
              <a:gd name="connsiteX27" fmla="*/ 2239 w 3097752"/>
              <a:gd name="connsiteY27" fmla="*/ 2099532 h 2099532"/>
              <a:gd name="connsiteX28" fmla="*/ 0 w 3097752"/>
              <a:gd name="connsiteY28" fmla="*/ 7621 h 2099532"/>
              <a:gd name="connsiteX0" fmla="*/ 0 w 3097752"/>
              <a:gd name="connsiteY0" fmla="*/ 7621 h 2099532"/>
              <a:gd name="connsiteX1" fmla="*/ 3097752 w 3097752"/>
              <a:gd name="connsiteY1" fmla="*/ 0 h 2099532"/>
              <a:gd name="connsiteX2" fmla="*/ 3088339 w 3097752"/>
              <a:gd name="connsiteY2" fmla="*/ 2061432 h 2099532"/>
              <a:gd name="connsiteX3" fmla="*/ 1276573 w 3097752"/>
              <a:gd name="connsiteY3" fmla="*/ 2074878 h 2099532"/>
              <a:gd name="connsiteX4" fmla="*/ 1427179 w 3097752"/>
              <a:gd name="connsiteY4" fmla="*/ 1924272 h 2099532"/>
              <a:gd name="connsiteX5" fmla="*/ 2295859 w 3097752"/>
              <a:gd name="connsiteY5" fmla="*/ 1695672 h 2099532"/>
              <a:gd name="connsiteX6" fmla="*/ 2562559 w 3097752"/>
              <a:gd name="connsiteY6" fmla="*/ 1680432 h 2099532"/>
              <a:gd name="connsiteX7" fmla="*/ 2676859 w 3097752"/>
              <a:gd name="connsiteY7" fmla="*/ 1604232 h 2099532"/>
              <a:gd name="connsiteX8" fmla="*/ 2737819 w 3097752"/>
              <a:gd name="connsiteY8" fmla="*/ 1497552 h 2099532"/>
              <a:gd name="connsiteX9" fmla="*/ 2722579 w 3097752"/>
              <a:gd name="connsiteY9" fmla="*/ 415512 h 2099532"/>
              <a:gd name="connsiteX10" fmla="*/ 2699719 w 3097752"/>
              <a:gd name="connsiteY10" fmla="*/ 270732 h 2099532"/>
              <a:gd name="connsiteX11" fmla="*/ 2509219 w 3097752"/>
              <a:gd name="connsiteY11" fmla="*/ 179292 h 2099532"/>
              <a:gd name="connsiteX12" fmla="*/ 284179 w 3097752"/>
              <a:gd name="connsiteY12" fmla="*/ 186912 h 2099532"/>
              <a:gd name="connsiteX13" fmla="*/ 147019 w 3097752"/>
              <a:gd name="connsiteY13" fmla="*/ 232632 h 2099532"/>
              <a:gd name="connsiteX14" fmla="*/ 55579 w 3097752"/>
              <a:gd name="connsiteY14" fmla="*/ 385032 h 2099532"/>
              <a:gd name="connsiteX15" fmla="*/ 63199 w 3097752"/>
              <a:gd name="connsiteY15" fmla="*/ 1459452 h 2099532"/>
              <a:gd name="connsiteX16" fmla="*/ 93679 w 3097752"/>
              <a:gd name="connsiteY16" fmla="*/ 1566132 h 2099532"/>
              <a:gd name="connsiteX17" fmla="*/ 139399 w 3097752"/>
              <a:gd name="connsiteY17" fmla="*/ 1642332 h 2099532"/>
              <a:gd name="connsiteX18" fmla="*/ 268939 w 3097752"/>
              <a:gd name="connsiteY18" fmla="*/ 1695672 h 2099532"/>
              <a:gd name="connsiteX19" fmla="*/ 1602439 w 3097752"/>
              <a:gd name="connsiteY19" fmla="*/ 1688052 h 2099532"/>
              <a:gd name="connsiteX20" fmla="*/ 1404319 w 3097752"/>
              <a:gd name="connsiteY20" fmla="*/ 1909032 h 2099532"/>
              <a:gd name="connsiteX21" fmla="*/ 1244299 w 3097752"/>
              <a:gd name="connsiteY21" fmla="*/ 2084292 h 2099532"/>
              <a:gd name="connsiteX22" fmla="*/ 1030939 w 3097752"/>
              <a:gd name="connsiteY22" fmla="*/ 2091912 h 2099532"/>
              <a:gd name="connsiteX23" fmla="*/ 1030939 w 3097752"/>
              <a:gd name="connsiteY23" fmla="*/ 1756632 h 2099532"/>
              <a:gd name="connsiteX24" fmla="*/ 817579 w 3097752"/>
              <a:gd name="connsiteY24" fmla="*/ 1954752 h 2099532"/>
              <a:gd name="connsiteX25" fmla="*/ 688484 w 3097752"/>
              <a:gd name="connsiteY25" fmla="*/ 1954752 h 2099532"/>
              <a:gd name="connsiteX26" fmla="*/ 696104 w 3097752"/>
              <a:gd name="connsiteY26" fmla="*/ 2099532 h 2099532"/>
              <a:gd name="connsiteX27" fmla="*/ 2239 w 3097752"/>
              <a:gd name="connsiteY27" fmla="*/ 2099532 h 2099532"/>
              <a:gd name="connsiteX28" fmla="*/ 0 w 3097752"/>
              <a:gd name="connsiteY28" fmla="*/ 7621 h 2099532"/>
              <a:gd name="connsiteX0" fmla="*/ 0 w 3097752"/>
              <a:gd name="connsiteY0" fmla="*/ 7621 h 2099532"/>
              <a:gd name="connsiteX1" fmla="*/ 3097752 w 3097752"/>
              <a:gd name="connsiteY1" fmla="*/ 0 h 2099532"/>
              <a:gd name="connsiteX2" fmla="*/ 3088339 w 3097752"/>
              <a:gd name="connsiteY2" fmla="*/ 2061432 h 2099532"/>
              <a:gd name="connsiteX3" fmla="*/ 1276573 w 3097752"/>
              <a:gd name="connsiteY3" fmla="*/ 2074878 h 2099532"/>
              <a:gd name="connsiteX4" fmla="*/ 1427179 w 3097752"/>
              <a:gd name="connsiteY4" fmla="*/ 1924272 h 2099532"/>
              <a:gd name="connsiteX5" fmla="*/ 2295859 w 3097752"/>
              <a:gd name="connsiteY5" fmla="*/ 1695672 h 2099532"/>
              <a:gd name="connsiteX6" fmla="*/ 2562559 w 3097752"/>
              <a:gd name="connsiteY6" fmla="*/ 1680432 h 2099532"/>
              <a:gd name="connsiteX7" fmla="*/ 2676859 w 3097752"/>
              <a:gd name="connsiteY7" fmla="*/ 1604232 h 2099532"/>
              <a:gd name="connsiteX8" fmla="*/ 2737819 w 3097752"/>
              <a:gd name="connsiteY8" fmla="*/ 1497552 h 2099532"/>
              <a:gd name="connsiteX9" fmla="*/ 2722579 w 3097752"/>
              <a:gd name="connsiteY9" fmla="*/ 415512 h 2099532"/>
              <a:gd name="connsiteX10" fmla="*/ 2699719 w 3097752"/>
              <a:gd name="connsiteY10" fmla="*/ 270732 h 2099532"/>
              <a:gd name="connsiteX11" fmla="*/ 2509219 w 3097752"/>
              <a:gd name="connsiteY11" fmla="*/ 179292 h 2099532"/>
              <a:gd name="connsiteX12" fmla="*/ 284179 w 3097752"/>
              <a:gd name="connsiteY12" fmla="*/ 186912 h 2099532"/>
              <a:gd name="connsiteX13" fmla="*/ 147019 w 3097752"/>
              <a:gd name="connsiteY13" fmla="*/ 232632 h 2099532"/>
              <a:gd name="connsiteX14" fmla="*/ 55579 w 3097752"/>
              <a:gd name="connsiteY14" fmla="*/ 385032 h 2099532"/>
              <a:gd name="connsiteX15" fmla="*/ 63199 w 3097752"/>
              <a:gd name="connsiteY15" fmla="*/ 1459452 h 2099532"/>
              <a:gd name="connsiteX16" fmla="*/ 93679 w 3097752"/>
              <a:gd name="connsiteY16" fmla="*/ 1566132 h 2099532"/>
              <a:gd name="connsiteX17" fmla="*/ 139399 w 3097752"/>
              <a:gd name="connsiteY17" fmla="*/ 1642332 h 2099532"/>
              <a:gd name="connsiteX18" fmla="*/ 268939 w 3097752"/>
              <a:gd name="connsiteY18" fmla="*/ 1695672 h 2099532"/>
              <a:gd name="connsiteX19" fmla="*/ 1602439 w 3097752"/>
              <a:gd name="connsiteY19" fmla="*/ 1688052 h 2099532"/>
              <a:gd name="connsiteX20" fmla="*/ 1390024 w 3097752"/>
              <a:gd name="connsiteY20" fmla="*/ 1946820 h 2099532"/>
              <a:gd name="connsiteX21" fmla="*/ 1244299 w 3097752"/>
              <a:gd name="connsiteY21" fmla="*/ 2084292 h 2099532"/>
              <a:gd name="connsiteX22" fmla="*/ 1030939 w 3097752"/>
              <a:gd name="connsiteY22" fmla="*/ 2091912 h 2099532"/>
              <a:gd name="connsiteX23" fmla="*/ 1030939 w 3097752"/>
              <a:gd name="connsiteY23" fmla="*/ 1756632 h 2099532"/>
              <a:gd name="connsiteX24" fmla="*/ 817579 w 3097752"/>
              <a:gd name="connsiteY24" fmla="*/ 1954752 h 2099532"/>
              <a:gd name="connsiteX25" fmla="*/ 688484 w 3097752"/>
              <a:gd name="connsiteY25" fmla="*/ 1954752 h 2099532"/>
              <a:gd name="connsiteX26" fmla="*/ 696104 w 3097752"/>
              <a:gd name="connsiteY26" fmla="*/ 2099532 h 2099532"/>
              <a:gd name="connsiteX27" fmla="*/ 2239 w 3097752"/>
              <a:gd name="connsiteY27" fmla="*/ 2099532 h 2099532"/>
              <a:gd name="connsiteX28" fmla="*/ 0 w 3097752"/>
              <a:gd name="connsiteY28" fmla="*/ 7621 h 2099532"/>
              <a:gd name="connsiteX0" fmla="*/ 0 w 3097752"/>
              <a:gd name="connsiteY0" fmla="*/ 7621 h 2099532"/>
              <a:gd name="connsiteX1" fmla="*/ 3097752 w 3097752"/>
              <a:gd name="connsiteY1" fmla="*/ 0 h 2099532"/>
              <a:gd name="connsiteX2" fmla="*/ 3088339 w 3097752"/>
              <a:gd name="connsiteY2" fmla="*/ 2061432 h 2099532"/>
              <a:gd name="connsiteX3" fmla="*/ 1276573 w 3097752"/>
              <a:gd name="connsiteY3" fmla="*/ 2074878 h 2099532"/>
              <a:gd name="connsiteX4" fmla="*/ 1427179 w 3097752"/>
              <a:gd name="connsiteY4" fmla="*/ 1924272 h 2099532"/>
              <a:gd name="connsiteX5" fmla="*/ 2295859 w 3097752"/>
              <a:gd name="connsiteY5" fmla="*/ 1695672 h 2099532"/>
              <a:gd name="connsiteX6" fmla="*/ 2562559 w 3097752"/>
              <a:gd name="connsiteY6" fmla="*/ 1680432 h 2099532"/>
              <a:gd name="connsiteX7" fmla="*/ 2676859 w 3097752"/>
              <a:gd name="connsiteY7" fmla="*/ 1604232 h 2099532"/>
              <a:gd name="connsiteX8" fmla="*/ 2737819 w 3097752"/>
              <a:gd name="connsiteY8" fmla="*/ 1497552 h 2099532"/>
              <a:gd name="connsiteX9" fmla="*/ 2722579 w 3097752"/>
              <a:gd name="connsiteY9" fmla="*/ 415512 h 2099532"/>
              <a:gd name="connsiteX10" fmla="*/ 2699719 w 3097752"/>
              <a:gd name="connsiteY10" fmla="*/ 270732 h 2099532"/>
              <a:gd name="connsiteX11" fmla="*/ 2509219 w 3097752"/>
              <a:gd name="connsiteY11" fmla="*/ 179292 h 2099532"/>
              <a:gd name="connsiteX12" fmla="*/ 284179 w 3097752"/>
              <a:gd name="connsiteY12" fmla="*/ 186912 h 2099532"/>
              <a:gd name="connsiteX13" fmla="*/ 147019 w 3097752"/>
              <a:gd name="connsiteY13" fmla="*/ 232632 h 2099532"/>
              <a:gd name="connsiteX14" fmla="*/ 55579 w 3097752"/>
              <a:gd name="connsiteY14" fmla="*/ 385032 h 2099532"/>
              <a:gd name="connsiteX15" fmla="*/ 63199 w 3097752"/>
              <a:gd name="connsiteY15" fmla="*/ 1459452 h 2099532"/>
              <a:gd name="connsiteX16" fmla="*/ 93679 w 3097752"/>
              <a:gd name="connsiteY16" fmla="*/ 1566132 h 2099532"/>
              <a:gd name="connsiteX17" fmla="*/ 139399 w 3097752"/>
              <a:gd name="connsiteY17" fmla="*/ 1642332 h 2099532"/>
              <a:gd name="connsiteX18" fmla="*/ 268939 w 3097752"/>
              <a:gd name="connsiteY18" fmla="*/ 1695672 h 2099532"/>
              <a:gd name="connsiteX19" fmla="*/ 1602439 w 3097752"/>
              <a:gd name="connsiteY19" fmla="*/ 1688052 h 2099532"/>
              <a:gd name="connsiteX20" fmla="*/ 1390024 w 3097752"/>
              <a:gd name="connsiteY20" fmla="*/ 1946820 h 2099532"/>
              <a:gd name="connsiteX21" fmla="*/ 1268124 w 3097752"/>
              <a:gd name="connsiteY21" fmla="*/ 2084292 h 2099532"/>
              <a:gd name="connsiteX22" fmla="*/ 1030939 w 3097752"/>
              <a:gd name="connsiteY22" fmla="*/ 2091912 h 2099532"/>
              <a:gd name="connsiteX23" fmla="*/ 1030939 w 3097752"/>
              <a:gd name="connsiteY23" fmla="*/ 1756632 h 2099532"/>
              <a:gd name="connsiteX24" fmla="*/ 817579 w 3097752"/>
              <a:gd name="connsiteY24" fmla="*/ 1954752 h 2099532"/>
              <a:gd name="connsiteX25" fmla="*/ 688484 w 3097752"/>
              <a:gd name="connsiteY25" fmla="*/ 1954752 h 2099532"/>
              <a:gd name="connsiteX26" fmla="*/ 696104 w 3097752"/>
              <a:gd name="connsiteY26" fmla="*/ 2099532 h 2099532"/>
              <a:gd name="connsiteX27" fmla="*/ 2239 w 3097752"/>
              <a:gd name="connsiteY27" fmla="*/ 2099532 h 2099532"/>
              <a:gd name="connsiteX28" fmla="*/ 0 w 3097752"/>
              <a:gd name="connsiteY28" fmla="*/ 7621 h 2099532"/>
              <a:gd name="connsiteX0" fmla="*/ 0 w 3097752"/>
              <a:gd name="connsiteY0" fmla="*/ 0 h 2091911"/>
              <a:gd name="connsiteX1" fmla="*/ 3097752 w 3097752"/>
              <a:gd name="connsiteY1" fmla="*/ 15092 h 2091911"/>
              <a:gd name="connsiteX2" fmla="*/ 3088339 w 3097752"/>
              <a:gd name="connsiteY2" fmla="*/ 2053811 h 2091911"/>
              <a:gd name="connsiteX3" fmla="*/ 1276573 w 3097752"/>
              <a:gd name="connsiteY3" fmla="*/ 2067257 h 2091911"/>
              <a:gd name="connsiteX4" fmla="*/ 1427179 w 3097752"/>
              <a:gd name="connsiteY4" fmla="*/ 1916651 h 2091911"/>
              <a:gd name="connsiteX5" fmla="*/ 2295859 w 3097752"/>
              <a:gd name="connsiteY5" fmla="*/ 1688051 h 2091911"/>
              <a:gd name="connsiteX6" fmla="*/ 2562559 w 3097752"/>
              <a:gd name="connsiteY6" fmla="*/ 1672811 h 2091911"/>
              <a:gd name="connsiteX7" fmla="*/ 2676859 w 3097752"/>
              <a:gd name="connsiteY7" fmla="*/ 1596611 h 2091911"/>
              <a:gd name="connsiteX8" fmla="*/ 2737819 w 3097752"/>
              <a:gd name="connsiteY8" fmla="*/ 1489931 h 2091911"/>
              <a:gd name="connsiteX9" fmla="*/ 2722579 w 3097752"/>
              <a:gd name="connsiteY9" fmla="*/ 407891 h 2091911"/>
              <a:gd name="connsiteX10" fmla="*/ 2699719 w 3097752"/>
              <a:gd name="connsiteY10" fmla="*/ 263111 h 2091911"/>
              <a:gd name="connsiteX11" fmla="*/ 2509219 w 3097752"/>
              <a:gd name="connsiteY11" fmla="*/ 171671 h 2091911"/>
              <a:gd name="connsiteX12" fmla="*/ 284179 w 3097752"/>
              <a:gd name="connsiteY12" fmla="*/ 179291 h 2091911"/>
              <a:gd name="connsiteX13" fmla="*/ 147019 w 3097752"/>
              <a:gd name="connsiteY13" fmla="*/ 225011 h 2091911"/>
              <a:gd name="connsiteX14" fmla="*/ 55579 w 3097752"/>
              <a:gd name="connsiteY14" fmla="*/ 377411 h 2091911"/>
              <a:gd name="connsiteX15" fmla="*/ 63199 w 3097752"/>
              <a:gd name="connsiteY15" fmla="*/ 1451831 h 2091911"/>
              <a:gd name="connsiteX16" fmla="*/ 93679 w 3097752"/>
              <a:gd name="connsiteY16" fmla="*/ 1558511 h 2091911"/>
              <a:gd name="connsiteX17" fmla="*/ 139399 w 3097752"/>
              <a:gd name="connsiteY17" fmla="*/ 1634711 h 2091911"/>
              <a:gd name="connsiteX18" fmla="*/ 268939 w 3097752"/>
              <a:gd name="connsiteY18" fmla="*/ 1688051 h 2091911"/>
              <a:gd name="connsiteX19" fmla="*/ 1602439 w 3097752"/>
              <a:gd name="connsiteY19" fmla="*/ 1680431 h 2091911"/>
              <a:gd name="connsiteX20" fmla="*/ 1390024 w 3097752"/>
              <a:gd name="connsiteY20" fmla="*/ 1939199 h 2091911"/>
              <a:gd name="connsiteX21" fmla="*/ 1268124 w 3097752"/>
              <a:gd name="connsiteY21" fmla="*/ 2076671 h 2091911"/>
              <a:gd name="connsiteX22" fmla="*/ 1030939 w 3097752"/>
              <a:gd name="connsiteY22" fmla="*/ 2084291 h 2091911"/>
              <a:gd name="connsiteX23" fmla="*/ 1030939 w 3097752"/>
              <a:gd name="connsiteY23" fmla="*/ 1749011 h 2091911"/>
              <a:gd name="connsiteX24" fmla="*/ 817579 w 3097752"/>
              <a:gd name="connsiteY24" fmla="*/ 1947131 h 2091911"/>
              <a:gd name="connsiteX25" fmla="*/ 688484 w 3097752"/>
              <a:gd name="connsiteY25" fmla="*/ 1947131 h 2091911"/>
              <a:gd name="connsiteX26" fmla="*/ 696104 w 3097752"/>
              <a:gd name="connsiteY26" fmla="*/ 2091911 h 2091911"/>
              <a:gd name="connsiteX27" fmla="*/ 2239 w 3097752"/>
              <a:gd name="connsiteY27" fmla="*/ 2091911 h 2091911"/>
              <a:gd name="connsiteX28" fmla="*/ 0 w 3097752"/>
              <a:gd name="connsiteY28" fmla="*/ 0 h 2091911"/>
              <a:gd name="connsiteX0" fmla="*/ 0 w 3105376"/>
              <a:gd name="connsiteY0" fmla="*/ 7621 h 2076819"/>
              <a:gd name="connsiteX1" fmla="*/ 3105376 w 3105376"/>
              <a:gd name="connsiteY1" fmla="*/ 0 h 2076819"/>
              <a:gd name="connsiteX2" fmla="*/ 3095963 w 3105376"/>
              <a:gd name="connsiteY2" fmla="*/ 2038719 h 2076819"/>
              <a:gd name="connsiteX3" fmla="*/ 1284197 w 3105376"/>
              <a:gd name="connsiteY3" fmla="*/ 2052165 h 2076819"/>
              <a:gd name="connsiteX4" fmla="*/ 1434803 w 3105376"/>
              <a:gd name="connsiteY4" fmla="*/ 1901559 h 2076819"/>
              <a:gd name="connsiteX5" fmla="*/ 2303483 w 3105376"/>
              <a:gd name="connsiteY5" fmla="*/ 1672959 h 2076819"/>
              <a:gd name="connsiteX6" fmla="*/ 2570183 w 3105376"/>
              <a:gd name="connsiteY6" fmla="*/ 1657719 h 2076819"/>
              <a:gd name="connsiteX7" fmla="*/ 2684483 w 3105376"/>
              <a:gd name="connsiteY7" fmla="*/ 1581519 h 2076819"/>
              <a:gd name="connsiteX8" fmla="*/ 2745443 w 3105376"/>
              <a:gd name="connsiteY8" fmla="*/ 1474839 h 2076819"/>
              <a:gd name="connsiteX9" fmla="*/ 2730203 w 3105376"/>
              <a:gd name="connsiteY9" fmla="*/ 392799 h 2076819"/>
              <a:gd name="connsiteX10" fmla="*/ 2707343 w 3105376"/>
              <a:gd name="connsiteY10" fmla="*/ 248019 h 2076819"/>
              <a:gd name="connsiteX11" fmla="*/ 2516843 w 3105376"/>
              <a:gd name="connsiteY11" fmla="*/ 156579 h 2076819"/>
              <a:gd name="connsiteX12" fmla="*/ 291803 w 3105376"/>
              <a:gd name="connsiteY12" fmla="*/ 164199 h 2076819"/>
              <a:gd name="connsiteX13" fmla="*/ 154643 w 3105376"/>
              <a:gd name="connsiteY13" fmla="*/ 209919 h 2076819"/>
              <a:gd name="connsiteX14" fmla="*/ 63203 w 3105376"/>
              <a:gd name="connsiteY14" fmla="*/ 362319 h 2076819"/>
              <a:gd name="connsiteX15" fmla="*/ 70823 w 3105376"/>
              <a:gd name="connsiteY15" fmla="*/ 1436739 h 2076819"/>
              <a:gd name="connsiteX16" fmla="*/ 101303 w 3105376"/>
              <a:gd name="connsiteY16" fmla="*/ 1543419 h 2076819"/>
              <a:gd name="connsiteX17" fmla="*/ 147023 w 3105376"/>
              <a:gd name="connsiteY17" fmla="*/ 1619619 h 2076819"/>
              <a:gd name="connsiteX18" fmla="*/ 276563 w 3105376"/>
              <a:gd name="connsiteY18" fmla="*/ 1672959 h 2076819"/>
              <a:gd name="connsiteX19" fmla="*/ 1610063 w 3105376"/>
              <a:gd name="connsiteY19" fmla="*/ 1665339 h 2076819"/>
              <a:gd name="connsiteX20" fmla="*/ 1397648 w 3105376"/>
              <a:gd name="connsiteY20" fmla="*/ 1924107 h 2076819"/>
              <a:gd name="connsiteX21" fmla="*/ 1275748 w 3105376"/>
              <a:gd name="connsiteY21" fmla="*/ 2061579 h 2076819"/>
              <a:gd name="connsiteX22" fmla="*/ 1038563 w 3105376"/>
              <a:gd name="connsiteY22" fmla="*/ 2069199 h 2076819"/>
              <a:gd name="connsiteX23" fmla="*/ 1038563 w 3105376"/>
              <a:gd name="connsiteY23" fmla="*/ 1733919 h 2076819"/>
              <a:gd name="connsiteX24" fmla="*/ 825203 w 3105376"/>
              <a:gd name="connsiteY24" fmla="*/ 1932039 h 2076819"/>
              <a:gd name="connsiteX25" fmla="*/ 696108 w 3105376"/>
              <a:gd name="connsiteY25" fmla="*/ 1932039 h 2076819"/>
              <a:gd name="connsiteX26" fmla="*/ 703728 w 3105376"/>
              <a:gd name="connsiteY26" fmla="*/ 2076819 h 2076819"/>
              <a:gd name="connsiteX27" fmla="*/ 9863 w 3105376"/>
              <a:gd name="connsiteY27" fmla="*/ 2076819 h 2076819"/>
              <a:gd name="connsiteX28" fmla="*/ 0 w 3105376"/>
              <a:gd name="connsiteY28" fmla="*/ 7621 h 2076819"/>
              <a:gd name="connsiteX0" fmla="*/ 0 w 3105376"/>
              <a:gd name="connsiteY0" fmla="*/ 50 h 2069248"/>
              <a:gd name="connsiteX1" fmla="*/ 3105376 w 3105376"/>
              <a:gd name="connsiteY1" fmla="*/ 0 h 2069248"/>
              <a:gd name="connsiteX2" fmla="*/ 3095963 w 3105376"/>
              <a:gd name="connsiteY2" fmla="*/ 2031148 h 2069248"/>
              <a:gd name="connsiteX3" fmla="*/ 1284197 w 3105376"/>
              <a:gd name="connsiteY3" fmla="*/ 2044594 h 2069248"/>
              <a:gd name="connsiteX4" fmla="*/ 1434803 w 3105376"/>
              <a:gd name="connsiteY4" fmla="*/ 1893988 h 2069248"/>
              <a:gd name="connsiteX5" fmla="*/ 2303483 w 3105376"/>
              <a:gd name="connsiteY5" fmla="*/ 1665388 h 2069248"/>
              <a:gd name="connsiteX6" fmla="*/ 2570183 w 3105376"/>
              <a:gd name="connsiteY6" fmla="*/ 1650148 h 2069248"/>
              <a:gd name="connsiteX7" fmla="*/ 2684483 w 3105376"/>
              <a:gd name="connsiteY7" fmla="*/ 1573948 h 2069248"/>
              <a:gd name="connsiteX8" fmla="*/ 2745443 w 3105376"/>
              <a:gd name="connsiteY8" fmla="*/ 1467268 h 2069248"/>
              <a:gd name="connsiteX9" fmla="*/ 2730203 w 3105376"/>
              <a:gd name="connsiteY9" fmla="*/ 385228 h 2069248"/>
              <a:gd name="connsiteX10" fmla="*/ 2707343 w 3105376"/>
              <a:gd name="connsiteY10" fmla="*/ 240448 h 2069248"/>
              <a:gd name="connsiteX11" fmla="*/ 2516843 w 3105376"/>
              <a:gd name="connsiteY11" fmla="*/ 149008 h 2069248"/>
              <a:gd name="connsiteX12" fmla="*/ 291803 w 3105376"/>
              <a:gd name="connsiteY12" fmla="*/ 156628 h 2069248"/>
              <a:gd name="connsiteX13" fmla="*/ 154643 w 3105376"/>
              <a:gd name="connsiteY13" fmla="*/ 202348 h 2069248"/>
              <a:gd name="connsiteX14" fmla="*/ 63203 w 3105376"/>
              <a:gd name="connsiteY14" fmla="*/ 354748 h 2069248"/>
              <a:gd name="connsiteX15" fmla="*/ 70823 w 3105376"/>
              <a:gd name="connsiteY15" fmla="*/ 1429168 h 2069248"/>
              <a:gd name="connsiteX16" fmla="*/ 101303 w 3105376"/>
              <a:gd name="connsiteY16" fmla="*/ 1535848 h 2069248"/>
              <a:gd name="connsiteX17" fmla="*/ 147023 w 3105376"/>
              <a:gd name="connsiteY17" fmla="*/ 1612048 h 2069248"/>
              <a:gd name="connsiteX18" fmla="*/ 276563 w 3105376"/>
              <a:gd name="connsiteY18" fmla="*/ 1665388 h 2069248"/>
              <a:gd name="connsiteX19" fmla="*/ 1610063 w 3105376"/>
              <a:gd name="connsiteY19" fmla="*/ 1657768 h 2069248"/>
              <a:gd name="connsiteX20" fmla="*/ 1397648 w 3105376"/>
              <a:gd name="connsiteY20" fmla="*/ 1916536 h 2069248"/>
              <a:gd name="connsiteX21" fmla="*/ 1275748 w 3105376"/>
              <a:gd name="connsiteY21" fmla="*/ 2054008 h 2069248"/>
              <a:gd name="connsiteX22" fmla="*/ 1038563 w 3105376"/>
              <a:gd name="connsiteY22" fmla="*/ 2061628 h 2069248"/>
              <a:gd name="connsiteX23" fmla="*/ 1038563 w 3105376"/>
              <a:gd name="connsiteY23" fmla="*/ 1726348 h 2069248"/>
              <a:gd name="connsiteX24" fmla="*/ 825203 w 3105376"/>
              <a:gd name="connsiteY24" fmla="*/ 1924468 h 2069248"/>
              <a:gd name="connsiteX25" fmla="*/ 696108 w 3105376"/>
              <a:gd name="connsiteY25" fmla="*/ 1924468 h 2069248"/>
              <a:gd name="connsiteX26" fmla="*/ 703728 w 3105376"/>
              <a:gd name="connsiteY26" fmla="*/ 2069248 h 2069248"/>
              <a:gd name="connsiteX27" fmla="*/ 9863 w 3105376"/>
              <a:gd name="connsiteY27" fmla="*/ 2069248 h 2069248"/>
              <a:gd name="connsiteX28" fmla="*/ 0 w 3105376"/>
              <a:gd name="connsiteY28" fmla="*/ 50 h 206924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Lst>
            <a:rect l="l" t="t" r="r" b="b"/>
            <a:pathLst>
              <a:path w="3105376" h="2069248">
                <a:moveTo>
                  <a:pt x="0" y="50"/>
                </a:moveTo>
                <a:lnTo>
                  <a:pt x="3105376" y="0"/>
                </a:lnTo>
                <a:cubicBezTo>
                  <a:pt x="3102238" y="687144"/>
                  <a:pt x="3099101" y="1344004"/>
                  <a:pt x="3095963" y="2031148"/>
                </a:cubicBezTo>
                <a:lnTo>
                  <a:pt x="1284197" y="2044594"/>
                </a:lnTo>
                <a:lnTo>
                  <a:pt x="1434803" y="1893988"/>
                </a:lnTo>
                <a:lnTo>
                  <a:pt x="2303483" y="1665388"/>
                </a:lnTo>
                <a:lnTo>
                  <a:pt x="2570183" y="1650148"/>
                </a:lnTo>
                <a:lnTo>
                  <a:pt x="2684483" y="1573948"/>
                </a:lnTo>
                <a:lnTo>
                  <a:pt x="2745443" y="1467268"/>
                </a:lnTo>
                <a:lnTo>
                  <a:pt x="2730203" y="385228"/>
                </a:lnTo>
                <a:lnTo>
                  <a:pt x="2707343" y="240448"/>
                </a:lnTo>
                <a:lnTo>
                  <a:pt x="2516843" y="149008"/>
                </a:lnTo>
                <a:lnTo>
                  <a:pt x="291803" y="156628"/>
                </a:lnTo>
                <a:lnTo>
                  <a:pt x="154643" y="202348"/>
                </a:lnTo>
                <a:lnTo>
                  <a:pt x="63203" y="354748"/>
                </a:lnTo>
                <a:lnTo>
                  <a:pt x="70823" y="1429168"/>
                </a:lnTo>
                <a:lnTo>
                  <a:pt x="101303" y="1535848"/>
                </a:lnTo>
                <a:lnTo>
                  <a:pt x="147023" y="1612048"/>
                </a:lnTo>
                <a:lnTo>
                  <a:pt x="276563" y="1665388"/>
                </a:lnTo>
                <a:lnTo>
                  <a:pt x="1610063" y="1657768"/>
                </a:lnTo>
                <a:lnTo>
                  <a:pt x="1397648" y="1916536"/>
                </a:lnTo>
                <a:lnTo>
                  <a:pt x="1275748" y="2054008"/>
                </a:lnTo>
                <a:lnTo>
                  <a:pt x="1038563" y="2061628"/>
                </a:lnTo>
                <a:lnTo>
                  <a:pt x="1038563" y="1726348"/>
                </a:lnTo>
                <a:lnTo>
                  <a:pt x="825203" y="1924468"/>
                </a:lnTo>
                <a:lnTo>
                  <a:pt x="696108" y="1924468"/>
                </a:lnTo>
                <a:lnTo>
                  <a:pt x="703728" y="2069248"/>
                </a:lnTo>
                <a:lnTo>
                  <a:pt x="9863" y="2069248"/>
                </a:lnTo>
                <a:cubicBezTo>
                  <a:pt x="9117" y="1371944"/>
                  <a:pt x="746" y="697354"/>
                  <a:pt x="0" y="50"/>
                </a:cubicBezTo>
                <a:close/>
              </a:path>
            </a:pathLst>
          </a:custGeom>
          <a:solidFill>
            <a:srgbClr val="D2FFE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xdr:from>
      <xdr:col>1</xdr:col>
      <xdr:colOff>7620</xdr:colOff>
      <xdr:row>1210</xdr:row>
      <xdr:rowOff>38100</xdr:rowOff>
    </xdr:from>
    <xdr:to>
      <xdr:col>4</xdr:col>
      <xdr:colOff>350520</xdr:colOff>
      <xdr:row>1214</xdr:row>
      <xdr:rowOff>22860</xdr:rowOff>
    </xdr:to>
    <xdr:sp macro="" textlink="">
      <xdr:nvSpPr>
        <xdr:cNvPr id="841" name="Rectangle: Beveled 840">
          <a:hlinkClick xmlns:r="http://schemas.openxmlformats.org/officeDocument/2006/relationships" r:id="rId6" tooltip="to DEGENERALIZE section"/>
          <a:extLst>
            <a:ext uri="{FF2B5EF4-FFF2-40B4-BE49-F238E27FC236}">
              <a16:creationId xmlns:a16="http://schemas.microsoft.com/office/drawing/2014/main" id="{6888B4DE-AE6F-4C7C-AB33-967ACB533BCF}"/>
            </a:ext>
          </a:extLst>
        </xdr:cNvPr>
        <xdr:cNvSpPr/>
      </xdr:nvSpPr>
      <xdr:spPr>
        <a:xfrm>
          <a:off x="121920" y="235629450"/>
          <a:ext cx="1885950" cy="695960"/>
        </a:xfrm>
        <a:prstGeom prst="bevel">
          <a:avLst>
            <a:gd name="adj" fmla="val 10253"/>
          </a:avLst>
        </a:prstGeom>
        <a:solidFill>
          <a:srgbClr val="5AFFA0"/>
        </a:solidFill>
        <a:scene3d>
          <a:camera prst="orthographicFront"/>
          <a:lightRig rig="threePt" dir="t"/>
        </a:scene3d>
        <a:sp3d>
          <a:bevelT w="165100" prst="coolSlant"/>
        </a:sp3d>
      </xdr:spPr>
      <xdr:style>
        <a:lnRef idx="1">
          <a:schemeClr val="accent6"/>
        </a:lnRef>
        <a:fillRef idx="2">
          <a:schemeClr val="accent6"/>
        </a:fillRef>
        <a:effectRef idx="1">
          <a:schemeClr val="accent6"/>
        </a:effectRef>
        <a:fontRef idx="minor">
          <a:schemeClr val="dk1"/>
        </a:fontRef>
      </xdr:style>
      <xdr:txBody>
        <a:bodyPr vertOverflow="overflow" horzOverflow="overflow" wrap="none"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400" b="1" spc="-50" baseline="0">
              <a:ln w="12700">
                <a:solidFill>
                  <a:schemeClr val="accent6">
                    <a:lumMod val="50000"/>
                  </a:schemeClr>
                </a:solidFill>
              </a:ln>
              <a:solidFill>
                <a:srgbClr val="A0FF64"/>
              </a:solidFill>
              <a:effectLst>
                <a:outerShdw blurRad="50800" dist="38100" dir="5400000" algn="t" rotWithShape="0">
                  <a:prstClr val="black">
                    <a:alpha val="40000"/>
                  </a:prstClr>
                </a:outerShdw>
              </a:effectLst>
              <a:latin typeface="Arial Black" panose="020B0A04020102020204" pitchFamily="34" charset="0"/>
              <a:ea typeface="+mn-ea"/>
              <a:cs typeface="+mn-cs"/>
            </a:rPr>
            <a:t>DEGENERALIZE</a:t>
          </a:r>
        </a:p>
      </xdr:txBody>
    </xdr:sp>
    <xdr:clientData/>
  </xdr:twoCellAnchor>
  <xdr:twoCellAnchor>
    <xdr:from>
      <xdr:col>5</xdr:col>
      <xdr:colOff>22860</xdr:colOff>
      <xdr:row>1210</xdr:row>
      <xdr:rowOff>38100</xdr:rowOff>
    </xdr:from>
    <xdr:to>
      <xdr:col>8</xdr:col>
      <xdr:colOff>365760</xdr:colOff>
      <xdr:row>1214</xdr:row>
      <xdr:rowOff>22860</xdr:rowOff>
    </xdr:to>
    <xdr:sp macro="" textlink="">
      <xdr:nvSpPr>
        <xdr:cNvPr id="842" name="Rectangle: Beveled 841">
          <a:hlinkClick xmlns:r="http://schemas.openxmlformats.org/officeDocument/2006/relationships" r:id="rId7" tooltip="to DEALIENATE section"/>
          <a:extLst>
            <a:ext uri="{FF2B5EF4-FFF2-40B4-BE49-F238E27FC236}">
              <a16:creationId xmlns:a16="http://schemas.microsoft.com/office/drawing/2014/main" id="{4890C0A4-5093-4362-8E9F-6A396BCC00C3}"/>
            </a:ext>
          </a:extLst>
        </xdr:cNvPr>
        <xdr:cNvSpPr/>
      </xdr:nvSpPr>
      <xdr:spPr>
        <a:xfrm>
          <a:off x="2194560" y="235629450"/>
          <a:ext cx="1885950" cy="695960"/>
        </a:xfrm>
        <a:prstGeom prst="bevel">
          <a:avLst>
            <a:gd name="adj" fmla="val 10253"/>
          </a:avLst>
        </a:prstGeom>
        <a:solidFill>
          <a:srgbClr val="5AFFA0"/>
        </a:solidFill>
        <a:scene3d>
          <a:camera prst="orthographicFront"/>
          <a:lightRig rig="threePt" dir="t"/>
        </a:scene3d>
        <a:sp3d>
          <a:bevelT w="165100" prst="coolSlant"/>
        </a:sp3d>
      </xdr:spPr>
      <xdr:style>
        <a:lnRef idx="1">
          <a:schemeClr val="accent6"/>
        </a:lnRef>
        <a:fillRef idx="2">
          <a:schemeClr val="accent6"/>
        </a:fillRef>
        <a:effectRef idx="1">
          <a:schemeClr val="accent6"/>
        </a:effectRef>
        <a:fontRef idx="minor">
          <a:schemeClr val="dk1"/>
        </a:fontRef>
      </xdr:style>
      <xdr:txBody>
        <a:bodyPr vertOverflow="overflow" horzOverflow="overflow" wrap="none"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400" b="1" spc="-50" baseline="0">
              <a:ln w="12700">
                <a:solidFill>
                  <a:schemeClr val="accent6">
                    <a:lumMod val="50000"/>
                  </a:schemeClr>
                </a:solidFill>
              </a:ln>
              <a:solidFill>
                <a:srgbClr val="A0FF64"/>
              </a:solidFill>
              <a:effectLst>
                <a:outerShdw blurRad="50800" dist="38100" dir="5400000" algn="t" rotWithShape="0">
                  <a:prstClr val="black">
                    <a:alpha val="40000"/>
                  </a:prstClr>
                </a:outerShdw>
              </a:effectLst>
              <a:latin typeface="Arial Black" panose="020B0A04020102020204" pitchFamily="34" charset="0"/>
              <a:ea typeface="+mn-ea"/>
              <a:cs typeface="+mn-cs"/>
            </a:rPr>
            <a:t>DEALIENATE</a:t>
          </a:r>
        </a:p>
      </xdr:txBody>
    </xdr:sp>
    <xdr:clientData/>
  </xdr:twoCellAnchor>
  <xdr:twoCellAnchor>
    <xdr:from>
      <xdr:col>9</xdr:col>
      <xdr:colOff>22860</xdr:colOff>
      <xdr:row>1210</xdr:row>
      <xdr:rowOff>38100</xdr:rowOff>
    </xdr:from>
    <xdr:to>
      <xdr:col>12</xdr:col>
      <xdr:colOff>365760</xdr:colOff>
      <xdr:row>1214</xdr:row>
      <xdr:rowOff>22860</xdr:rowOff>
    </xdr:to>
    <xdr:sp macro="" textlink="">
      <xdr:nvSpPr>
        <xdr:cNvPr id="843" name="Rectangle: Beveled 842">
          <a:hlinkClick xmlns:r="http://schemas.openxmlformats.org/officeDocument/2006/relationships" r:id="rId8" tooltip="to DEPOLARIZE section"/>
          <a:extLst>
            <a:ext uri="{FF2B5EF4-FFF2-40B4-BE49-F238E27FC236}">
              <a16:creationId xmlns:a16="http://schemas.microsoft.com/office/drawing/2014/main" id="{3D2A7659-9411-471E-8E4E-B80115374625}"/>
            </a:ext>
          </a:extLst>
        </xdr:cNvPr>
        <xdr:cNvSpPr/>
      </xdr:nvSpPr>
      <xdr:spPr>
        <a:xfrm>
          <a:off x="4251960" y="235629450"/>
          <a:ext cx="1885950" cy="695960"/>
        </a:xfrm>
        <a:prstGeom prst="bevel">
          <a:avLst>
            <a:gd name="adj" fmla="val 10253"/>
          </a:avLst>
        </a:prstGeom>
        <a:solidFill>
          <a:srgbClr val="5AFFA0"/>
        </a:solidFill>
        <a:scene3d>
          <a:camera prst="orthographicFront"/>
          <a:lightRig rig="threePt" dir="t"/>
        </a:scene3d>
        <a:sp3d>
          <a:bevelT w="165100" prst="coolSlant"/>
        </a:sp3d>
      </xdr:spPr>
      <xdr:style>
        <a:lnRef idx="1">
          <a:schemeClr val="accent6"/>
        </a:lnRef>
        <a:fillRef idx="2">
          <a:schemeClr val="accent6"/>
        </a:fillRef>
        <a:effectRef idx="1">
          <a:schemeClr val="accent6"/>
        </a:effectRef>
        <a:fontRef idx="minor">
          <a:schemeClr val="dk1"/>
        </a:fontRef>
      </xdr:style>
      <xdr:txBody>
        <a:bodyPr vertOverflow="overflow" horzOverflow="overflow" wrap="none"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400" b="1" spc="-50" baseline="0">
              <a:ln w="12700">
                <a:solidFill>
                  <a:schemeClr val="accent6">
                    <a:lumMod val="50000"/>
                  </a:schemeClr>
                </a:solidFill>
              </a:ln>
              <a:solidFill>
                <a:srgbClr val="A0FF64"/>
              </a:solidFill>
              <a:effectLst>
                <a:outerShdw blurRad="50800" dist="38100" dir="5400000" algn="t" rotWithShape="0">
                  <a:prstClr val="black">
                    <a:alpha val="40000"/>
                  </a:prstClr>
                </a:outerShdw>
              </a:effectLst>
              <a:latin typeface="Arial Black" panose="020B0A04020102020204" pitchFamily="34" charset="0"/>
              <a:ea typeface="+mn-ea"/>
              <a:cs typeface="+mn-cs"/>
            </a:rPr>
            <a:t>DEPOLARIZE</a:t>
          </a:r>
        </a:p>
      </xdr:txBody>
    </xdr:sp>
    <xdr:clientData/>
  </xdr:twoCellAnchor>
  <xdr:twoCellAnchor>
    <xdr:from>
      <xdr:col>0</xdr:col>
      <xdr:colOff>107399</xdr:colOff>
      <xdr:row>1489</xdr:row>
      <xdr:rowOff>39882</xdr:rowOff>
    </xdr:from>
    <xdr:to>
      <xdr:col>2</xdr:col>
      <xdr:colOff>338680</xdr:colOff>
      <xdr:row>1493</xdr:row>
      <xdr:rowOff>89807</xdr:rowOff>
    </xdr:to>
    <xdr:grpSp>
      <xdr:nvGrpSpPr>
        <xdr:cNvPr id="844" name="Group 843">
          <a:extLst>
            <a:ext uri="{FF2B5EF4-FFF2-40B4-BE49-F238E27FC236}">
              <a16:creationId xmlns:a16="http://schemas.microsoft.com/office/drawing/2014/main" id="{B2F8F814-7356-4D8C-8FA2-B5E8222B6084}"/>
            </a:ext>
          </a:extLst>
        </xdr:cNvPr>
        <xdr:cNvGrpSpPr/>
      </xdr:nvGrpSpPr>
      <xdr:grpSpPr>
        <a:xfrm>
          <a:off x="107399" y="286831282"/>
          <a:ext cx="859931" cy="748425"/>
          <a:chOff x="6361572" y="87885629"/>
          <a:chExt cx="851384" cy="836087"/>
        </a:xfrm>
        <a:gradFill>
          <a:gsLst>
            <a:gs pos="0">
              <a:srgbClr val="FF0000"/>
            </a:gs>
            <a:gs pos="50000">
              <a:srgbClr val="FF9999"/>
            </a:gs>
            <a:gs pos="100000">
              <a:srgbClr val="FFCCCC"/>
            </a:gs>
          </a:gsLst>
          <a:path path="circle">
            <a:fillToRect l="50000" t="50000" r="50000" b="50000"/>
          </a:path>
        </a:gradFill>
      </xdr:grpSpPr>
      <xdr:sp macro="" textlink="">
        <xdr:nvSpPr>
          <xdr:cNvPr id="845" name="Oval 844">
            <a:extLst>
              <a:ext uri="{FF2B5EF4-FFF2-40B4-BE49-F238E27FC236}">
                <a16:creationId xmlns:a16="http://schemas.microsoft.com/office/drawing/2014/main" id="{2B0A200D-BBA6-2E9B-45C7-54AEA55901A6}"/>
              </a:ext>
            </a:extLst>
          </xdr:cNvPr>
          <xdr:cNvSpPr>
            <a:spLocks noChangeAspect="1"/>
          </xdr:cNvSpPr>
        </xdr:nvSpPr>
        <xdr:spPr>
          <a:xfrm>
            <a:off x="6438900" y="88041480"/>
            <a:ext cx="458753" cy="514242"/>
          </a:xfrm>
          <a:prstGeom prst="ellipse">
            <a:avLst/>
          </a:prstGeom>
          <a:grpFill/>
          <a:ln>
            <a:noFill/>
          </a:ln>
          <a:scene3d>
            <a:camera prst="orthographicFront"/>
            <a:lightRig rig="threePt" dir="t"/>
          </a:scene3d>
          <a:sp3d>
            <a:bevelT w="127000" h="101600" prst="slope"/>
          </a:sp3d>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sp macro="" textlink="">
        <xdr:nvSpPr>
          <xdr:cNvPr id="846" name="Rectangle 845">
            <a:extLst>
              <a:ext uri="{FF2B5EF4-FFF2-40B4-BE49-F238E27FC236}">
                <a16:creationId xmlns:a16="http://schemas.microsoft.com/office/drawing/2014/main" id="{F47FF7E6-1614-CB61-DFE6-5136969CE241}"/>
              </a:ext>
            </a:extLst>
          </xdr:cNvPr>
          <xdr:cNvSpPr/>
        </xdr:nvSpPr>
        <xdr:spPr>
          <a:xfrm>
            <a:off x="6361572" y="87885629"/>
            <a:ext cx="851384" cy="836087"/>
          </a:xfrm>
          <a:prstGeom prst="rect">
            <a:avLst/>
          </a:prstGeom>
          <a:noFill/>
        </xdr:spPr>
        <xdr:txBody>
          <a:bodyPr wrap="none" lIns="91440" tIns="45720" rIns="91440" bIns="45720">
            <a:spAutoFit/>
          </a:bodyPr>
          <a:lstStyle/>
          <a:p>
            <a:pPr algn="ctr"/>
            <a:r>
              <a:rPr lang="en-US" sz="3600" b="0" cap="none" spc="0">
                <a:ln w="0"/>
                <a:solidFill>
                  <a:srgbClr val="5AFFA0"/>
                </a:solidFill>
                <a:effectLst>
                  <a:innerShdw blurRad="114300">
                    <a:prstClr val="black"/>
                  </a:innerShdw>
                </a:effectLst>
                <a:latin typeface="Arial Black" panose="020B0A04020102020204" pitchFamily="34" charset="0"/>
              </a:rPr>
              <a:t>V+</a:t>
            </a:r>
          </a:p>
        </xdr:txBody>
      </xdr:sp>
    </xdr:grpSp>
    <xdr:clientData/>
  </xdr:twoCellAnchor>
  <xdr:twoCellAnchor>
    <xdr:from>
      <xdr:col>0</xdr:col>
      <xdr:colOff>99476</xdr:colOff>
      <xdr:row>1492</xdr:row>
      <xdr:rowOff>123184</xdr:rowOff>
    </xdr:from>
    <xdr:to>
      <xdr:col>2</xdr:col>
      <xdr:colOff>327659</xdr:colOff>
      <xdr:row>1495</xdr:row>
      <xdr:rowOff>145481</xdr:rowOff>
    </xdr:to>
    <xdr:grpSp>
      <xdr:nvGrpSpPr>
        <xdr:cNvPr id="847" name="Group 846">
          <a:extLst>
            <a:ext uri="{FF2B5EF4-FFF2-40B4-BE49-F238E27FC236}">
              <a16:creationId xmlns:a16="http://schemas.microsoft.com/office/drawing/2014/main" id="{CCA0C6F8-CBF3-4963-9B8F-A92FEEA177A3}"/>
            </a:ext>
          </a:extLst>
        </xdr:cNvPr>
        <xdr:cNvGrpSpPr/>
      </xdr:nvGrpSpPr>
      <xdr:grpSpPr>
        <a:xfrm>
          <a:off x="99476" y="287422584"/>
          <a:ext cx="856833" cy="593797"/>
          <a:chOff x="6368955" y="87895955"/>
          <a:chExt cx="848276" cy="632607"/>
        </a:xfrm>
      </xdr:grpSpPr>
      <xdr:sp macro="" textlink="">
        <xdr:nvSpPr>
          <xdr:cNvPr id="848" name="Oval 847">
            <a:extLst>
              <a:ext uri="{FF2B5EF4-FFF2-40B4-BE49-F238E27FC236}">
                <a16:creationId xmlns:a16="http://schemas.microsoft.com/office/drawing/2014/main" id="{965F3368-749A-1112-AB44-A6B8C0786EB4}"/>
              </a:ext>
            </a:extLst>
          </xdr:cNvPr>
          <xdr:cNvSpPr>
            <a:spLocks noChangeAspect="1"/>
          </xdr:cNvSpPr>
        </xdr:nvSpPr>
        <xdr:spPr>
          <a:xfrm>
            <a:off x="6438900" y="88041480"/>
            <a:ext cx="458753" cy="487082"/>
          </a:xfrm>
          <a:prstGeom prst="ellipse">
            <a:avLst/>
          </a:prstGeom>
          <a:gradFill>
            <a:gsLst>
              <a:gs pos="0">
                <a:srgbClr val="FF0000"/>
              </a:gs>
              <a:gs pos="50000">
                <a:srgbClr val="FF9999"/>
              </a:gs>
              <a:gs pos="100000">
                <a:srgbClr val="FFCCCC"/>
              </a:gs>
            </a:gsLst>
            <a:path path="circle">
              <a:fillToRect l="50000" t="50000" r="50000" b="50000"/>
            </a:path>
          </a:gradFill>
          <a:ln>
            <a:noFill/>
          </a:ln>
          <a:scene3d>
            <a:camera prst="orthographicFront"/>
            <a:lightRig rig="threePt" dir="t"/>
          </a:scene3d>
          <a:sp3d>
            <a:bevelT w="127000" h="101600" prst="slope"/>
          </a:sp3d>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sp macro="" textlink="">
        <xdr:nvSpPr>
          <xdr:cNvPr id="849" name="Rectangle 848">
            <a:extLst>
              <a:ext uri="{FF2B5EF4-FFF2-40B4-BE49-F238E27FC236}">
                <a16:creationId xmlns:a16="http://schemas.microsoft.com/office/drawing/2014/main" id="{95130D26-1BF8-9FCA-B586-9EF1D6266458}"/>
              </a:ext>
            </a:extLst>
          </xdr:cNvPr>
          <xdr:cNvSpPr/>
        </xdr:nvSpPr>
        <xdr:spPr>
          <a:xfrm>
            <a:off x="6368955" y="87895955"/>
            <a:ext cx="848276" cy="591235"/>
          </a:xfrm>
          <a:prstGeom prst="rect">
            <a:avLst/>
          </a:prstGeom>
          <a:noFill/>
        </xdr:spPr>
        <xdr:txBody>
          <a:bodyPr wrap="square" lIns="91440" tIns="45720" rIns="91440" bIns="45720">
            <a:noAutofit/>
          </a:bodyPr>
          <a:lstStyle/>
          <a:p>
            <a:pPr algn="ctr"/>
            <a:r>
              <a:rPr lang="en-US" sz="3600" b="0" cap="none" spc="0">
                <a:ln w="0"/>
                <a:solidFill>
                  <a:srgbClr val="D7B9FF"/>
                </a:solidFill>
                <a:effectLst>
                  <a:innerShdw blurRad="114300">
                    <a:prstClr val="black"/>
                  </a:innerShdw>
                </a:effectLst>
                <a:latin typeface="Arial Black" panose="020B0A04020102020204" pitchFamily="34" charset="0"/>
              </a:rPr>
              <a:t>V−</a:t>
            </a:r>
          </a:p>
        </xdr:txBody>
      </xdr:sp>
    </xdr:grpSp>
    <xdr:clientData/>
  </xdr:twoCellAnchor>
  <xdr:twoCellAnchor>
    <xdr:from>
      <xdr:col>0</xdr:col>
      <xdr:colOff>30480</xdr:colOff>
      <xdr:row>1238</xdr:row>
      <xdr:rowOff>7621</xdr:rowOff>
    </xdr:from>
    <xdr:to>
      <xdr:col>13</xdr:col>
      <xdr:colOff>91440</xdr:colOff>
      <xdr:row>1240</xdr:row>
      <xdr:rowOff>137160</xdr:rowOff>
    </xdr:to>
    <xdr:sp macro="" textlink="">
      <xdr:nvSpPr>
        <xdr:cNvPr id="850" name="TextBox 849">
          <a:extLst>
            <a:ext uri="{FF2B5EF4-FFF2-40B4-BE49-F238E27FC236}">
              <a16:creationId xmlns:a16="http://schemas.microsoft.com/office/drawing/2014/main" id="{8B6BBB81-A70A-485A-9A9A-C1D266818E48}"/>
            </a:ext>
          </a:extLst>
        </xdr:cNvPr>
        <xdr:cNvSpPr txBox="1"/>
      </xdr:nvSpPr>
      <xdr:spPr>
        <a:xfrm>
          <a:off x="30480" y="240748821"/>
          <a:ext cx="6347460" cy="4597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aseline="0">
              <a:latin typeface="Arial Narrow" panose="020B0606020202030204" pitchFamily="34" charset="0"/>
            </a:rPr>
            <a:t>Generalizing can remain provisional, as a bridge to relevant specifics. Too often, we cling to our trusted generalizations for relief, letting them slip into obstructing over-generalizing. Let's dial them back.</a:t>
          </a:r>
        </a:p>
      </xdr:txBody>
    </xdr:sp>
    <xdr:clientData/>
  </xdr:twoCellAnchor>
  <xdr:twoCellAnchor>
    <xdr:from>
      <xdr:col>0</xdr:col>
      <xdr:colOff>60958</xdr:colOff>
      <xdr:row>1207</xdr:row>
      <xdr:rowOff>74506</xdr:rowOff>
    </xdr:from>
    <xdr:to>
      <xdr:col>12</xdr:col>
      <xdr:colOff>434338</xdr:colOff>
      <xdr:row>1210</xdr:row>
      <xdr:rowOff>5926</xdr:rowOff>
    </xdr:to>
    <xdr:sp macro="" textlink="">
      <xdr:nvSpPr>
        <xdr:cNvPr id="851" name="TextBox 850">
          <a:extLst>
            <a:ext uri="{FF2B5EF4-FFF2-40B4-BE49-F238E27FC236}">
              <a16:creationId xmlns:a16="http://schemas.microsoft.com/office/drawing/2014/main" id="{E7BF963C-7B42-468D-9691-BDF92F871D26}"/>
            </a:ext>
          </a:extLst>
        </xdr:cNvPr>
        <xdr:cNvSpPr txBox="1"/>
      </xdr:nvSpPr>
      <xdr:spPr>
        <a:xfrm>
          <a:off x="60958" y="235132456"/>
          <a:ext cx="6145530" cy="4648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aseline="0">
              <a:solidFill>
                <a:srgbClr val="007846"/>
              </a:solidFill>
              <a:latin typeface="Arial Black" panose="020B0A04020102020204" pitchFamily="34" charset="0"/>
            </a:rPr>
            <a:t>Harmony Politics</a:t>
          </a:r>
          <a:r>
            <a:rPr lang="en-US" sz="1100" baseline="0">
              <a:latin typeface="Arial Black" panose="020B0A04020102020204" pitchFamily="34" charset="0"/>
            </a:rPr>
            <a:t> </a:t>
          </a:r>
          <a:r>
            <a:rPr lang="en-US" sz="1100" baseline="0">
              <a:latin typeface="Arial Narrow" panose="020B0606020202030204" pitchFamily="34" charset="0"/>
            </a:rPr>
            <a:t>basically follows a three-step process based on this </a:t>
          </a:r>
          <a:r>
            <a:rPr lang="en-US" sz="1100" i="1" baseline="0">
              <a:latin typeface="Arial Narrow" panose="020B0606020202030204" pitchFamily="34" charset="0"/>
            </a:rPr>
            <a:t>anankelogical</a:t>
          </a:r>
          <a:r>
            <a:rPr lang="en-US" sz="1100" baseline="0">
              <a:latin typeface="Arial Narrow" panose="020B0606020202030204" pitchFamily="34" charset="0"/>
            </a:rPr>
            <a:t> definition of politics. Click on each or scroll down to learn and use these empowering steps.</a:t>
          </a:r>
        </a:p>
      </xdr:txBody>
    </xdr:sp>
    <xdr:clientData/>
  </xdr:twoCellAnchor>
  <xdr:twoCellAnchor>
    <xdr:from>
      <xdr:col>1</xdr:col>
      <xdr:colOff>7620</xdr:colOff>
      <xdr:row>1235</xdr:row>
      <xdr:rowOff>32075</xdr:rowOff>
    </xdr:from>
    <xdr:to>
      <xdr:col>13</xdr:col>
      <xdr:colOff>7620</xdr:colOff>
      <xdr:row>1236</xdr:row>
      <xdr:rowOff>107428</xdr:rowOff>
    </xdr:to>
    <xdr:sp macro="" textlink="">
      <xdr:nvSpPr>
        <xdr:cNvPr id="852" name="TextBox 851">
          <a:extLst>
            <a:ext uri="{FF2B5EF4-FFF2-40B4-BE49-F238E27FC236}">
              <a16:creationId xmlns:a16="http://schemas.microsoft.com/office/drawing/2014/main" id="{EF990D1F-5A2C-4F64-8040-FCB9655B708B}"/>
            </a:ext>
          </a:extLst>
        </xdr:cNvPr>
        <xdr:cNvSpPr txBox="1"/>
      </xdr:nvSpPr>
      <xdr:spPr>
        <a:xfrm>
          <a:off x="121920" y="240055725"/>
          <a:ext cx="6172200" cy="2468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00" b="1" baseline="0">
              <a:solidFill>
                <a:schemeClr val="accent4">
                  <a:lumMod val="50000"/>
                </a:schemeClr>
              </a:solidFill>
              <a:latin typeface="Arial Narrow" panose="020B0606020202030204" pitchFamily="34" charset="0"/>
              <a:ea typeface="Verdana" panose="020B0604030504040204" pitchFamily="34" charset="0"/>
            </a:rPr>
            <a:t>CHANGE ISSUE HERE OR ABOVE</a:t>
          </a:r>
          <a:endParaRPr lang="en-US" sz="900" b="1" baseline="0">
            <a:solidFill>
              <a:schemeClr val="accent4">
                <a:lumMod val="50000"/>
              </a:schemeClr>
            </a:solidFill>
            <a:latin typeface="Arial Narrow" panose="020B0606020202030204" pitchFamily="34" charset="0"/>
          </a:endParaRPr>
        </a:p>
      </xdr:txBody>
    </xdr:sp>
    <xdr:clientData/>
  </xdr:twoCellAnchor>
  <xdr:twoCellAnchor>
    <xdr:from>
      <xdr:col>0</xdr:col>
      <xdr:colOff>38845</xdr:colOff>
      <xdr:row>1386</xdr:row>
      <xdr:rowOff>106979</xdr:rowOff>
    </xdr:from>
    <xdr:to>
      <xdr:col>13</xdr:col>
      <xdr:colOff>76796</xdr:colOff>
      <xdr:row>1408</xdr:row>
      <xdr:rowOff>52442</xdr:rowOff>
    </xdr:to>
    <xdr:grpSp>
      <xdr:nvGrpSpPr>
        <xdr:cNvPr id="853" name="Group 852">
          <a:extLst>
            <a:ext uri="{FF2B5EF4-FFF2-40B4-BE49-F238E27FC236}">
              <a16:creationId xmlns:a16="http://schemas.microsoft.com/office/drawing/2014/main" id="{8A0BEE23-5006-4734-B268-D961FF091B09}"/>
            </a:ext>
          </a:extLst>
        </xdr:cNvPr>
        <xdr:cNvGrpSpPr/>
      </xdr:nvGrpSpPr>
      <xdr:grpSpPr>
        <a:xfrm>
          <a:off x="38845" y="268121429"/>
          <a:ext cx="6324451" cy="3901513"/>
          <a:chOff x="6226105" y="104920177"/>
          <a:chExt cx="6103507" cy="3893266"/>
        </a:xfrm>
      </xdr:grpSpPr>
      <xdr:sp macro="" textlink="">
        <xdr:nvSpPr>
          <xdr:cNvPr id="854" name="Frame 50">
            <a:extLst>
              <a:ext uri="{FF2B5EF4-FFF2-40B4-BE49-F238E27FC236}">
                <a16:creationId xmlns:a16="http://schemas.microsoft.com/office/drawing/2014/main" id="{1C45C6F0-EF1A-285D-048D-748DB182CF42}"/>
              </a:ext>
            </a:extLst>
          </xdr:cNvPr>
          <xdr:cNvSpPr/>
        </xdr:nvSpPr>
        <xdr:spPr>
          <a:xfrm>
            <a:off x="6226105" y="104972961"/>
            <a:ext cx="2644140" cy="1592580"/>
          </a:xfrm>
          <a:custGeom>
            <a:avLst/>
            <a:gdLst>
              <a:gd name="connsiteX0" fmla="*/ 0 w 2636520"/>
              <a:gd name="connsiteY0" fmla="*/ 0 h 1577340"/>
              <a:gd name="connsiteX1" fmla="*/ 2636520 w 2636520"/>
              <a:gd name="connsiteY1" fmla="*/ 0 h 1577340"/>
              <a:gd name="connsiteX2" fmla="*/ 2636520 w 2636520"/>
              <a:gd name="connsiteY2" fmla="*/ 1577340 h 1577340"/>
              <a:gd name="connsiteX3" fmla="*/ 0 w 2636520"/>
              <a:gd name="connsiteY3" fmla="*/ 1577340 h 1577340"/>
              <a:gd name="connsiteX4" fmla="*/ 0 w 2636520"/>
              <a:gd name="connsiteY4" fmla="*/ 0 h 1577340"/>
              <a:gd name="connsiteX5" fmla="*/ 197168 w 2636520"/>
              <a:gd name="connsiteY5" fmla="*/ 197168 h 1577340"/>
              <a:gd name="connsiteX6" fmla="*/ 197168 w 2636520"/>
              <a:gd name="connsiteY6" fmla="*/ 1380173 h 1577340"/>
              <a:gd name="connsiteX7" fmla="*/ 2439353 w 2636520"/>
              <a:gd name="connsiteY7" fmla="*/ 1380173 h 1577340"/>
              <a:gd name="connsiteX8" fmla="*/ 2439353 w 2636520"/>
              <a:gd name="connsiteY8" fmla="*/ 197168 h 1577340"/>
              <a:gd name="connsiteX9" fmla="*/ 197168 w 2636520"/>
              <a:gd name="connsiteY9" fmla="*/ 197168 h 1577340"/>
              <a:gd name="connsiteX0" fmla="*/ 0 w 2636520"/>
              <a:gd name="connsiteY0" fmla="*/ 0 h 1577340"/>
              <a:gd name="connsiteX1" fmla="*/ 2423160 w 2636520"/>
              <a:gd name="connsiteY1" fmla="*/ 0 h 1577340"/>
              <a:gd name="connsiteX2" fmla="*/ 2636520 w 2636520"/>
              <a:gd name="connsiteY2" fmla="*/ 0 h 1577340"/>
              <a:gd name="connsiteX3" fmla="*/ 2636520 w 2636520"/>
              <a:gd name="connsiteY3" fmla="*/ 1577340 h 1577340"/>
              <a:gd name="connsiteX4" fmla="*/ 0 w 2636520"/>
              <a:gd name="connsiteY4" fmla="*/ 1577340 h 1577340"/>
              <a:gd name="connsiteX5" fmla="*/ 0 w 2636520"/>
              <a:gd name="connsiteY5" fmla="*/ 0 h 1577340"/>
              <a:gd name="connsiteX6" fmla="*/ 197168 w 2636520"/>
              <a:gd name="connsiteY6" fmla="*/ 197168 h 1577340"/>
              <a:gd name="connsiteX7" fmla="*/ 197168 w 2636520"/>
              <a:gd name="connsiteY7" fmla="*/ 1380173 h 1577340"/>
              <a:gd name="connsiteX8" fmla="*/ 2439353 w 2636520"/>
              <a:gd name="connsiteY8" fmla="*/ 1380173 h 1577340"/>
              <a:gd name="connsiteX9" fmla="*/ 2439353 w 2636520"/>
              <a:gd name="connsiteY9" fmla="*/ 197168 h 1577340"/>
              <a:gd name="connsiteX10" fmla="*/ 197168 w 2636520"/>
              <a:gd name="connsiteY10" fmla="*/ 197168 h 1577340"/>
              <a:gd name="connsiteX0" fmla="*/ 0 w 2636520"/>
              <a:gd name="connsiteY0" fmla="*/ 0 h 1577340"/>
              <a:gd name="connsiteX1" fmla="*/ 2423160 w 2636520"/>
              <a:gd name="connsiteY1" fmla="*/ 0 h 1577340"/>
              <a:gd name="connsiteX2" fmla="*/ 2636520 w 2636520"/>
              <a:gd name="connsiteY2" fmla="*/ 0 h 1577340"/>
              <a:gd name="connsiteX3" fmla="*/ 2628900 w 2636520"/>
              <a:gd name="connsiteY3" fmla="*/ 213360 h 1577340"/>
              <a:gd name="connsiteX4" fmla="*/ 2636520 w 2636520"/>
              <a:gd name="connsiteY4" fmla="*/ 1577340 h 1577340"/>
              <a:gd name="connsiteX5" fmla="*/ 0 w 2636520"/>
              <a:gd name="connsiteY5" fmla="*/ 1577340 h 1577340"/>
              <a:gd name="connsiteX6" fmla="*/ 0 w 2636520"/>
              <a:gd name="connsiteY6" fmla="*/ 0 h 1577340"/>
              <a:gd name="connsiteX7" fmla="*/ 197168 w 2636520"/>
              <a:gd name="connsiteY7" fmla="*/ 197168 h 1577340"/>
              <a:gd name="connsiteX8" fmla="*/ 197168 w 2636520"/>
              <a:gd name="connsiteY8" fmla="*/ 1380173 h 1577340"/>
              <a:gd name="connsiteX9" fmla="*/ 2439353 w 2636520"/>
              <a:gd name="connsiteY9" fmla="*/ 1380173 h 1577340"/>
              <a:gd name="connsiteX10" fmla="*/ 2439353 w 2636520"/>
              <a:gd name="connsiteY10" fmla="*/ 197168 h 1577340"/>
              <a:gd name="connsiteX11" fmla="*/ 197168 w 2636520"/>
              <a:gd name="connsiteY11" fmla="*/ 197168 h 1577340"/>
              <a:gd name="connsiteX0" fmla="*/ 0 w 2636520"/>
              <a:gd name="connsiteY0" fmla="*/ 0 h 1577340"/>
              <a:gd name="connsiteX1" fmla="*/ 2423160 w 2636520"/>
              <a:gd name="connsiteY1" fmla="*/ 0 h 1577340"/>
              <a:gd name="connsiteX2" fmla="*/ 2567940 w 2636520"/>
              <a:gd name="connsiteY2" fmla="*/ 68580 h 1577340"/>
              <a:gd name="connsiteX3" fmla="*/ 2628900 w 2636520"/>
              <a:gd name="connsiteY3" fmla="*/ 213360 h 1577340"/>
              <a:gd name="connsiteX4" fmla="*/ 2636520 w 2636520"/>
              <a:gd name="connsiteY4" fmla="*/ 1577340 h 1577340"/>
              <a:gd name="connsiteX5" fmla="*/ 0 w 2636520"/>
              <a:gd name="connsiteY5" fmla="*/ 1577340 h 1577340"/>
              <a:gd name="connsiteX6" fmla="*/ 0 w 2636520"/>
              <a:gd name="connsiteY6" fmla="*/ 0 h 1577340"/>
              <a:gd name="connsiteX7" fmla="*/ 197168 w 2636520"/>
              <a:gd name="connsiteY7" fmla="*/ 197168 h 1577340"/>
              <a:gd name="connsiteX8" fmla="*/ 197168 w 2636520"/>
              <a:gd name="connsiteY8" fmla="*/ 1380173 h 1577340"/>
              <a:gd name="connsiteX9" fmla="*/ 2439353 w 2636520"/>
              <a:gd name="connsiteY9" fmla="*/ 1380173 h 1577340"/>
              <a:gd name="connsiteX10" fmla="*/ 2439353 w 2636520"/>
              <a:gd name="connsiteY10" fmla="*/ 197168 h 1577340"/>
              <a:gd name="connsiteX11" fmla="*/ 197168 w 2636520"/>
              <a:gd name="connsiteY11" fmla="*/ 197168 h 1577340"/>
              <a:gd name="connsiteX0" fmla="*/ 0 w 2636520"/>
              <a:gd name="connsiteY0" fmla="*/ 0 h 1577340"/>
              <a:gd name="connsiteX1" fmla="*/ 2423160 w 2636520"/>
              <a:gd name="connsiteY1" fmla="*/ 0 h 1577340"/>
              <a:gd name="connsiteX2" fmla="*/ 2567940 w 2636520"/>
              <a:gd name="connsiteY2" fmla="*/ 68580 h 1577340"/>
              <a:gd name="connsiteX3" fmla="*/ 2628900 w 2636520"/>
              <a:gd name="connsiteY3" fmla="*/ 213360 h 1577340"/>
              <a:gd name="connsiteX4" fmla="*/ 2636520 w 2636520"/>
              <a:gd name="connsiteY4" fmla="*/ 1379220 h 1577340"/>
              <a:gd name="connsiteX5" fmla="*/ 2636520 w 2636520"/>
              <a:gd name="connsiteY5" fmla="*/ 1577340 h 1577340"/>
              <a:gd name="connsiteX6" fmla="*/ 0 w 2636520"/>
              <a:gd name="connsiteY6" fmla="*/ 1577340 h 1577340"/>
              <a:gd name="connsiteX7" fmla="*/ 0 w 2636520"/>
              <a:gd name="connsiteY7" fmla="*/ 0 h 1577340"/>
              <a:gd name="connsiteX8" fmla="*/ 197168 w 2636520"/>
              <a:gd name="connsiteY8" fmla="*/ 197168 h 1577340"/>
              <a:gd name="connsiteX9" fmla="*/ 197168 w 2636520"/>
              <a:gd name="connsiteY9" fmla="*/ 1380173 h 1577340"/>
              <a:gd name="connsiteX10" fmla="*/ 2439353 w 2636520"/>
              <a:gd name="connsiteY10" fmla="*/ 1380173 h 1577340"/>
              <a:gd name="connsiteX11" fmla="*/ 2439353 w 2636520"/>
              <a:gd name="connsiteY11" fmla="*/ 197168 h 1577340"/>
              <a:gd name="connsiteX12" fmla="*/ 197168 w 2636520"/>
              <a:gd name="connsiteY12" fmla="*/ 197168 h 1577340"/>
              <a:gd name="connsiteX0" fmla="*/ 0 w 2636520"/>
              <a:gd name="connsiteY0" fmla="*/ 0 h 1577340"/>
              <a:gd name="connsiteX1" fmla="*/ 2423160 w 2636520"/>
              <a:gd name="connsiteY1" fmla="*/ 0 h 1577340"/>
              <a:gd name="connsiteX2" fmla="*/ 2567940 w 2636520"/>
              <a:gd name="connsiteY2" fmla="*/ 68580 h 1577340"/>
              <a:gd name="connsiteX3" fmla="*/ 2628900 w 2636520"/>
              <a:gd name="connsiteY3" fmla="*/ 213360 h 1577340"/>
              <a:gd name="connsiteX4" fmla="*/ 2636520 w 2636520"/>
              <a:gd name="connsiteY4" fmla="*/ 1379220 h 1577340"/>
              <a:gd name="connsiteX5" fmla="*/ 2636520 w 2636520"/>
              <a:gd name="connsiteY5" fmla="*/ 1577340 h 1577340"/>
              <a:gd name="connsiteX6" fmla="*/ 2430780 w 2636520"/>
              <a:gd name="connsiteY6" fmla="*/ 1569720 h 1577340"/>
              <a:gd name="connsiteX7" fmla="*/ 0 w 2636520"/>
              <a:gd name="connsiteY7" fmla="*/ 1577340 h 1577340"/>
              <a:gd name="connsiteX8" fmla="*/ 0 w 2636520"/>
              <a:gd name="connsiteY8" fmla="*/ 0 h 1577340"/>
              <a:gd name="connsiteX9" fmla="*/ 197168 w 2636520"/>
              <a:gd name="connsiteY9" fmla="*/ 197168 h 1577340"/>
              <a:gd name="connsiteX10" fmla="*/ 197168 w 2636520"/>
              <a:gd name="connsiteY10" fmla="*/ 1380173 h 1577340"/>
              <a:gd name="connsiteX11" fmla="*/ 2439353 w 2636520"/>
              <a:gd name="connsiteY11" fmla="*/ 1380173 h 1577340"/>
              <a:gd name="connsiteX12" fmla="*/ 2439353 w 2636520"/>
              <a:gd name="connsiteY12" fmla="*/ 197168 h 1577340"/>
              <a:gd name="connsiteX13" fmla="*/ 197168 w 2636520"/>
              <a:gd name="connsiteY13" fmla="*/ 197168 h 1577340"/>
              <a:gd name="connsiteX0" fmla="*/ 0 w 2636520"/>
              <a:gd name="connsiteY0" fmla="*/ 0 h 1577340"/>
              <a:gd name="connsiteX1" fmla="*/ 2423160 w 2636520"/>
              <a:gd name="connsiteY1" fmla="*/ 0 h 1577340"/>
              <a:gd name="connsiteX2" fmla="*/ 2567940 w 2636520"/>
              <a:gd name="connsiteY2" fmla="*/ 68580 h 1577340"/>
              <a:gd name="connsiteX3" fmla="*/ 2628900 w 2636520"/>
              <a:gd name="connsiteY3" fmla="*/ 213360 h 1577340"/>
              <a:gd name="connsiteX4" fmla="*/ 2636520 w 2636520"/>
              <a:gd name="connsiteY4" fmla="*/ 1379220 h 1577340"/>
              <a:gd name="connsiteX5" fmla="*/ 2575560 w 2636520"/>
              <a:gd name="connsiteY5" fmla="*/ 1516380 h 1577340"/>
              <a:gd name="connsiteX6" fmla="*/ 2430780 w 2636520"/>
              <a:gd name="connsiteY6" fmla="*/ 1569720 h 1577340"/>
              <a:gd name="connsiteX7" fmla="*/ 0 w 2636520"/>
              <a:gd name="connsiteY7" fmla="*/ 1577340 h 1577340"/>
              <a:gd name="connsiteX8" fmla="*/ 0 w 2636520"/>
              <a:gd name="connsiteY8" fmla="*/ 0 h 1577340"/>
              <a:gd name="connsiteX9" fmla="*/ 197168 w 2636520"/>
              <a:gd name="connsiteY9" fmla="*/ 197168 h 1577340"/>
              <a:gd name="connsiteX10" fmla="*/ 197168 w 2636520"/>
              <a:gd name="connsiteY10" fmla="*/ 1380173 h 1577340"/>
              <a:gd name="connsiteX11" fmla="*/ 2439353 w 2636520"/>
              <a:gd name="connsiteY11" fmla="*/ 1380173 h 1577340"/>
              <a:gd name="connsiteX12" fmla="*/ 2439353 w 2636520"/>
              <a:gd name="connsiteY12" fmla="*/ 197168 h 1577340"/>
              <a:gd name="connsiteX13" fmla="*/ 197168 w 2636520"/>
              <a:gd name="connsiteY13" fmla="*/ 197168 h 1577340"/>
              <a:gd name="connsiteX0" fmla="*/ 0 w 2636520"/>
              <a:gd name="connsiteY0" fmla="*/ 0 h 1577340"/>
              <a:gd name="connsiteX1" fmla="*/ 2423160 w 2636520"/>
              <a:gd name="connsiteY1" fmla="*/ 0 h 1577340"/>
              <a:gd name="connsiteX2" fmla="*/ 2567940 w 2636520"/>
              <a:gd name="connsiteY2" fmla="*/ 68580 h 1577340"/>
              <a:gd name="connsiteX3" fmla="*/ 2628900 w 2636520"/>
              <a:gd name="connsiteY3" fmla="*/ 213360 h 1577340"/>
              <a:gd name="connsiteX4" fmla="*/ 2636520 w 2636520"/>
              <a:gd name="connsiteY4" fmla="*/ 1379220 h 1577340"/>
              <a:gd name="connsiteX5" fmla="*/ 2575560 w 2636520"/>
              <a:gd name="connsiteY5" fmla="*/ 1516380 h 1577340"/>
              <a:gd name="connsiteX6" fmla="*/ 2430780 w 2636520"/>
              <a:gd name="connsiteY6" fmla="*/ 1569720 h 1577340"/>
              <a:gd name="connsiteX7" fmla="*/ 198120 w 2636520"/>
              <a:gd name="connsiteY7" fmla="*/ 1577340 h 1577340"/>
              <a:gd name="connsiteX8" fmla="*/ 0 w 2636520"/>
              <a:gd name="connsiteY8" fmla="*/ 1577340 h 1577340"/>
              <a:gd name="connsiteX9" fmla="*/ 0 w 2636520"/>
              <a:gd name="connsiteY9" fmla="*/ 0 h 1577340"/>
              <a:gd name="connsiteX10" fmla="*/ 197168 w 2636520"/>
              <a:gd name="connsiteY10" fmla="*/ 197168 h 1577340"/>
              <a:gd name="connsiteX11" fmla="*/ 197168 w 2636520"/>
              <a:gd name="connsiteY11" fmla="*/ 1380173 h 1577340"/>
              <a:gd name="connsiteX12" fmla="*/ 2439353 w 2636520"/>
              <a:gd name="connsiteY12" fmla="*/ 1380173 h 1577340"/>
              <a:gd name="connsiteX13" fmla="*/ 2439353 w 2636520"/>
              <a:gd name="connsiteY13" fmla="*/ 197168 h 1577340"/>
              <a:gd name="connsiteX14" fmla="*/ 197168 w 2636520"/>
              <a:gd name="connsiteY14" fmla="*/ 197168 h 1577340"/>
              <a:gd name="connsiteX0" fmla="*/ 15240 w 2651760"/>
              <a:gd name="connsiteY0" fmla="*/ 0 h 1577340"/>
              <a:gd name="connsiteX1" fmla="*/ 2438400 w 2651760"/>
              <a:gd name="connsiteY1" fmla="*/ 0 h 1577340"/>
              <a:gd name="connsiteX2" fmla="*/ 2583180 w 2651760"/>
              <a:gd name="connsiteY2" fmla="*/ 68580 h 1577340"/>
              <a:gd name="connsiteX3" fmla="*/ 2644140 w 2651760"/>
              <a:gd name="connsiteY3" fmla="*/ 213360 h 1577340"/>
              <a:gd name="connsiteX4" fmla="*/ 2651760 w 2651760"/>
              <a:gd name="connsiteY4" fmla="*/ 1379220 h 1577340"/>
              <a:gd name="connsiteX5" fmla="*/ 2590800 w 2651760"/>
              <a:gd name="connsiteY5" fmla="*/ 1516380 h 1577340"/>
              <a:gd name="connsiteX6" fmla="*/ 2446020 w 2651760"/>
              <a:gd name="connsiteY6" fmla="*/ 1569720 h 1577340"/>
              <a:gd name="connsiteX7" fmla="*/ 213360 w 2651760"/>
              <a:gd name="connsiteY7" fmla="*/ 1577340 h 1577340"/>
              <a:gd name="connsiteX8" fmla="*/ 15240 w 2651760"/>
              <a:gd name="connsiteY8" fmla="*/ 1577340 h 1577340"/>
              <a:gd name="connsiteX9" fmla="*/ 0 w 2651760"/>
              <a:gd name="connsiteY9" fmla="*/ 1363980 h 1577340"/>
              <a:gd name="connsiteX10" fmla="*/ 15240 w 2651760"/>
              <a:gd name="connsiteY10" fmla="*/ 0 h 1577340"/>
              <a:gd name="connsiteX11" fmla="*/ 212408 w 2651760"/>
              <a:gd name="connsiteY11" fmla="*/ 197168 h 1577340"/>
              <a:gd name="connsiteX12" fmla="*/ 212408 w 2651760"/>
              <a:gd name="connsiteY12" fmla="*/ 1380173 h 1577340"/>
              <a:gd name="connsiteX13" fmla="*/ 2454593 w 2651760"/>
              <a:gd name="connsiteY13" fmla="*/ 1380173 h 1577340"/>
              <a:gd name="connsiteX14" fmla="*/ 2454593 w 2651760"/>
              <a:gd name="connsiteY14" fmla="*/ 197168 h 1577340"/>
              <a:gd name="connsiteX15" fmla="*/ 212408 w 2651760"/>
              <a:gd name="connsiteY15" fmla="*/ 197168 h 1577340"/>
              <a:gd name="connsiteX0" fmla="*/ 15240 w 2651760"/>
              <a:gd name="connsiteY0" fmla="*/ 0 h 1577340"/>
              <a:gd name="connsiteX1" fmla="*/ 2438400 w 2651760"/>
              <a:gd name="connsiteY1" fmla="*/ 0 h 1577340"/>
              <a:gd name="connsiteX2" fmla="*/ 2583180 w 2651760"/>
              <a:gd name="connsiteY2" fmla="*/ 68580 h 1577340"/>
              <a:gd name="connsiteX3" fmla="*/ 2644140 w 2651760"/>
              <a:gd name="connsiteY3" fmla="*/ 213360 h 1577340"/>
              <a:gd name="connsiteX4" fmla="*/ 2651760 w 2651760"/>
              <a:gd name="connsiteY4" fmla="*/ 1379220 h 1577340"/>
              <a:gd name="connsiteX5" fmla="*/ 2590800 w 2651760"/>
              <a:gd name="connsiteY5" fmla="*/ 1516380 h 1577340"/>
              <a:gd name="connsiteX6" fmla="*/ 2446020 w 2651760"/>
              <a:gd name="connsiteY6" fmla="*/ 1569720 h 1577340"/>
              <a:gd name="connsiteX7" fmla="*/ 213360 w 2651760"/>
              <a:gd name="connsiteY7" fmla="*/ 1577340 h 1577340"/>
              <a:gd name="connsiteX8" fmla="*/ 68580 w 2651760"/>
              <a:gd name="connsiteY8" fmla="*/ 1539240 h 1577340"/>
              <a:gd name="connsiteX9" fmla="*/ 0 w 2651760"/>
              <a:gd name="connsiteY9" fmla="*/ 1363980 h 1577340"/>
              <a:gd name="connsiteX10" fmla="*/ 15240 w 2651760"/>
              <a:gd name="connsiteY10" fmla="*/ 0 h 1577340"/>
              <a:gd name="connsiteX11" fmla="*/ 212408 w 2651760"/>
              <a:gd name="connsiteY11" fmla="*/ 197168 h 1577340"/>
              <a:gd name="connsiteX12" fmla="*/ 212408 w 2651760"/>
              <a:gd name="connsiteY12" fmla="*/ 1380173 h 1577340"/>
              <a:gd name="connsiteX13" fmla="*/ 2454593 w 2651760"/>
              <a:gd name="connsiteY13" fmla="*/ 1380173 h 1577340"/>
              <a:gd name="connsiteX14" fmla="*/ 2454593 w 2651760"/>
              <a:gd name="connsiteY14" fmla="*/ 197168 h 1577340"/>
              <a:gd name="connsiteX15" fmla="*/ 212408 w 2651760"/>
              <a:gd name="connsiteY15" fmla="*/ 197168 h 1577340"/>
              <a:gd name="connsiteX0" fmla="*/ 15240 w 2651760"/>
              <a:gd name="connsiteY0" fmla="*/ 15240 h 1592580"/>
              <a:gd name="connsiteX1" fmla="*/ 198120 w 2651760"/>
              <a:gd name="connsiteY1" fmla="*/ 0 h 1592580"/>
              <a:gd name="connsiteX2" fmla="*/ 2438400 w 2651760"/>
              <a:gd name="connsiteY2" fmla="*/ 15240 h 1592580"/>
              <a:gd name="connsiteX3" fmla="*/ 2583180 w 2651760"/>
              <a:gd name="connsiteY3" fmla="*/ 83820 h 1592580"/>
              <a:gd name="connsiteX4" fmla="*/ 2644140 w 2651760"/>
              <a:gd name="connsiteY4" fmla="*/ 228600 h 1592580"/>
              <a:gd name="connsiteX5" fmla="*/ 2651760 w 2651760"/>
              <a:gd name="connsiteY5" fmla="*/ 1394460 h 1592580"/>
              <a:gd name="connsiteX6" fmla="*/ 2590800 w 2651760"/>
              <a:gd name="connsiteY6" fmla="*/ 1531620 h 1592580"/>
              <a:gd name="connsiteX7" fmla="*/ 2446020 w 2651760"/>
              <a:gd name="connsiteY7" fmla="*/ 1584960 h 1592580"/>
              <a:gd name="connsiteX8" fmla="*/ 213360 w 2651760"/>
              <a:gd name="connsiteY8" fmla="*/ 1592580 h 1592580"/>
              <a:gd name="connsiteX9" fmla="*/ 68580 w 2651760"/>
              <a:gd name="connsiteY9" fmla="*/ 1554480 h 1592580"/>
              <a:gd name="connsiteX10" fmla="*/ 0 w 2651760"/>
              <a:gd name="connsiteY10" fmla="*/ 1379220 h 1592580"/>
              <a:gd name="connsiteX11" fmla="*/ 15240 w 2651760"/>
              <a:gd name="connsiteY11" fmla="*/ 15240 h 1592580"/>
              <a:gd name="connsiteX12" fmla="*/ 212408 w 2651760"/>
              <a:gd name="connsiteY12" fmla="*/ 212408 h 1592580"/>
              <a:gd name="connsiteX13" fmla="*/ 212408 w 2651760"/>
              <a:gd name="connsiteY13" fmla="*/ 1395413 h 1592580"/>
              <a:gd name="connsiteX14" fmla="*/ 2454593 w 2651760"/>
              <a:gd name="connsiteY14" fmla="*/ 1395413 h 1592580"/>
              <a:gd name="connsiteX15" fmla="*/ 2454593 w 2651760"/>
              <a:gd name="connsiteY15" fmla="*/ 212408 h 1592580"/>
              <a:gd name="connsiteX16" fmla="*/ 212408 w 2651760"/>
              <a:gd name="connsiteY16" fmla="*/ 212408 h 1592580"/>
              <a:gd name="connsiteX0" fmla="*/ 7620 w 2644140"/>
              <a:gd name="connsiteY0" fmla="*/ 15240 h 1592580"/>
              <a:gd name="connsiteX1" fmla="*/ 190500 w 2644140"/>
              <a:gd name="connsiteY1" fmla="*/ 0 h 1592580"/>
              <a:gd name="connsiteX2" fmla="*/ 2430780 w 2644140"/>
              <a:gd name="connsiteY2" fmla="*/ 15240 h 1592580"/>
              <a:gd name="connsiteX3" fmla="*/ 2575560 w 2644140"/>
              <a:gd name="connsiteY3" fmla="*/ 83820 h 1592580"/>
              <a:gd name="connsiteX4" fmla="*/ 2636520 w 2644140"/>
              <a:gd name="connsiteY4" fmla="*/ 228600 h 1592580"/>
              <a:gd name="connsiteX5" fmla="*/ 2644140 w 2644140"/>
              <a:gd name="connsiteY5" fmla="*/ 1394460 h 1592580"/>
              <a:gd name="connsiteX6" fmla="*/ 2583180 w 2644140"/>
              <a:gd name="connsiteY6" fmla="*/ 1531620 h 1592580"/>
              <a:gd name="connsiteX7" fmla="*/ 2438400 w 2644140"/>
              <a:gd name="connsiteY7" fmla="*/ 1584960 h 1592580"/>
              <a:gd name="connsiteX8" fmla="*/ 205740 w 2644140"/>
              <a:gd name="connsiteY8" fmla="*/ 1592580 h 1592580"/>
              <a:gd name="connsiteX9" fmla="*/ 60960 w 2644140"/>
              <a:gd name="connsiteY9" fmla="*/ 1554480 h 1592580"/>
              <a:gd name="connsiteX10" fmla="*/ 0 w 2644140"/>
              <a:gd name="connsiteY10" fmla="*/ 1371600 h 1592580"/>
              <a:gd name="connsiteX11" fmla="*/ 7620 w 2644140"/>
              <a:gd name="connsiteY11" fmla="*/ 15240 h 1592580"/>
              <a:gd name="connsiteX12" fmla="*/ 204788 w 2644140"/>
              <a:gd name="connsiteY12" fmla="*/ 212408 h 1592580"/>
              <a:gd name="connsiteX13" fmla="*/ 204788 w 2644140"/>
              <a:gd name="connsiteY13" fmla="*/ 1395413 h 1592580"/>
              <a:gd name="connsiteX14" fmla="*/ 2446973 w 2644140"/>
              <a:gd name="connsiteY14" fmla="*/ 1395413 h 1592580"/>
              <a:gd name="connsiteX15" fmla="*/ 2446973 w 2644140"/>
              <a:gd name="connsiteY15" fmla="*/ 212408 h 1592580"/>
              <a:gd name="connsiteX16" fmla="*/ 204788 w 2644140"/>
              <a:gd name="connsiteY16" fmla="*/ 212408 h 1592580"/>
              <a:gd name="connsiteX0" fmla="*/ 7620 w 2644140"/>
              <a:gd name="connsiteY0" fmla="*/ 15240 h 1592580"/>
              <a:gd name="connsiteX1" fmla="*/ 190500 w 2644140"/>
              <a:gd name="connsiteY1" fmla="*/ 0 h 1592580"/>
              <a:gd name="connsiteX2" fmla="*/ 2430780 w 2644140"/>
              <a:gd name="connsiteY2" fmla="*/ 15240 h 1592580"/>
              <a:gd name="connsiteX3" fmla="*/ 2575560 w 2644140"/>
              <a:gd name="connsiteY3" fmla="*/ 83820 h 1592580"/>
              <a:gd name="connsiteX4" fmla="*/ 2636520 w 2644140"/>
              <a:gd name="connsiteY4" fmla="*/ 228600 h 1592580"/>
              <a:gd name="connsiteX5" fmla="*/ 2644140 w 2644140"/>
              <a:gd name="connsiteY5" fmla="*/ 1394460 h 1592580"/>
              <a:gd name="connsiteX6" fmla="*/ 2583180 w 2644140"/>
              <a:gd name="connsiteY6" fmla="*/ 1531620 h 1592580"/>
              <a:gd name="connsiteX7" fmla="*/ 2438400 w 2644140"/>
              <a:gd name="connsiteY7" fmla="*/ 1584960 h 1592580"/>
              <a:gd name="connsiteX8" fmla="*/ 205740 w 2644140"/>
              <a:gd name="connsiteY8" fmla="*/ 1592580 h 1592580"/>
              <a:gd name="connsiteX9" fmla="*/ 60960 w 2644140"/>
              <a:gd name="connsiteY9" fmla="*/ 1554480 h 1592580"/>
              <a:gd name="connsiteX10" fmla="*/ 0 w 2644140"/>
              <a:gd name="connsiteY10" fmla="*/ 1371600 h 1592580"/>
              <a:gd name="connsiteX11" fmla="*/ 0 w 2644140"/>
              <a:gd name="connsiteY11" fmla="*/ 236220 h 1592580"/>
              <a:gd name="connsiteX12" fmla="*/ 7620 w 2644140"/>
              <a:gd name="connsiteY12" fmla="*/ 15240 h 1592580"/>
              <a:gd name="connsiteX13" fmla="*/ 204788 w 2644140"/>
              <a:gd name="connsiteY13" fmla="*/ 212408 h 1592580"/>
              <a:gd name="connsiteX14" fmla="*/ 204788 w 2644140"/>
              <a:gd name="connsiteY14" fmla="*/ 1395413 h 1592580"/>
              <a:gd name="connsiteX15" fmla="*/ 2446973 w 2644140"/>
              <a:gd name="connsiteY15" fmla="*/ 1395413 h 1592580"/>
              <a:gd name="connsiteX16" fmla="*/ 2446973 w 2644140"/>
              <a:gd name="connsiteY16" fmla="*/ 212408 h 1592580"/>
              <a:gd name="connsiteX17" fmla="*/ 204788 w 2644140"/>
              <a:gd name="connsiteY17" fmla="*/ 212408 h 1592580"/>
              <a:gd name="connsiteX0" fmla="*/ 7620 w 2644140"/>
              <a:gd name="connsiteY0" fmla="*/ 15240 h 1592580"/>
              <a:gd name="connsiteX1" fmla="*/ 190500 w 2644140"/>
              <a:gd name="connsiteY1" fmla="*/ 0 h 1592580"/>
              <a:gd name="connsiteX2" fmla="*/ 2430780 w 2644140"/>
              <a:gd name="connsiteY2" fmla="*/ 15240 h 1592580"/>
              <a:gd name="connsiteX3" fmla="*/ 2575560 w 2644140"/>
              <a:gd name="connsiteY3" fmla="*/ 83820 h 1592580"/>
              <a:gd name="connsiteX4" fmla="*/ 2636520 w 2644140"/>
              <a:gd name="connsiteY4" fmla="*/ 228600 h 1592580"/>
              <a:gd name="connsiteX5" fmla="*/ 2644140 w 2644140"/>
              <a:gd name="connsiteY5" fmla="*/ 1394460 h 1592580"/>
              <a:gd name="connsiteX6" fmla="*/ 2583180 w 2644140"/>
              <a:gd name="connsiteY6" fmla="*/ 1531620 h 1592580"/>
              <a:gd name="connsiteX7" fmla="*/ 2438400 w 2644140"/>
              <a:gd name="connsiteY7" fmla="*/ 1584960 h 1592580"/>
              <a:gd name="connsiteX8" fmla="*/ 205740 w 2644140"/>
              <a:gd name="connsiteY8" fmla="*/ 1592580 h 1592580"/>
              <a:gd name="connsiteX9" fmla="*/ 60960 w 2644140"/>
              <a:gd name="connsiteY9" fmla="*/ 1554480 h 1592580"/>
              <a:gd name="connsiteX10" fmla="*/ 0 w 2644140"/>
              <a:gd name="connsiteY10" fmla="*/ 1371600 h 1592580"/>
              <a:gd name="connsiteX11" fmla="*/ 0 w 2644140"/>
              <a:gd name="connsiteY11" fmla="*/ 236220 h 1592580"/>
              <a:gd name="connsiteX12" fmla="*/ 0 w 2644140"/>
              <a:gd name="connsiteY12" fmla="*/ 91440 h 1592580"/>
              <a:gd name="connsiteX13" fmla="*/ 7620 w 2644140"/>
              <a:gd name="connsiteY13" fmla="*/ 15240 h 1592580"/>
              <a:gd name="connsiteX14" fmla="*/ 204788 w 2644140"/>
              <a:gd name="connsiteY14" fmla="*/ 212408 h 1592580"/>
              <a:gd name="connsiteX15" fmla="*/ 204788 w 2644140"/>
              <a:gd name="connsiteY15" fmla="*/ 1395413 h 1592580"/>
              <a:gd name="connsiteX16" fmla="*/ 2446973 w 2644140"/>
              <a:gd name="connsiteY16" fmla="*/ 1395413 h 1592580"/>
              <a:gd name="connsiteX17" fmla="*/ 2446973 w 2644140"/>
              <a:gd name="connsiteY17" fmla="*/ 212408 h 1592580"/>
              <a:gd name="connsiteX18" fmla="*/ 204788 w 2644140"/>
              <a:gd name="connsiteY18" fmla="*/ 212408 h 1592580"/>
              <a:gd name="connsiteX0" fmla="*/ 7620 w 2644140"/>
              <a:gd name="connsiteY0" fmla="*/ 15240 h 1592580"/>
              <a:gd name="connsiteX1" fmla="*/ 76200 w 2644140"/>
              <a:gd name="connsiteY1" fmla="*/ 15240 h 1592580"/>
              <a:gd name="connsiteX2" fmla="*/ 190500 w 2644140"/>
              <a:gd name="connsiteY2" fmla="*/ 0 h 1592580"/>
              <a:gd name="connsiteX3" fmla="*/ 2430780 w 2644140"/>
              <a:gd name="connsiteY3" fmla="*/ 15240 h 1592580"/>
              <a:gd name="connsiteX4" fmla="*/ 2575560 w 2644140"/>
              <a:gd name="connsiteY4" fmla="*/ 83820 h 1592580"/>
              <a:gd name="connsiteX5" fmla="*/ 2636520 w 2644140"/>
              <a:gd name="connsiteY5" fmla="*/ 228600 h 1592580"/>
              <a:gd name="connsiteX6" fmla="*/ 2644140 w 2644140"/>
              <a:gd name="connsiteY6" fmla="*/ 1394460 h 1592580"/>
              <a:gd name="connsiteX7" fmla="*/ 2583180 w 2644140"/>
              <a:gd name="connsiteY7" fmla="*/ 1531620 h 1592580"/>
              <a:gd name="connsiteX8" fmla="*/ 2438400 w 2644140"/>
              <a:gd name="connsiteY8" fmla="*/ 1584960 h 1592580"/>
              <a:gd name="connsiteX9" fmla="*/ 205740 w 2644140"/>
              <a:gd name="connsiteY9" fmla="*/ 1592580 h 1592580"/>
              <a:gd name="connsiteX10" fmla="*/ 60960 w 2644140"/>
              <a:gd name="connsiteY10" fmla="*/ 1554480 h 1592580"/>
              <a:gd name="connsiteX11" fmla="*/ 0 w 2644140"/>
              <a:gd name="connsiteY11" fmla="*/ 1371600 h 1592580"/>
              <a:gd name="connsiteX12" fmla="*/ 0 w 2644140"/>
              <a:gd name="connsiteY12" fmla="*/ 236220 h 1592580"/>
              <a:gd name="connsiteX13" fmla="*/ 0 w 2644140"/>
              <a:gd name="connsiteY13" fmla="*/ 91440 h 1592580"/>
              <a:gd name="connsiteX14" fmla="*/ 7620 w 2644140"/>
              <a:gd name="connsiteY14" fmla="*/ 15240 h 1592580"/>
              <a:gd name="connsiteX15" fmla="*/ 204788 w 2644140"/>
              <a:gd name="connsiteY15" fmla="*/ 212408 h 1592580"/>
              <a:gd name="connsiteX16" fmla="*/ 204788 w 2644140"/>
              <a:gd name="connsiteY16" fmla="*/ 1395413 h 1592580"/>
              <a:gd name="connsiteX17" fmla="*/ 2446973 w 2644140"/>
              <a:gd name="connsiteY17" fmla="*/ 1395413 h 1592580"/>
              <a:gd name="connsiteX18" fmla="*/ 2446973 w 2644140"/>
              <a:gd name="connsiteY18" fmla="*/ 212408 h 1592580"/>
              <a:gd name="connsiteX19" fmla="*/ 204788 w 2644140"/>
              <a:gd name="connsiteY19" fmla="*/ 212408 h 1592580"/>
              <a:gd name="connsiteX0" fmla="*/ 60960 w 2644140"/>
              <a:gd name="connsiteY0" fmla="*/ 53340 h 1592580"/>
              <a:gd name="connsiteX1" fmla="*/ 76200 w 2644140"/>
              <a:gd name="connsiteY1" fmla="*/ 15240 h 1592580"/>
              <a:gd name="connsiteX2" fmla="*/ 190500 w 2644140"/>
              <a:gd name="connsiteY2" fmla="*/ 0 h 1592580"/>
              <a:gd name="connsiteX3" fmla="*/ 2430780 w 2644140"/>
              <a:gd name="connsiteY3" fmla="*/ 15240 h 1592580"/>
              <a:gd name="connsiteX4" fmla="*/ 2575560 w 2644140"/>
              <a:gd name="connsiteY4" fmla="*/ 83820 h 1592580"/>
              <a:gd name="connsiteX5" fmla="*/ 2636520 w 2644140"/>
              <a:gd name="connsiteY5" fmla="*/ 228600 h 1592580"/>
              <a:gd name="connsiteX6" fmla="*/ 2644140 w 2644140"/>
              <a:gd name="connsiteY6" fmla="*/ 1394460 h 1592580"/>
              <a:gd name="connsiteX7" fmla="*/ 2583180 w 2644140"/>
              <a:gd name="connsiteY7" fmla="*/ 1531620 h 1592580"/>
              <a:gd name="connsiteX8" fmla="*/ 2438400 w 2644140"/>
              <a:gd name="connsiteY8" fmla="*/ 1584960 h 1592580"/>
              <a:gd name="connsiteX9" fmla="*/ 205740 w 2644140"/>
              <a:gd name="connsiteY9" fmla="*/ 1592580 h 1592580"/>
              <a:gd name="connsiteX10" fmla="*/ 60960 w 2644140"/>
              <a:gd name="connsiteY10" fmla="*/ 1554480 h 1592580"/>
              <a:gd name="connsiteX11" fmla="*/ 0 w 2644140"/>
              <a:gd name="connsiteY11" fmla="*/ 1371600 h 1592580"/>
              <a:gd name="connsiteX12" fmla="*/ 0 w 2644140"/>
              <a:gd name="connsiteY12" fmla="*/ 236220 h 1592580"/>
              <a:gd name="connsiteX13" fmla="*/ 0 w 2644140"/>
              <a:gd name="connsiteY13" fmla="*/ 91440 h 1592580"/>
              <a:gd name="connsiteX14" fmla="*/ 60960 w 2644140"/>
              <a:gd name="connsiteY14" fmla="*/ 53340 h 1592580"/>
              <a:gd name="connsiteX15" fmla="*/ 204788 w 2644140"/>
              <a:gd name="connsiteY15" fmla="*/ 212408 h 1592580"/>
              <a:gd name="connsiteX16" fmla="*/ 204788 w 2644140"/>
              <a:gd name="connsiteY16" fmla="*/ 1395413 h 1592580"/>
              <a:gd name="connsiteX17" fmla="*/ 2446973 w 2644140"/>
              <a:gd name="connsiteY17" fmla="*/ 1395413 h 1592580"/>
              <a:gd name="connsiteX18" fmla="*/ 2446973 w 2644140"/>
              <a:gd name="connsiteY18" fmla="*/ 212408 h 1592580"/>
              <a:gd name="connsiteX19" fmla="*/ 204788 w 2644140"/>
              <a:gd name="connsiteY19" fmla="*/ 212408 h 1592580"/>
              <a:gd name="connsiteX0" fmla="*/ 60960 w 2644140"/>
              <a:gd name="connsiteY0" fmla="*/ 53340 h 1592580"/>
              <a:gd name="connsiteX1" fmla="*/ 76200 w 2644140"/>
              <a:gd name="connsiteY1" fmla="*/ 15240 h 1592580"/>
              <a:gd name="connsiteX2" fmla="*/ 190500 w 2644140"/>
              <a:gd name="connsiteY2" fmla="*/ 0 h 1592580"/>
              <a:gd name="connsiteX3" fmla="*/ 2430780 w 2644140"/>
              <a:gd name="connsiteY3" fmla="*/ 15240 h 1592580"/>
              <a:gd name="connsiteX4" fmla="*/ 2575560 w 2644140"/>
              <a:gd name="connsiteY4" fmla="*/ 83820 h 1592580"/>
              <a:gd name="connsiteX5" fmla="*/ 2636520 w 2644140"/>
              <a:gd name="connsiteY5" fmla="*/ 228600 h 1592580"/>
              <a:gd name="connsiteX6" fmla="*/ 2644140 w 2644140"/>
              <a:gd name="connsiteY6" fmla="*/ 1394460 h 1592580"/>
              <a:gd name="connsiteX7" fmla="*/ 2583180 w 2644140"/>
              <a:gd name="connsiteY7" fmla="*/ 1531620 h 1592580"/>
              <a:gd name="connsiteX8" fmla="*/ 2438400 w 2644140"/>
              <a:gd name="connsiteY8" fmla="*/ 1584960 h 1592580"/>
              <a:gd name="connsiteX9" fmla="*/ 205740 w 2644140"/>
              <a:gd name="connsiteY9" fmla="*/ 1592580 h 1592580"/>
              <a:gd name="connsiteX10" fmla="*/ 60960 w 2644140"/>
              <a:gd name="connsiteY10" fmla="*/ 1554480 h 1592580"/>
              <a:gd name="connsiteX11" fmla="*/ 0 w 2644140"/>
              <a:gd name="connsiteY11" fmla="*/ 1371600 h 1592580"/>
              <a:gd name="connsiteX12" fmla="*/ 0 w 2644140"/>
              <a:gd name="connsiteY12" fmla="*/ 236220 h 1592580"/>
              <a:gd name="connsiteX13" fmla="*/ 10109 w 2644140"/>
              <a:gd name="connsiteY13" fmla="*/ 126536 h 1592580"/>
              <a:gd name="connsiteX14" fmla="*/ 60960 w 2644140"/>
              <a:gd name="connsiteY14" fmla="*/ 53340 h 1592580"/>
              <a:gd name="connsiteX15" fmla="*/ 204788 w 2644140"/>
              <a:gd name="connsiteY15" fmla="*/ 212408 h 1592580"/>
              <a:gd name="connsiteX16" fmla="*/ 204788 w 2644140"/>
              <a:gd name="connsiteY16" fmla="*/ 1395413 h 1592580"/>
              <a:gd name="connsiteX17" fmla="*/ 2446973 w 2644140"/>
              <a:gd name="connsiteY17" fmla="*/ 1395413 h 1592580"/>
              <a:gd name="connsiteX18" fmla="*/ 2446973 w 2644140"/>
              <a:gd name="connsiteY18" fmla="*/ 212408 h 1592580"/>
              <a:gd name="connsiteX19" fmla="*/ 204788 w 2644140"/>
              <a:gd name="connsiteY19" fmla="*/ 212408 h 1592580"/>
              <a:gd name="connsiteX0" fmla="*/ 60960 w 2644140"/>
              <a:gd name="connsiteY0" fmla="*/ 53340 h 1592580"/>
              <a:gd name="connsiteX1" fmla="*/ 101474 w 2644140"/>
              <a:gd name="connsiteY1" fmla="*/ 30281 h 1592580"/>
              <a:gd name="connsiteX2" fmla="*/ 190500 w 2644140"/>
              <a:gd name="connsiteY2" fmla="*/ 0 h 1592580"/>
              <a:gd name="connsiteX3" fmla="*/ 2430780 w 2644140"/>
              <a:gd name="connsiteY3" fmla="*/ 15240 h 1592580"/>
              <a:gd name="connsiteX4" fmla="*/ 2575560 w 2644140"/>
              <a:gd name="connsiteY4" fmla="*/ 83820 h 1592580"/>
              <a:gd name="connsiteX5" fmla="*/ 2636520 w 2644140"/>
              <a:gd name="connsiteY5" fmla="*/ 228600 h 1592580"/>
              <a:gd name="connsiteX6" fmla="*/ 2644140 w 2644140"/>
              <a:gd name="connsiteY6" fmla="*/ 1394460 h 1592580"/>
              <a:gd name="connsiteX7" fmla="*/ 2583180 w 2644140"/>
              <a:gd name="connsiteY7" fmla="*/ 1531620 h 1592580"/>
              <a:gd name="connsiteX8" fmla="*/ 2438400 w 2644140"/>
              <a:gd name="connsiteY8" fmla="*/ 1584960 h 1592580"/>
              <a:gd name="connsiteX9" fmla="*/ 205740 w 2644140"/>
              <a:gd name="connsiteY9" fmla="*/ 1592580 h 1592580"/>
              <a:gd name="connsiteX10" fmla="*/ 60960 w 2644140"/>
              <a:gd name="connsiteY10" fmla="*/ 1554480 h 1592580"/>
              <a:gd name="connsiteX11" fmla="*/ 0 w 2644140"/>
              <a:gd name="connsiteY11" fmla="*/ 1371600 h 1592580"/>
              <a:gd name="connsiteX12" fmla="*/ 0 w 2644140"/>
              <a:gd name="connsiteY12" fmla="*/ 236220 h 1592580"/>
              <a:gd name="connsiteX13" fmla="*/ 10109 w 2644140"/>
              <a:gd name="connsiteY13" fmla="*/ 126536 h 1592580"/>
              <a:gd name="connsiteX14" fmla="*/ 60960 w 2644140"/>
              <a:gd name="connsiteY14" fmla="*/ 53340 h 1592580"/>
              <a:gd name="connsiteX15" fmla="*/ 204788 w 2644140"/>
              <a:gd name="connsiteY15" fmla="*/ 212408 h 1592580"/>
              <a:gd name="connsiteX16" fmla="*/ 204788 w 2644140"/>
              <a:gd name="connsiteY16" fmla="*/ 1395413 h 1592580"/>
              <a:gd name="connsiteX17" fmla="*/ 2446973 w 2644140"/>
              <a:gd name="connsiteY17" fmla="*/ 1395413 h 1592580"/>
              <a:gd name="connsiteX18" fmla="*/ 2446973 w 2644140"/>
              <a:gd name="connsiteY18" fmla="*/ 212408 h 1592580"/>
              <a:gd name="connsiteX19" fmla="*/ 204788 w 2644140"/>
              <a:gd name="connsiteY19" fmla="*/ 212408 h 1592580"/>
              <a:gd name="connsiteX0" fmla="*/ 60960 w 2644140"/>
              <a:gd name="connsiteY0" fmla="*/ 53340 h 1592580"/>
              <a:gd name="connsiteX1" fmla="*/ 101474 w 2644140"/>
              <a:gd name="connsiteY1" fmla="*/ 30281 h 1592580"/>
              <a:gd name="connsiteX2" fmla="*/ 190500 w 2644140"/>
              <a:gd name="connsiteY2" fmla="*/ 0 h 1592580"/>
              <a:gd name="connsiteX3" fmla="*/ 2430780 w 2644140"/>
              <a:gd name="connsiteY3" fmla="*/ 15240 h 1592580"/>
              <a:gd name="connsiteX4" fmla="*/ 2575560 w 2644140"/>
              <a:gd name="connsiteY4" fmla="*/ 83820 h 1592580"/>
              <a:gd name="connsiteX5" fmla="*/ 2636520 w 2644140"/>
              <a:gd name="connsiteY5" fmla="*/ 228600 h 1592580"/>
              <a:gd name="connsiteX6" fmla="*/ 2644140 w 2644140"/>
              <a:gd name="connsiteY6" fmla="*/ 1394460 h 1592580"/>
              <a:gd name="connsiteX7" fmla="*/ 2583180 w 2644140"/>
              <a:gd name="connsiteY7" fmla="*/ 1531620 h 1592580"/>
              <a:gd name="connsiteX8" fmla="*/ 2438400 w 2644140"/>
              <a:gd name="connsiteY8" fmla="*/ 1584960 h 1592580"/>
              <a:gd name="connsiteX9" fmla="*/ 205740 w 2644140"/>
              <a:gd name="connsiteY9" fmla="*/ 1592580 h 1592580"/>
              <a:gd name="connsiteX10" fmla="*/ 60960 w 2644140"/>
              <a:gd name="connsiteY10" fmla="*/ 1554480 h 1592580"/>
              <a:gd name="connsiteX11" fmla="*/ 0 w 2644140"/>
              <a:gd name="connsiteY11" fmla="*/ 1371600 h 1592580"/>
              <a:gd name="connsiteX12" fmla="*/ 0 w 2644140"/>
              <a:gd name="connsiteY12" fmla="*/ 236220 h 1592580"/>
              <a:gd name="connsiteX13" fmla="*/ 10109 w 2644140"/>
              <a:gd name="connsiteY13" fmla="*/ 126536 h 1592580"/>
              <a:gd name="connsiteX14" fmla="*/ 60960 w 2644140"/>
              <a:gd name="connsiteY14" fmla="*/ 53340 h 1592580"/>
              <a:gd name="connsiteX15" fmla="*/ 204788 w 2644140"/>
              <a:gd name="connsiteY15" fmla="*/ 212408 h 1592580"/>
              <a:gd name="connsiteX16" fmla="*/ 137227 w 2644140"/>
              <a:gd name="connsiteY16" fmla="*/ 1403006 h 1592580"/>
              <a:gd name="connsiteX17" fmla="*/ 2446973 w 2644140"/>
              <a:gd name="connsiteY17" fmla="*/ 1395413 h 1592580"/>
              <a:gd name="connsiteX18" fmla="*/ 2446973 w 2644140"/>
              <a:gd name="connsiteY18" fmla="*/ 212408 h 1592580"/>
              <a:gd name="connsiteX19" fmla="*/ 204788 w 2644140"/>
              <a:gd name="connsiteY19" fmla="*/ 212408 h 1592580"/>
              <a:gd name="connsiteX0" fmla="*/ 60960 w 2644140"/>
              <a:gd name="connsiteY0" fmla="*/ 53340 h 1592580"/>
              <a:gd name="connsiteX1" fmla="*/ 101474 w 2644140"/>
              <a:gd name="connsiteY1" fmla="*/ 30281 h 1592580"/>
              <a:gd name="connsiteX2" fmla="*/ 190500 w 2644140"/>
              <a:gd name="connsiteY2" fmla="*/ 0 h 1592580"/>
              <a:gd name="connsiteX3" fmla="*/ 2430780 w 2644140"/>
              <a:gd name="connsiteY3" fmla="*/ 15240 h 1592580"/>
              <a:gd name="connsiteX4" fmla="*/ 2575560 w 2644140"/>
              <a:gd name="connsiteY4" fmla="*/ 83820 h 1592580"/>
              <a:gd name="connsiteX5" fmla="*/ 2636520 w 2644140"/>
              <a:gd name="connsiteY5" fmla="*/ 228600 h 1592580"/>
              <a:gd name="connsiteX6" fmla="*/ 2644140 w 2644140"/>
              <a:gd name="connsiteY6" fmla="*/ 1394460 h 1592580"/>
              <a:gd name="connsiteX7" fmla="*/ 2583180 w 2644140"/>
              <a:gd name="connsiteY7" fmla="*/ 1531620 h 1592580"/>
              <a:gd name="connsiteX8" fmla="*/ 2438400 w 2644140"/>
              <a:gd name="connsiteY8" fmla="*/ 1584960 h 1592580"/>
              <a:gd name="connsiteX9" fmla="*/ 205740 w 2644140"/>
              <a:gd name="connsiteY9" fmla="*/ 1592580 h 1592580"/>
              <a:gd name="connsiteX10" fmla="*/ 60960 w 2644140"/>
              <a:gd name="connsiteY10" fmla="*/ 1554480 h 1592580"/>
              <a:gd name="connsiteX11" fmla="*/ 0 w 2644140"/>
              <a:gd name="connsiteY11" fmla="*/ 1371600 h 1592580"/>
              <a:gd name="connsiteX12" fmla="*/ 0 w 2644140"/>
              <a:gd name="connsiteY12" fmla="*/ 236220 h 1592580"/>
              <a:gd name="connsiteX13" fmla="*/ 10109 w 2644140"/>
              <a:gd name="connsiteY13" fmla="*/ 126536 h 1592580"/>
              <a:gd name="connsiteX14" fmla="*/ 60960 w 2644140"/>
              <a:gd name="connsiteY14" fmla="*/ 53340 h 1592580"/>
              <a:gd name="connsiteX15" fmla="*/ 114708 w 2644140"/>
              <a:gd name="connsiteY15" fmla="*/ 204815 h 1592580"/>
              <a:gd name="connsiteX16" fmla="*/ 137227 w 2644140"/>
              <a:gd name="connsiteY16" fmla="*/ 1403006 h 1592580"/>
              <a:gd name="connsiteX17" fmla="*/ 2446973 w 2644140"/>
              <a:gd name="connsiteY17" fmla="*/ 1395413 h 1592580"/>
              <a:gd name="connsiteX18" fmla="*/ 2446973 w 2644140"/>
              <a:gd name="connsiteY18" fmla="*/ 212408 h 1592580"/>
              <a:gd name="connsiteX19" fmla="*/ 114708 w 2644140"/>
              <a:gd name="connsiteY19" fmla="*/ 204815 h 1592580"/>
              <a:gd name="connsiteX0" fmla="*/ 60960 w 2644140"/>
              <a:gd name="connsiteY0" fmla="*/ 53340 h 1592580"/>
              <a:gd name="connsiteX1" fmla="*/ 101474 w 2644140"/>
              <a:gd name="connsiteY1" fmla="*/ 30281 h 1592580"/>
              <a:gd name="connsiteX2" fmla="*/ 190500 w 2644140"/>
              <a:gd name="connsiteY2" fmla="*/ 0 h 1592580"/>
              <a:gd name="connsiteX3" fmla="*/ 2430780 w 2644140"/>
              <a:gd name="connsiteY3" fmla="*/ 15240 h 1592580"/>
              <a:gd name="connsiteX4" fmla="*/ 2575560 w 2644140"/>
              <a:gd name="connsiteY4" fmla="*/ 83820 h 1592580"/>
              <a:gd name="connsiteX5" fmla="*/ 2636520 w 2644140"/>
              <a:gd name="connsiteY5" fmla="*/ 228600 h 1592580"/>
              <a:gd name="connsiteX6" fmla="*/ 2644140 w 2644140"/>
              <a:gd name="connsiteY6" fmla="*/ 1394460 h 1592580"/>
              <a:gd name="connsiteX7" fmla="*/ 2583180 w 2644140"/>
              <a:gd name="connsiteY7" fmla="*/ 1531620 h 1592580"/>
              <a:gd name="connsiteX8" fmla="*/ 2438400 w 2644140"/>
              <a:gd name="connsiteY8" fmla="*/ 1584960 h 1592580"/>
              <a:gd name="connsiteX9" fmla="*/ 205740 w 2644140"/>
              <a:gd name="connsiteY9" fmla="*/ 1592580 h 1592580"/>
              <a:gd name="connsiteX10" fmla="*/ 60960 w 2644140"/>
              <a:gd name="connsiteY10" fmla="*/ 1554480 h 1592580"/>
              <a:gd name="connsiteX11" fmla="*/ 0 w 2644140"/>
              <a:gd name="connsiteY11" fmla="*/ 1371600 h 1592580"/>
              <a:gd name="connsiteX12" fmla="*/ 0 w 2644140"/>
              <a:gd name="connsiteY12" fmla="*/ 236220 h 1592580"/>
              <a:gd name="connsiteX13" fmla="*/ 10109 w 2644140"/>
              <a:gd name="connsiteY13" fmla="*/ 126536 h 1592580"/>
              <a:gd name="connsiteX14" fmla="*/ 60960 w 2644140"/>
              <a:gd name="connsiteY14" fmla="*/ 53340 h 1592580"/>
              <a:gd name="connsiteX15" fmla="*/ 114708 w 2644140"/>
              <a:gd name="connsiteY15" fmla="*/ 204815 h 1592580"/>
              <a:gd name="connsiteX16" fmla="*/ 114707 w 2644140"/>
              <a:gd name="connsiteY16" fmla="*/ 1403006 h 1592580"/>
              <a:gd name="connsiteX17" fmla="*/ 2446973 w 2644140"/>
              <a:gd name="connsiteY17" fmla="*/ 1395413 h 1592580"/>
              <a:gd name="connsiteX18" fmla="*/ 2446973 w 2644140"/>
              <a:gd name="connsiteY18" fmla="*/ 212408 h 1592580"/>
              <a:gd name="connsiteX19" fmla="*/ 114708 w 2644140"/>
              <a:gd name="connsiteY19" fmla="*/ 204815 h 159258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2644140" h="1592580">
                <a:moveTo>
                  <a:pt x="60960" y="53340"/>
                </a:moveTo>
                <a:lnTo>
                  <a:pt x="101474" y="30281"/>
                </a:lnTo>
                <a:lnTo>
                  <a:pt x="190500" y="0"/>
                </a:lnTo>
                <a:lnTo>
                  <a:pt x="2430780" y="15240"/>
                </a:lnTo>
                <a:lnTo>
                  <a:pt x="2575560" y="83820"/>
                </a:lnTo>
                <a:lnTo>
                  <a:pt x="2636520" y="228600"/>
                </a:lnTo>
                <a:lnTo>
                  <a:pt x="2644140" y="1394460"/>
                </a:lnTo>
                <a:lnTo>
                  <a:pt x="2583180" y="1531620"/>
                </a:lnTo>
                <a:lnTo>
                  <a:pt x="2438400" y="1584960"/>
                </a:lnTo>
                <a:lnTo>
                  <a:pt x="205740" y="1592580"/>
                </a:lnTo>
                <a:lnTo>
                  <a:pt x="60960" y="1554480"/>
                </a:lnTo>
                <a:lnTo>
                  <a:pt x="0" y="1371600"/>
                </a:lnTo>
                <a:lnTo>
                  <a:pt x="0" y="236220"/>
                </a:lnTo>
                <a:lnTo>
                  <a:pt x="10109" y="126536"/>
                </a:lnTo>
                <a:lnTo>
                  <a:pt x="60960" y="53340"/>
                </a:lnTo>
                <a:close/>
                <a:moveTo>
                  <a:pt x="114708" y="204815"/>
                </a:moveTo>
                <a:cubicBezTo>
                  <a:pt x="114708" y="604212"/>
                  <a:pt x="114707" y="1003609"/>
                  <a:pt x="114707" y="1403006"/>
                </a:cubicBezTo>
                <a:lnTo>
                  <a:pt x="2446973" y="1395413"/>
                </a:lnTo>
                <a:lnTo>
                  <a:pt x="2446973" y="212408"/>
                </a:lnTo>
                <a:lnTo>
                  <a:pt x="114708" y="204815"/>
                </a:lnTo>
                <a:close/>
              </a:path>
            </a:pathLst>
          </a:custGeom>
          <a:solidFill>
            <a:schemeClr val="accent5">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sp macro="" textlink="">
        <xdr:nvSpPr>
          <xdr:cNvPr id="855" name="Frame 50">
            <a:extLst>
              <a:ext uri="{FF2B5EF4-FFF2-40B4-BE49-F238E27FC236}">
                <a16:creationId xmlns:a16="http://schemas.microsoft.com/office/drawing/2014/main" id="{85D885C4-491B-E0C7-3073-D88988D6359D}"/>
              </a:ext>
            </a:extLst>
          </xdr:cNvPr>
          <xdr:cNvSpPr/>
        </xdr:nvSpPr>
        <xdr:spPr>
          <a:xfrm>
            <a:off x="6226105" y="107220863"/>
            <a:ext cx="2644140" cy="1592580"/>
          </a:xfrm>
          <a:custGeom>
            <a:avLst/>
            <a:gdLst>
              <a:gd name="connsiteX0" fmla="*/ 0 w 2636520"/>
              <a:gd name="connsiteY0" fmla="*/ 0 h 1577340"/>
              <a:gd name="connsiteX1" fmla="*/ 2636520 w 2636520"/>
              <a:gd name="connsiteY1" fmla="*/ 0 h 1577340"/>
              <a:gd name="connsiteX2" fmla="*/ 2636520 w 2636520"/>
              <a:gd name="connsiteY2" fmla="*/ 1577340 h 1577340"/>
              <a:gd name="connsiteX3" fmla="*/ 0 w 2636520"/>
              <a:gd name="connsiteY3" fmla="*/ 1577340 h 1577340"/>
              <a:gd name="connsiteX4" fmla="*/ 0 w 2636520"/>
              <a:gd name="connsiteY4" fmla="*/ 0 h 1577340"/>
              <a:gd name="connsiteX5" fmla="*/ 197168 w 2636520"/>
              <a:gd name="connsiteY5" fmla="*/ 197168 h 1577340"/>
              <a:gd name="connsiteX6" fmla="*/ 197168 w 2636520"/>
              <a:gd name="connsiteY6" fmla="*/ 1380173 h 1577340"/>
              <a:gd name="connsiteX7" fmla="*/ 2439353 w 2636520"/>
              <a:gd name="connsiteY7" fmla="*/ 1380173 h 1577340"/>
              <a:gd name="connsiteX8" fmla="*/ 2439353 w 2636520"/>
              <a:gd name="connsiteY8" fmla="*/ 197168 h 1577340"/>
              <a:gd name="connsiteX9" fmla="*/ 197168 w 2636520"/>
              <a:gd name="connsiteY9" fmla="*/ 197168 h 1577340"/>
              <a:gd name="connsiteX0" fmla="*/ 0 w 2636520"/>
              <a:gd name="connsiteY0" fmla="*/ 0 h 1577340"/>
              <a:gd name="connsiteX1" fmla="*/ 2423160 w 2636520"/>
              <a:gd name="connsiteY1" fmla="*/ 0 h 1577340"/>
              <a:gd name="connsiteX2" fmla="*/ 2636520 w 2636520"/>
              <a:gd name="connsiteY2" fmla="*/ 0 h 1577340"/>
              <a:gd name="connsiteX3" fmla="*/ 2636520 w 2636520"/>
              <a:gd name="connsiteY3" fmla="*/ 1577340 h 1577340"/>
              <a:gd name="connsiteX4" fmla="*/ 0 w 2636520"/>
              <a:gd name="connsiteY4" fmla="*/ 1577340 h 1577340"/>
              <a:gd name="connsiteX5" fmla="*/ 0 w 2636520"/>
              <a:gd name="connsiteY5" fmla="*/ 0 h 1577340"/>
              <a:gd name="connsiteX6" fmla="*/ 197168 w 2636520"/>
              <a:gd name="connsiteY6" fmla="*/ 197168 h 1577340"/>
              <a:gd name="connsiteX7" fmla="*/ 197168 w 2636520"/>
              <a:gd name="connsiteY7" fmla="*/ 1380173 h 1577340"/>
              <a:gd name="connsiteX8" fmla="*/ 2439353 w 2636520"/>
              <a:gd name="connsiteY8" fmla="*/ 1380173 h 1577340"/>
              <a:gd name="connsiteX9" fmla="*/ 2439353 w 2636520"/>
              <a:gd name="connsiteY9" fmla="*/ 197168 h 1577340"/>
              <a:gd name="connsiteX10" fmla="*/ 197168 w 2636520"/>
              <a:gd name="connsiteY10" fmla="*/ 197168 h 1577340"/>
              <a:gd name="connsiteX0" fmla="*/ 0 w 2636520"/>
              <a:gd name="connsiteY0" fmla="*/ 0 h 1577340"/>
              <a:gd name="connsiteX1" fmla="*/ 2423160 w 2636520"/>
              <a:gd name="connsiteY1" fmla="*/ 0 h 1577340"/>
              <a:gd name="connsiteX2" fmla="*/ 2636520 w 2636520"/>
              <a:gd name="connsiteY2" fmla="*/ 0 h 1577340"/>
              <a:gd name="connsiteX3" fmla="*/ 2628900 w 2636520"/>
              <a:gd name="connsiteY3" fmla="*/ 213360 h 1577340"/>
              <a:gd name="connsiteX4" fmla="*/ 2636520 w 2636520"/>
              <a:gd name="connsiteY4" fmla="*/ 1577340 h 1577340"/>
              <a:gd name="connsiteX5" fmla="*/ 0 w 2636520"/>
              <a:gd name="connsiteY5" fmla="*/ 1577340 h 1577340"/>
              <a:gd name="connsiteX6" fmla="*/ 0 w 2636520"/>
              <a:gd name="connsiteY6" fmla="*/ 0 h 1577340"/>
              <a:gd name="connsiteX7" fmla="*/ 197168 w 2636520"/>
              <a:gd name="connsiteY7" fmla="*/ 197168 h 1577340"/>
              <a:gd name="connsiteX8" fmla="*/ 197168 w 2636520"/>
              <a:gd name="connsiteY8" fmla="*/ 1380173 h 1577340"/>
              <a:gd name="connsiteX9" fmla="*/ 2439353 w 2636520"/>
              <a:gd name="connsiteY9" fmla="*/ 1380173 h 1577340"/>
              <a:gd name="connsiteX10" fmla="*/ 2439353 w 2636520"/>
              <a:gd name="connsiteY10" fmla="*/ 197168 h 1577340"/>
              <a:gd name="connsiteX11" fmla="*/ 197168 w 2636520"/>
              <a:gd name="connsiteY11" fmla="*/ 197168 h 1577340"/>
              <a:gd name="connsiteX0" fmla="*/ 0 w 2636520"/>
              <a:gd name="connsiteY0" fmla="*/ 0 h 1577340"/>
              <a:gd name="connsiteX1" fmla="*/ 2423160 w 2636520"/>
              <a:gd name="connsiteY1" fmla="*/ 0 h 1577340"/>
              <a:gd name="connsiteX2" fmla="*/ 2567940 w 2636520"/>
              <a:gd name="connsiteY2" fmla="*/ 68580 h 1577340"/>
              <a:gd name="connsiteX3" fmla="*/ 2628900 w 2636520"/>
              <a:gd name="connsiteY3" fmla="*/ 213360 h 1577340"/>
              <a:gd name="connsiteX4" fmla="*/ 2636520 w 2636520"/>
              <a:gd name="connsiteY4" fmla="*/ 1577340 h 1577340"/>
              <a:gd name="connsiteX5" fmla="*/ 0 w 2636520"/>
              <a:gd name="connsiteY5" fmla="*/ 1577340 h 1577340"/>
              <a:gd name="connsiteX6" fmla="*/ 0 w 2636520"/>
              <a:gd name="connsiteY6" fmla="*/ 0 h 1577340"/>
              <a:gd name="connsiteX7" fmla="*/ 197168 w 2636520"/>
              <a:gd name="connsiteY7" fmla="*/ 197168 h 1577340"/>
              <a:gd name="connsiteX8" fmla="*/ 197168 w 2636520"/>
              <a:gd name="connsiteY8" fmla="*/ 1380173 h 1577340"/>
              <a:gd name="connsiteX9" fmla="*/ 2439353 w 2636520"/>
              <a:gd name="connsiteY9" fmla="*/ 1380173 h 1577340"/>
              <a:gd name="connsiteX10" fmla="*/ 2439353 w 2636520"/>
              <a:gd name="connsiteY10" fmla="*/ 197168 h 1577340"/>
              <a:gd name="connsiteX11" fmla="*/ 197168 w 2636520"/>
              <a:gd name="connsiteY11" fmla="*/ 197168 h 1577340"/>
              <a:gd name="connsiteX0" fmla="*/ 0 w 2636520"/>
              <a:gd name="connsiteY0" fmla="*/ 0 h 1577340"/>
              <a:gd name="connsiteX1" fmla="*/ 2423160 w 2636520"/>
              <a:gd name="connsiteY1" fmla="*/ 0 h 1577340"/>
              <a:gd name="connsiteX2" fmla="*/ 2567940 w 2636520"/>
              <a:gd name="connsiteY2" fmla="*/ 68580 h 1577340"/>
              <a:gd name="connsiteX3" fmla="*/ 2628900 w 2636520"/>
              <a:gd name="connsiteY3" fmla="*/ 213360 h 1577340"/>
              <a:gd name="connsiteX4" fmla="*/ 2636520 w 2636520"/>
              <a:gd name="connsiteY4" fmla="*/ 1379220 h 1577340"/>
              <a:gd name="connsiteX5" fmla="*/ 2636520 w 2636520"/>
              <a:gd name="connsiteY5" fmla="*/ 1577340 h 1577340"/>
              <a:gd name="connsiteX6" fmla="*/ 0 w 2636520"/>
              <a:gd name="connsiteY6" fmla="*/ 1577340 h 1577340"/>
              <a:gd name="connsiteX7" fmla="*/ 0 w 2636520"/>
              <a:gd name="connsiteY7" fmla="*/ 0 h 1577340"/>
              <a:gd name="connsiteX8" fmla="*/ 197168 w 2636520"/>
              <a:gd name="connsiteY8" fmla="*/ 197168 h 1577340"/>
              <a:gd name="connsiteX9" fmla="*/ 197168 w 2636520"/>
              <a:gd name="connsiteY9" fmla="*/ 1380173 h 1577340"/>
              <a:gd name="connsiteX10" fmla="*/ 2439353 w 2636520"/>
              <a:gd name="connsiteY10" fmla="*/ 1380173 h 1577340"/>
              <a:gd name="connsiteX11" fmla="*/ 2439353 w 2636520"/>
              <a:gd name="connsiteY11" fmla="*/ 197168 h 1577340"/>
              <a:gd name="connsiteX12" fmla="*/ 197168 w 2636520"/>
              <a:gd name="connsiteY12" fmla="*/ 197168 h 1577340"/>
              <a:gd name="connsiteX0" fmla="*/ 0 w 2636520"/>
              <a:gd name="connsiteY0" fmla="*/ 0 h 1577340"/>
              <a:gd name="connsiteX1" fmla="*/ 2423160 w 2636520"/>
              <a:gd name="connsiteY1" fmla="*/ 0 h 1577340"/>
              <a:gd name="connsiteX2" fmla="*/ 2567940 w 2636520"/>
              <a:gd name="connsiteY2" fmla="*/ 68580 h 1577340"/>
              <a:gd name="connsiteX3" fmla="*/ 2628900 w 2636520"/>
              <a:gd name="connsiteY3" fmla="*/ 213360 h 1577340"/>
              <a:gd name="connsiteX4" fmla="*/ 2636520 w 2636520"/>
              <a:gd name="connsiteY4" fmla="*/ 1379220 h 1577340"/>
              <a:gd name="connsiteX5" fmla="*/ 2636520 w 2636520"/>
              <a:gd name="connsiteY5" fmla="*/ 1577340 h 1577340"/>
              <a:gd name="connsiteX6" fmla="*/ 2430780 w 2636520"/>
              <a:gd name="connsiteY6" fmla="*/ 1569720 h 1577340"/>
              <a:gd name="connsiteX7" fmla="*/ 0 w 2636520"/>
              <a:gd name="connsiteY7" fmla="*/ 1577340 h 1577340"/>
              <a:gd name="connsiteX8" fmla="*/ 0 w 2636520"/>
              <a:gd name="connsiteY8" fmla="*/ 0 h 1577340"/>
              <a:gd name="connsiteX9" fmla="*/ 197168 w 2636520"/>
              <a:gd name="connsiteY9" fmla="*/ 197168 h 1577340"/>
              <a:gd name="connsiteX10" fmla="*/ 197168 w 2636520"/>
              <a:gd name="connsiteY10" fmla="*/ 1380173 h 1577340"/>
              <a:gd name="connsiteX11" fmla="*/ 2439353 w 2636520"/>
              <a:gd name="connsiteY11" fmla="*/ 1380173 h 1577340"/>
              <a:gd name="connsiteX12" fmla="*/ 2439353 w 2636520"/>
              <a:gd name="connsiteY12" fmla="*/ 197168 h 1577340"/>
              <a:gd name="connsiteX13" fmla="*/ 197168 w 2636520"/>
              <a:gd name="connsiteY13" fmla="*/ 197168 h 1577340"/>
              <a:gd name="connsiteX0" fmla="*/ 0 w 2636520"/>
              <a:gd name="connsiteY0" fmla="*/ 0 h 1577340"/>
              <a:gd name="connsiteX1" fmla="*/ 2423160 w 2636520"/>
              <a:gd name="connsiteY1" fmla="*/ 0 h 1577340"/>
              <a:gd name="connsiteX2" fmla="*/ 2567940 w 2636520"/>
              <a:gd name="connsiteY2" fmla="*/ 68580 h 1577340"/>
              <a:gd name="connsiteX3" fmla="*/ 2628900 w 2636520"/>
              <a:gd name="connsiteY3" fmla="*/ 213360 h 1577340"/>
              <a:gd name="connsiteX4" fmla="*/ 2636520 w 2636520"/>
              <a:gd name="connsiteY4" fmla="*/ 1379220 h 1577340"/>
              <a:gd name="connsiteX5" fmla="*/ 2575560 w 2636520"/>
              <a:gd name="connsiteY5" fmla="*/ 1516380 h 1577340"/>
              <a:gd name="connsiteX6" fmla="*/ 2430780 w 2636520"/>
              <a:gd name="connsiteY6" fmla="*/ 1569720 h 1577340"/>
              <a:gd name="connsiteX7" fmla="*/ 0 w 2636520"/>
              <a:gd name="connsiteY7" fmla="*/ 1577340 h 1577340"/>
              <a:gd name="connsiteX8" fmla="*/ 0 w 2636520"/>
              <a:gd name="connsiteY8" fmla="*/ 0 h 1577340"/>
              <a:gd name="connsiteX9" fmla="*/ 197168 w 2636520"/>
              <a:gd name="connsiteY9" fmla="*/ 197168 h 1577340"/>
              <a:gd name="connsiteX10" fmla="*/ 197168 w 2636520"/>
              <a:gd name="connsiteY10" fmla="*/ 1380173 h 1577340"/>
              <a:gd name="connsiteX11" fmla="*/ 2439353 w 2636520"/>
              <a:gd name="connsiteY11" fmla="*/ 1380173 h 1577340"/>
              <a:gd name="connsiteX12" fmla="*/ 2439353 w 2636520"/>
              <a:gd name="connsiteY12" fmla="*/ 197168 h 1577340"/>
              <a:gd name="connsiteX13" fmla="*/ 197168 w 2636520"/>
              <a:gd name="connsiteY13" fmla="*/ 197168 h 1577340"/>
              <a:gd name="connsiteX0" fmla="*/ 0 w 2636520"/>
              <a:gd name="connsiteY0" fmla="*/ 0 h 1577340"/>
              <a:gd name="connsiteX1" fmla="*/ 2423160 w 2636520"/>
              <a:gd name="connsiteY1" fmla="*/ 0 h 1577340"/>
              <a:gd name="connsiteX2" fmla="*/ 2567940 w 2636520"/>
              <a:gd name="connsiteY2" fmla="*/ 68580 h 1577340"/>
              <a:gd name="connsiteX3" fmla="*/ 2628900 w 2636520"/>
              <a:gd name="connsiteY3" fmla="*/ 213360 h 1577340"/>
              <a:gd name="connsiteX4" fmla="*/ 2636520 w 2636520"/>
              <a:gd name="connsiteY4" fmla="*/ 1379220 h 1577340"/>
              <a:gd name="connsiteX5" fmla="*/ 2575560 w 2636520"/>
              <a:gd name="connsiteY5" fmla="*/ 1516380 h 1577340"/>
              <a:gd name="connsiteX6" fmla="*/ 2430780 w 2636520"/>
              <a:gd name="connsiteY6" fmla="*/ 1569720 h 1577340"/>
              <a:gd name="connsiteX7" fmla="*/ 198120 w 2636520"/>
              <a:gd name="connsiteY7" fmla="*/ 1577340 h 1577340"/>
              <a:gd name="connsiteX8" fmla="*/ 0 w 2636520"/>
              <a:gd name="connsiteY8" fmla="*/ 1577340 h 1577340"/>
              <a:gd name="connsiteX9" fmla="*/ 0 w 2636520"/>
              <a:gd name="connsiteY9" fmla="*/ 0 h 1577340"/>
              <a:gd name="connsiteX10" fmla="*/ 197168 w 2636520"/>
              <a:gd name="connsiteY10" fmla="*/ 197168 h 1577340"/>
              <a:gd name="connsiteX11" fmla="*/ 197168 w 2636520"/>
              <a:gd name="connsiteY11" fmla="*/ 1380173 h 1577340"/>
              <a:gd name="connsiteX12" fmla="*/ 2439353 w 2636520"/>
              <a:gd name="connsiteY12" fmla="*/ 1380173 h 1577340"/>
              <a:gd name="connsiteX13" fmla="*/ 2439353 w 2636520"/>
              <a:gd name="connsiteY13" fmla="*/ 197168 h 1577340"/>
              <a:gd name="connsiteX14" fmla="*/ 197168 w 2636520"/>
              <a:gd name="connsiteY14" fmla="*/ 197168 h 1577340"/>
              <a:gd name="connsiteX0" fmla="*/ 15240 w 2651760"/>
              <a:gd name="connsiteY0" fmla="*/ 0 h 1577340"/>
              <a:gd name="connsiteX1" fmla="*/ 2438400 w 2651760"/>
              <a:gd name="connsiteY1" fmla="*/ 0 h 1577340"/>
              <a:gd name="connsiteX2" fmla="*/ 2583180 w 2651760"/>
              <a:gd name="connsiteY2" fmla="*/ 68580 h 1577340"/>
              <a:gd name="connsiteX3" fmla="*/ 2644140 w 2651760"/>
              <a:gd name="connsiteY3" fmla="*/ 213360 h 1577340"/>
              <a:gd name="connsiteX4" fmla="*/ 2651760 w 2651760"/>
              <a:gd name="connsiteY4" fmla="*/ 1379220 h 1577340"/>
              <a:gd name="connsiteX5" fmla="*/ 2590800 w 2651760"/>
              <a:gd name="connsiteY5" fmla="*/ 1516380 h 1577340"/>
              <a:gd name="connsiteX6" fmla="*/ 2446020 w 2651760"/>
              <a:gd name="connsiteY6" fmla="*/ 1569720 h 1577340"/>
              <a:gd name="connsiteX7" fmla="*/ 213360 w 2651760"/>
              <a:gd name="connsiteY7" fmla="*/ 1577340 h 1577340"/>
              <a:gd name="connsiteX8" fmla="*/ 15240 w 2651760"/>
              <a:gd name="connsiteY8" fmla="*/ 1577340 h 1577340"/>
              <a:gd name="connsiteX9" fmla="*/ 0 w 2651760"/>
              <a:gd name="connsiteY9" fmla="*/ 1363980 h 1577340"/>
              <a:gd name="connsiteX10" fmla="*/ 15240 w 2651760"/>
              <a:gd name="connsiteY10" fmla="*/ 0 h 1577340"/>
              <a:gd name="connsiteX11" fmla="*/ 212408 w 2651760"/>
              <a:gd name="connsiteY11" fmla="*/ 197168 h 1577340"/>
              <a:gd name="connsiteX12" fmla="*/ 212408 w 2651760"/>
              <a:gd name="connsiteY12" fmla="*/ 1380173 h 1577340"/>
              <a:gd name="connsiteX13" fmla="*/ 2454593 w 2651760"/>
              <a:gd name="connsiteY13" fmla="*/ 1380173 h 1577340"/>
              <a:gd name="connsiteX14" fmla="*/ 2454593 w 2651760"/>
              <a:gd name="connsiteY14" fmla="*/ 197168 h 1577340"/>
              <a:gd name="connsiteX15" fmla="*/ 212408 w 2651760"/>
              <a:gd name="connsiteY15" fmla="*/ 197168 h 1577340"/>
              <a:gd name="connsiteX0" fmla="*/ 15240 w 2651760"/>
              <a:gd name="connsiteY0" fmla="*/ 0 h 1577340"/>
              <a:gd name="connsiteX1" fmla="*/ 2438400 w 2651760"/>
              <a:gd name="connsiteY1" fmla="*/ 0 h 1577340"/>
              <a:gd name="connsiteX2" fmla="*/ 2583180 w 2651760"/>
              <a:gd name="connsiteY2" fmla="*/ 68580 h 1577340"/>
              <a:gd name="connsiteX3" fmla="*/ 2644140 w 2651760"/>
              <a:gd name="connsiteY3" fmla="*/ 213360 h 1577340"/>
              <a:gd name="connsiteX4" fmla="*/ 2651760 w 2651760"/>
              <a:gd name="connsiteY4" fmla="*/ 1379220 h 1577340"/>
              <a:gd name="connsiteX5" fmla="*/ 2590800 w 2651760"/>
              <a:gd name="connsiteY5" fmla="*/ 1516380 h 1577340"/>
              <a:gd name="connsiteX6" fmla="*/ 2446020 w 2651760"/>
              <a:gd name="connsiteY6" fmla="*/ 1569720 h 1577340"/>
              <a:gd name="connsiteX7" fmla="*/ 213360 w 2651760"/>
              <a:gd name="connsiteY7" fmla="*/ 1577340 h 1577340"/>
              <a:gd name="connsiteX8" fmla="*/ 68580 w 2651760"/>
              <a:gd name="connsiteY8" fmla="*/ 1539240 h 1577340"/>
              <a:gd name="connsiteX9" fmla="*/ 0 w 2651760"/>
              <a:gd name="connsiteY9" fmla="*/ 1363980 h 1577340"/>
              <a:gd name="connsiteX10" fmla="*/ 15240 w 2651760"/>
              <a:gd name="connsiteY10" fmla="*/ 0 h 1577340"/>
              <a:gd name="connsiteX11" fmla="*/ 212408 w 2651760"/>
              <a:gd name="connsiteY11" fmla="*/ 197168 h 1577340"/>
              <a:gd name="connsiteX12" fmla="*/ 212408 w 2651760"/>
              <a:gd name="connsiteY12" fmla="*/ 1380173 h 1577340"/>
              <a:gd name="connsiteX13" fmla="*/ 2454593 w 2651760"/>
              <a:gd name="connsiteY13" fmla="*/ 1380173 h 1577340"/>
              <a:gd name="connsiteX14" fmla="*/ 2454593 w 2651760"/>
              <a:gd name="connsiteY14" fmla="*/ 197168 h 1577340"/>
              <a:gd name="connsiteX15" fmla="*/ 212408 w 2651760"/>
              <a:gd name="connsiteY15" fmla="*/ 197168 h 1577340"/>
              <a:gd name="connsiteX0" fmla="*/ 15240 w 2651760"/>
              <a:gd name="connsiteY0" fmla="*/ 15240 h 1592580"/>
              <a:gd name="connsiteX1" fmla="*/ 198120 w 2651760"/>
              <a:gd name="connsiteY1" fmla="*/ 0 h 1592580"/>
              <a:gd name="connsiteX2" fmla="*/ 2438400 w 2651760"/>
              <a:gd name="connsiteY2" fmla="*/ 15240 h 1592580"/>
              <a:gd name="connsiteX3" fmla="*/ 2583180 w 2651760"/>
              <a:gd name="connsiteY3" fmla="*/ 83820 h 1592580"/>
              <a:gd name="connsiteX4" fmla="*/ 2644140 w 2651760"/>
              <a:gd name="connsiteY4" fmla="*/ 228600 h 1592580"/>
              <a:gd name="connsiteX5" fmla="*/ 2651760 w 2651760"/>
              <a:gd name="connsiteY5" fmla="*/ 1394460 h 1592580"/>
              <a:gd name="connsiteX6" fmla="*/ 2590800 w 2651760"/>
              <a:gd name="connsiteY6" fmla="*/ 1531620 h 1592580"/>
              <a:gd name="connsiteX7" fmla="*/ 2446020 w 2651760"/>
              <a:gd name="connsiteY7" fmla="*/ 1584960 h 1592580"/>
              <a:gd name="connsiteX8" fmla="*/ 213360 w 2651760"/>
              <a:gd name="connsiteY8" fmla="*/ 1592580 h 1592580"/>
              <a:gd name="connsiteX9" fmla="*/ 68580 w 2651760"/>
              <a:gd name="connsiteY9" fmla="*/ 1554480 h 1592580"/>
              <a:gd name="connsiteX10" fmla="*/ 0 w 2651760"/>
              <a:gd name="connsiteY10" fmla="*/ 1379220 h 1592580"/>
              <a:gd name="connsiteX11" fmla="*/ 15240 w 2651760"/>
              <a:gd name="connsiteY11" fmla="*/ 15240 h 1592580"/>
              <a:gd name="connsiteX12" fmla="*/ 212408 w 2651760"/>
              <a:gd name="connsiteY12" fmla="*/ 212408 h 1592580"/>
              <a:gd name="connsiteX13" fmla="*/ 212408 w 2651760"/>
              <a:gd name="connsiteY13" fmla="*/ 1395413 h 1592580"/>
              <a:gd name="connsiteX14" fmla="*/ 2454593 w 2651760"/>
              <a:gd name="connsiteY14" fmla="*/ 1395413 h 1592580"/>
              <a:gd name="connsiteX15" fmla="*/ 2454593 w 2651760"/>
              <a:gd name="connsiteY15" fmla="*/ 212408 h 1592580"/>
              <a:gd name="connsiteX16" fmla="*/ 212408 w 2651760"/>
              <a:gd name="connsiteY16" fmla="*/ 212408 h 1592580"/>
              <a:gd name="connsiteX0" fmla="*/ 7620 w 2644140"/>
              <a:gd name="connsiteY0" fmla="*/ 15240 h 1592580"/>
              <a:gd name="connsiteX1" fmla="*/ 190500 w 2644140"/>
              <a:gd name="connsiteY1" fmla="*/ 0 h 1592580"/>
              <a:gd name="connsiteX2" fmla="*/ 2430780 w 2644140"/>
              <a:gd name="connsiteY2" fmla="*/ 15240 h 1592580"/>
              <a:gd name="connsiteX3" fmla="*/ 2575560 w 2644140"/>
              <a:gd name="connsiteY3" fmla="*/ 83820 h 1592580"/>
              <a:gd name="connsiteX4" fmla="*/ 2636520 w 2644140"/>
              <a:gd name="connsiteY4" fmla="*/ 228600 h 1592580"/>
              <a:gd name="connsiteX5" fmla="*/ 2644140 w 2644140"/>
              <a:gd name="connsiteY5" fmla="*/ 1394460 h 1592580"/>
              <a:gd name="connsiteX6" fmla="*/ 2583180 w 2644140"/>
              <a:gd name="connsiteY6" fmla="*/ 1531620 h 1592580"/>
              <a:gd name="connsiteX7" fmla="*/ 2438400 w 2644140"/>
              <a:gd name="connsiteY7" fmla="*/ 1584960 h 1592580"/>
              <a:gd name="connsiteX8" fmla="*/ 205740 w 2644140"/>
              <a:gd name="connsiteY8" fmla="*/ 1592580 h 1592580"/>
              <a:gd name="connsiteX9" fmla="*/ 60960 w 2644140"/>
              <a:gd name="connsiteY9" fmla="*/ 1554480 h 1592580"/>
              <a:gd name="connsiteX10" fmla="*/ 0 w 2644140"/>
              <a:gd name="connsiteY10" fmla="*/ 1371600 h 1592580"/>
              <a:gd name="connsiteX11" fmla="*/ 7620 w 2644140"/>
              <a:gd name="connsiteY11" fmla="*/ 15240 h 1592580"/>
              <a:gd name="connsiteX12" fmla="*/ 204788 w 2644140"/>
              <a:gd name="connsiteY12" fmla="*/ 212408 h 1592580"/>
              <a:gd name="connsiteX13" fmla="*/ 204788 w 2644140"/>
              <a:gd name="connsiteY13" fmla="*/ 1395413 h 1592580"/>
              <a:gd name="connsiteX14" fmla="*/ 2446973 w 2644140"/>
              <a:gd name="connsiteY14" fmla="*/ 1395413 h 1592580"/>
              <a:gd name="connsiteX15" fmla="*/ 2446973 w 2644140"/>
              <a:gd name="connsiteY15" fmla="*/ 212408 h 1592580"/>
              <a:gd name="connsiteX16" fmla="*/ 204788 w 2644140"/>
              <a:gd name="connsiteY16" fmla="*/ 212408 h 1592580"/>
              <a:gd name="connsiteX0" fmla="*/ 7620 w 2644140"/>
              <a:gd name="connsiteY0" fmla="*/ 15240 h 1592580"/>
              <a:gd name="connsiteX1" fmla="*/ 190500 w 2644140"/>
              <a:gd name="connsiteY1" fmla="*/ 0 h 1592580"/>
              <a:gd name="connsiteX2" fmla="*/ 2430780 w 2644140"/>
              <a:gd name="connsiteY2" fmla="*/ 15240 h 1592580"/>
              <a:gd name="connsiteX3" fmla="*/ 2575560 w 2644140"/>
              <a:gd name="connsiteY3" fmla="*/ 83820 h 1592580"/>
              <a:gd name="connsiteX4" fmla="*/ 2636520 w 2644140"/>
              <a:gd name="connsiteY4" fmla="*/ 228600 h 1592580"/>
              <a:gd name="connsiteX5" fmla="*/ 2644140 w 2644140"/>
              <a:gd name="connsiteY5" fmla="*/ 1394460 h 1592580"/>
              <a:gd name="connsiteX6" fmla="*/ 2583180 w 2644140"/>
              <a:gd name="connsiteY6" fmla="*/ 1531620 h 1592580"/>
              <a:gd name="connsiteX7" fmla="*/ 2438400 w 2644140"/>
              <a:gd name="connsiteY7" fmla="*/ 1584960 h 1592580"/>
              <a:gd name="connsiteX8" fmla="*/ 205740 w 2644140"/>
              <a:gd name="connsiteY8" fmla="*/ 1592580 h 1592580"/>
              <a:gd name="connsiteX9" fmla="*/ 60960 w 2644140"/>
              <a:gd name="connsiteY9" fmla="*/ 1554480 h 1592580"/>
              <a:gd name="connsiteX10" fmla="*/ 0 w 2644140"/>
              <a:gd name="connsiteY10" fmla="*/ 1371600 h 1592580"/>
              <a:gd name="connsiteX11" fmla="*/ 0 w 2644140"/>
              <a:gd name="connsiteY11" fmla="*/ 236220 h 1592580"/>
              <a:gd name="connsiteX12" fmla="*/ 7620 w 2644140"/>
              <a:gd name="connsiteY12" fmla="*/ 15240 h 1592580"/>
              <a:gd name="connsiteX13" fmla="*/ 204788 w 2644140"/>
              <a:gd name="connsiteY13" fmla="*/ 212408 h 1592580"/>
              <a:gd name="connsiteX14" fmla="*/ 204788 w 2644140"/>
              <a:gd name="connsiteY14" fmla="*/ 1395413 h 1592580"/>
              <a:gd name="connsiteX15" fmla="*/ 2446973 w 2644140"/>
              <a:gd name="connsiteY15" fmla="*/ 1395413 h 1592580"/>
              <a:gd name="connsiteX16" fmla="*/ 2446973 w 2644140"/>
              <a:gd name="connsiteY16" fmla="*/ 212408 h 1592580"/>
              <a:gd name="connsiteX17" fmla="*/ 204788 w 2644140"/>
              <a:gd name="connsiteY17" fmla="*/ 212408 h 1592580"/>
              <a:gd name="connsiteX0" fmla="*/ 7620 w 2644140"/>
              <a:gd name="connsiteY0" fmla="*/ 15240 h 1592580"/>
              <a:gd name="connsiteX1" fmla="*/ 190500 w 2644140"/>
              <a:gd name="connsiteY1" fmla="*/ 0 h 1592580"/>
              <a:gd name="connsiteX2" fmla="*/ 2430780 w 2644140"/>
              <a:gd name="connsiteY2" fmla="*/ 15240 h 1592580"/>
              <a:gd name="connsiteX3" fmla="*/ 2575560 w 2644140"/>
              <a:gd name="connsiteY3" fmla="*/ 83820 h 1592580"/>
              <a:gd name="connsiteX4" fmla="*/ 2636520 w 2644140"/>
              <a:gd name="connsiteY4" fmla="*/ 228600 h 1592580"/>
              <a:gd name="connsiteX5" fmla="*/ 2644140 w 2644140"/>
              <a:gd name="connsiteY5" fmla="*/ 1394460 h 1592580"/>
              <a:gd name="connsiteX6" fmla="*/ 2583180 w 2644140"/>
              <a:gd name="connsiteY6" fmla="*/ 1531620 h 1592580"/>
              <a:gd name="connsiteX7" fmla="*/ 2438400 w 2644140"/>
              <a:gd name="connsiteY7" fmla="*/ 1584960 h 1592580"/>
              <a:gd name="connsiteX8" fmla="*/ 205740 w 2644140"/>
              <a:gd name="connsiteY8" fmla="*/ 1592580 h 1592580"/>
              <a:gd name="connsiteX9" fmla="*/ 60960 w 2644140"/>
              <a:gd name="connsiteY9" fmla="*/ 1554480 h 1592580"/>
              <a:gd name="connsiteX10" fmla="*/ 0 w 2644140"/>
              <a:gd name="connsiteY10" fmla="*/ 1371600 h 1592580"/>
              <a:gd name="connsiteX11" fmla="*/ 0 w 2644140"/>
              <a:gd name="connsiteY11" fmla="*/ 236220 h 1592580"/>
              <a:gd name="connsiteX12" fmla="*/ 0 w 2644140"/>
              <a:gd name="connsiteY12" fmla="*/ 91440 h 1592580"/>
              <a:gd name="connsiteX13" fmla="*/ 7620 w 2644140"/>
              <a:gd name="connsiteY13" fmla="*/ 15240 h 1592580"/>
              <a:gd name="connsiteX14" fmla="*/ 204788 w 2644140"/>
              <a:gd name="connsiteY14" fmla="*/ 212408 h 1592580"/>
              <a:gd name="connsiteX15" fmla="*/ 204788 w 2644140"/>
              <a:gd name="connsiteY15" fmla="*/ 1395413 h 1592580"/>
              <a:gd name="connsiteX16" fmla="*/ 2446973 w 2644140"/>
              <a:gd name="connsiteY16" fmla="*/ 1395413 h 1592580"/>
              <a:gd name="connsiteX17" fmla="*/ 2446973 w 2644140"/>
              <a:gd name="connsiteY17" fmla="*/ 212408 h 1592580"/>
              <a:gd name="connsiteX18" fmla="*/ 204788 w 2644140"/>
              <a:gd name="connsiteY18" fmla="*/ 212408 h 1592580"/>
              <a:gd name="connsiteX0" fmla="*/ 7620 w 2644140"/>
              <a:gd name="connsiteY0" fmla="*/ 15240 h 1592580"/>
              <a:gd name="connsiteX1" fmla="*/ 76200 w 2644140"/>
              <a:gd name="connsiteY1" fmla="*/ 15240 h 1592580"/>
              <a:gd name="connsiteX2" fmla="*/ 190500 w 2644140"/>
              <a:gd name="connsiteY2" fmla="*/ 0 h 1592580"/>
              <a:gd name="connsiteX3" fmla="*/ 2430780 w 2644140"/>
              <a:gd name="connsiteY3" fmla="*/ 15240 h 1592580"/>
              <a:gd name="connsiteX4" fmla="*/ 2575560 w 2644140"/>
              <a:gd name="connsiteY4" fmla="*/ 83820 h 1592580"/>
              <a:gd name="connsiteX5" fmla="*/ 2636520 w 2644140"/>
              <a:gd name="connsiteY5" fmla="*/ 228600 h 1592580"/>
              <a:gd name="connsiteX6" fmla="*/ 2644140 w 2644140"/>
              <a:gd name="connsiteY6" fmla="*/ 1394460 h 1592580"/>
              <a:gd name="connsiteX7" fmla="*/ 2583180 w 2644140"/>
              <a:gd name="connsiteY7" fmla="*/ 1531620 h 1592580"/>
              <a:gd name="connsiteX8" fmla="*/ 2438400 w 2644140"/>
              <a:gd name="connsiteY8" fmla="*/ 1584960 h 1592580"/>
              <a:gd name="connsiteX9" fmla="*/ 205740 w 2644140"/>
              <a:gd name="connsiteY9" fmla="*/ 1592580 h 1592580"/>
              <a:gd name="connsiteX10" fmla="*/ 60960 w 2644140"/>
              <a:gd name="connsiteY10" fmla="*/ 1554480 h 1592580"/>
              <a:gd name="connsiteX11" fmla="*/ 0 w 2644140"/>
              <a:gd name="connsiteY11" fmla="*/ 1371600 h 1592580"/>
              <a:gd name="connsiteX12" fmla="*/ 0 w 2644140"/>
              <a:gd name="connsiteY12" fmla="*/ 236220 h 1592580"/>
              <a:gd name="connsiteX13" fmla="*/ 0 w 2644140"/>
              <a:gd name="connsiteY13" fmla="*/ 91440 h 1592580"/>
              <a:gd name="connsiteX14" fmla="*/ 7620 w 2644140"/>
              <a:gd name="connsiteY14" fmla="*/ 15240 h 1592580"/>
              <a:gd name="connsiteX15" fmla="*/ 204788 w 2644140"/>
              <a:gd name="connsiteY15" fmla="*/ 212408 h 1592580"/>
              <a:gd name="connsiteX16" fmla="*/ 204788 w 2644140"/>
              <a:gd name="connsiteY16" fmla="*/ 1395413 h 1592580"/>
              <a:gd name="connsiteX17" fmla="*/ 2446973 w 2644140"/>
              <a:gd name="connsiteY17" fmla="*/ 1395413 h 1592580"/>
              <a:gd name="connsiteX18" fmla="*/ 2446973 w 2644140"/>
              <a:gd name="connsiteY18" fmla="*/ 212408 h 1592580"/>
              <a:gd name="connsiteX19" fmla="*/ 204788 w 2644140"/>
              <a:gd name="connsiteY19" fmla="*/ 212408 h 1592580"/>
              <a:gd name="connsiteX0" fmla="*/ 60960 w 2644140"/>
              <a:gd name="connsiteY0" fmla="*/ 53340 h 1592580"/>
              <a:gd name="connsiteX1" fmla="*/ 76200 w 2644140"/>
              <a:gd name="connsiteY1" fmla="*/ 15240 h 1592580"/>
              <a:gd name="connsiteX2" fmla="*/ 190500 w 2644140"/>
              <a:gd name="connsiteY2" fmla="*/ 0 h 1592580"/>
              <a:gd name="connsiteX3" fmla="*/ 2430780 w 2644140"/>
              <a:gd name="connsiteY3" fmla="*/ 15240 h 1592580"/>
              <a:gd name="connsiteX4" fmla="*/ 2575560 w 2644140"/>
              <a:gd name="connsiteY4" fmla="*/ 83820 h 1592580"/>
              <a:gd name="connsiteX5" fmla="*/ 2636520 w 2644140"/>
              <a:gd name="connsiteY5" fmla="*/ 228600 h 1592580"/>
              <a:gd name="connsiteX6" fmla="*/ 2644140 w 2644140"/>
              <a:gd name="connsiteY6" fmla="*/ 1394460 h 1592580"/>
              <a:gd name="connsiteX7" fmla="*/ 2583180 w 2644140"/>
              <a:gd name="connsiteY7" fmla="*/ 1531620 h 1592580"/>
              <a:gd name="connsiteX8" fmla="*/ 2438400 w 2644140"/>
              <a:gd name="connsiteY8" fmla="*/ 1584960 h 1592580"/>
              <a:gd name="connsiteX9" fmla="*/ 205740 w 2644140"/>
              <a:gd name="connsiteY9" fmla="*/ 1592580 h 1592580"/>
              <a:gd name="connsiteX10" fmla="*/ 60960 w 2644140"/>
              <a:gd name="connsiteY10" fmla="*/ 1554480 h 1592580"/>
              <a:gd name="connsiteX11" fmla="*/ 0 w 2644140"/>
              <a:gd name="connsiteY11" fmla="*/ 1371600 h 1592580"/>
              <a:gd name="connsiteX12" fmla="*/ 0 w 2644140"/>
              <a:gd name="connsiteY12" fmla="*/ 236220 h 1592580"/>
              <a:gd name="connsiteX13" fmla="*/ 0 w 2644140"/>
              <a:gd name="connsiteY13" fmla="*/ 91440 h 1592580"/>
              <a:gd name="connsiteX14" fmla="*/ 60960 w 2644140"/>
              <a:gd name="connsiteY14" fmla="*/ 53340 h 1592580"/>
              <a:gd name="connsiteX15" fmla="*/ 204788 w 2644140"/>
              <a:gd name="connsiteY15" fmla="*/ 212408 h 1592580"/>
              <a:gd name="connsiteX16" fmla="*/ 204788 w 2644140"/>
              <a:gd name="connsiteY16" fmla="*/ 1395413 h 1592580"/>
              <a:gd name="connsiteX17" fmla="*/ 2446973 w 2644140"/>
              <a:gd name="connsiteY17" fmla="*/ 1395413 h 1592580"/>
              <a:gd name="connsiteX18" fmla="*/ 2446973 w 2644140"/>
              <a:gd name="connsiteY18" fmla="*/ 212408 h 1592580"/>
              <a:gd name="connsiteX19" fmla="*/ 204788 w 2644140"/>
              <a:gd name="connsiteY19" fmla="*/ 212408 h 1592580"/>
              <a:gd name="connsiteX0" fmla="*/ 60960 w 2644140"/>
              <a:gd name="connsiteY0" fmla="*/ 53340 h 1592580"/>
              <a:gd name="connsiteX1" fmla="*/ 76200 w 2644140"/>
              <a:gd name="connsiteY1" fmla="*/ 15240 h 1592580"/>
              <a:gd name="connsiteX2" fmla="*/ 190500 w 2644140"/>
              <a:gd name="connsiteY2" fmla="*/ 0 h 1592580"/>
              <a:gd name="connsiteX3" fmla="*/ 2430780 w 2644140"/>
              <a:gd name="connsiteY3" fmla="*/ 15240 h 1592580"/>
              <a:gd name="connsiteX4" fmla="*/ 2575560 w 2644140"/>
              <a:gd name="connsiteY4" fmla="*/ 83820 h 1592580"/>
              <a:gd name="connsiteX5" fmla="*/ 2636520 w 2644140"/>
              <a:gd name="connsiteY5" fmla="*/ 228600 h 1592580"/>
              <a:gd name="connsiteX6" fmla="*/ 2644140 w 2644140"/>
              <a:gd name="connsiteY6" fmla="*/ 1394460 h 1592580"/>
              <a:gd name="connsiteX7" fmla="*/ 2583180 w 2644140"/>
              <a:gd name="connsiteY7" fmla="*/ 1531620 h 1592580"/>
              <a:gd name="connsiteX8" fmla="*/ 2438400 w 2644140"/>
              <a:gd name="connsiteY8" fmla="*/ 1584960 h 1592580"/>
              <a:gd name="connsiteX9" fmla="*/ 205740 w 2644140"/>
              <a:gd name="connsiteY9" fmla="*/ 1592580 h 1592580"/>
              <a:gd name="connsiteX10" fmla="*/ 60960 w 2644140"/>
              <a:gd name="connsiteY10" fmla="*/ 1554480 h 1592580"/>
              <a:gd name="connsiteX11" fmla="*/ 0 w 2644140"/>
              <a:gd name="connsiteY11" fmla="*/ 1371600 h 1592580"/>
              <a:gd name="connsiteX12" fmla="*/ 0 w 2644140"/>
              <a:gd name="connsiteY12" fmla="*/ 236220 h 1592580"/>
              <a:gd name="connsiteX13" fmla="*/ 15164 w 2644140"/>
              <a:gd name="connsiteY13" fmla="*/ 121523 h 1592580"/>
              <a:gd name="connsiteX14" fmla="*/ 60960 w 2644140"/>
              <a:gd name="connsiteY14" fmla="*/ 53340 h 1592580"/>
              <a:gd name="connsiteX15" fmla="*/ 204788 w 2644140"/>
              <a:gd name="connsiteY15" fmla="*/ 212408 h 1592580"/>
              <a:gd name="connsiteX16" fmla="*/ 204788 w 2644140"/>
              <a:gd name="connsiteY16" fmla="*/ 1395413 h 1592580"/>
              <a:gd name="connsiteX17" fmla="*/ 2446973 w 2644140"/>
              <a:gd name="connsiteY17" fmla="*/ 1395413 h 1592580"/>
              <a:gd name="connsiteX18" fmla="*/ 2446973 w 2644140"/>
              <a:gd name="connsiteY18" fmla="*/ 212408 h 1592580"/>
              <a:gd name="connsiteX19" fmla="*/ 204788 w 2644140"/>
              <a:gd name="connsiteY19" fmla="*/ 212408 h 1592580"/>
              <a:gd name="connsiteX0" fmla="*/ 60960 w 2644140"/>
              <a:gd name="connsiteY0" fmla="*/ 53340 h 1592580"/>
              <a:gd name="connsiteX1" fmla="*/ 101474 w 2644140"/>
              <a:gd name="connsiteY1" fmla="*/ 20254 h 1592580"/>
              <a:gd name="connsiteX2" fmla="*/ 190500 w 2644140"/>
              <a:gd name="connsiteY2" fmla="*/ 0 h 1592580"/>
              <a:gd name="connsiteX3" fmla="*/ 2430780 w 2644140"/>
              <a:gd name="connsiteY3" fmla="*/ 15240 h 1592580"/>
              <a:gd name="connsiteX4" fmla="*/ 2575560 w 2644140"/>
              <a:gd name="connsiteY4" fmla="*/ 83820 h 1592580"/>
              <a:gd name="connsiteX5" fmla="*/ 2636520 w 2644140"/>
              <a:gd name="connsiteY5" fmla="*/ 228600 h 1592580"/>
              <a:gd name="connsiteX6" fmla="*/ 2644140 w 2644140"/>
              <a:gd name="connsiteY6" fmla="*/ 1394460 h 1592580"/>
              <a:gd name="connsiteX7" fmla="*/ 2583180 w 2644140"/>
              <a:gd name="connsiteY7" fmla="*/ 1531620 h 1592580"/>
              <a:gd name="connsiteX8" fmla="*/ 2438400 w 2644140"/>
              <a:gd name="connsiteY8" fmla="*/ 1584960 h 1592580"/>
              <a:gd name="connsiteX9" fmla="*/ 205740 w 2644140"/>
              <a:gd name="connsiteY9" fmla="*/ 1592580 h 1592580"/>
              <a:gd name="connsiteX10" fmla="*/ 60960 w 2644140"/>
              <a:gd name="connsiteY10" fmla="*/ 1554480 h 1592580"/>
              <a:gd name="connsiteX11" fmla="*/ 0 w 2644140"/>
              <a:gd name="connsiteY11" fmla="*/ 1371600 h 1592580"/>
              <a:gd name="connsiteX12" fmla="*/ 0 w 2644140"/>
              <a:gd name="connsiteY12" fmla="*/ 236220 h 1592580"/>
              <a:gd name="connsiteX13" fmla="*/ 15164 w 2644140"/>
              <a:gd name="connsiteY13" fmla="*/ 121523 h 1592580"/>
              <a:gd name="connsiteX14" fmla="*/ 60960 w 2644140"/>
              <a:gd name="connsiteY14" fmla="*/ 53340 h 1592580"/>
              <a:gd name="connsiteX15" fmla="*/ 204788 w 2644140"/>
              <a:gd name="connsiteY15" fmla="*/ 212408 h 1592580"/>
              <a:gd name="connsiteX16" fmla="*/ 204788 w 2644140"/>
              <a:gd name="connsiteY16" fmla="*/ 1395413 h 1592580"/>
              <a:gd name="connsiteX17" fmla="*/ 2446973 w 2644140"/>
              <a:gd name="connsiteY17" fmla="*/ 1395413 h 1592580"/>
              <a:gd name="connsiteX18" fmla="*/ 2446973 w 2644140"/>
              <a:gd name="connsiteY18" fmla="*/ 212408 h 1592580"/>
              <a:gd name="connsiteX19" fmla="*/ 204788 w 2644140"/>
              <a:gd name="connsiteY19" fmla="*/ 212408 h 1592580"/>
              <a:gd name="connsiteX0" fmla="*/ 60960 w 2644140"/>
              <a:gd name="connsiteY0" fmla="*/ 53340 h 1592580"/>
              <a:gd name="connsiteX1" fmla="*/ 101474 w 2644140"/>
              <a:gd name="connsiteY1" fmla="*/ 20254 h 1592580"/>
              <a:gd name="connsiteX2" fmla="*/ 190500 w 2644140"/>
              <a:gd name="connsiteY2" fmla="*/ 0 h 1592580"/>
              <a:gd name="connsiteX3" fmla="*/ 2430780 w 2644140"/>
              <a:gd name="connsiteY3" fmla="*/ 15240 h 1592580"/>
              <a:gd name="connsiteX4" fmla="*/ 2575560 w 2644140"/>
              <a:gd name="connsiteY4" fmla="*/ 83820 h 1592580"/>
              <a:gd name="connsiteX5" fmla="*/ 2636520 w 2644140"/>
              <a:gd name="connsiteY5" fmla="*/ 228600 h 1592580"/>
              <a:gd name="connsiteX6" fmla="*/ 2644140 w 2644140"/>
              <a:gd name="connsiteY6" fmla="*/ 1394460 h 1592580"/>
              <a:gd name="connsiteX7" fmla="*/ 2583180 w 2644140"/>
              <a:gd name="connsiteY7" fmla="*/ 1531620 h 1592580"/>
              <a:gd name="connsiteX8" fmla="*/ 2438400 w 2644140"/>
              <a:gd name="connsiteY8" fmla="*/ 1584960 h 1592580"/>
              <a:gd name="connsiteX9" fmla="*/ 205740 w 2644140"/>
              <a:gd name="connsiteY9" fmla="*/ 1592580 h 1592580"/>
              <a:gd name="connsiteX10" fmla="*/ 60960 w 2644140"/>
              <a:gd name="connsiteY10" fmla="*/ 1554480 h 1592580"/>
              <a:gd name="connsiteX11" fmla="*/ 0 w 2644140"/>
              <a:gd name="connsiteY11" fmla="*/ 1371600 h 1592580"/>
              <a:gd name="connsiteX12" fmla="*/ 0 w 2644140"/>
              <a:gd name="connsiteY12" fmla="*/ 236220 h 1592580"/>
              <a:gd name="connsiteX13" fmla="*/ 15164 w 2644140"/>
              <a:gd name="connsiteY13" fmla="*/ 121523 h 1592580"/>
              <a:gd name="connsiteX14" fmla="*/ 60960 w 2644140"/>
              <a:gd name="connsiteY14" fmla="*/ 53340 h 1592580"/>
              <a:gd name="connsiteX15" fmla="*/ 114708 w 2644140"/>
              <a:gd name="connsiteY15" fmla="*/ 144066 h 1592580"/>
              <a:gd name="connsiteX16" fmla="*/ 204788 w 2644140"/>
              <a:gd name="connsiteY16" fmla="*/ 1395413 h 1592580"/>
              <a:gd name="connsiteX17" fmla="*/ 2446973 w 2644140"/>
              <a:gd name="connsiteY17" fmla="*/ 1395413 h 1592580"/>
              <a:gd name="connsiteX18" fmla="*/ 2446973 w 2644140"/>
              <a:gd name="connsiteY18" fmla="*/ 212408 h 1592580"/>
              <a:gd name="connsiteX19" fmla="*/ 114708 w 2644140"/>
              <a:gd name="connsiteY19" fmla="*/ 144066 h 1592580"/>
              <a:gd name="connsiteX0" fmla="*/ 60960 w 2644140"/>
              <a:gd name="connsiteY0" fmla="*/ 53340 h 1592580"/>
              <a:gd name="connsiteX1" fmla="*/ 101474 w 2644140"/>
              <a:gd name="connsiteY1" fmla="*/ 20254 h 1592580"/>
              <a:gd name="connsiteX2" fmla="*/ 190500 w 2644140"/>
              <a:gd name="connsiteY2" fmla="*/ 0 h 1592580"/>
              <a:gd name="connsiteX3" fmla="*/ 2430780 w 2644140"/>
              <a:gd name="connsiteY3" fmla="*/ 15240 h 1592580"/>
              <a:gd name="connsiteX4" fmla="*/ 2575560 w 2644140"/>
              <a:gd name="connsiteY4" fmla="*/ 83820 h 1592580"/>
              <a:gd name="connsiteX5" fmla="*/ 2636520 w 2644140"/>
              <a:gd name="connsiteY5" fmla="*/ 228600 h 1592580"/>
              <a:gd name="connsiteX6" fmla="*/ 2644140 w 2644140"/>
              <a:gd name="connsiteY6" fmla="*/ 1394460 h 1592580"/>
              <a:gd name="connsiteX7" fmla="*/ 2583180 w 2644140"/>
              <a:gd name="connsiteY7" fmla="*/ 1531620 h 1592580"/>
              <a:gd name="connsiteX8" fmla="*/ 2438400 w 2644140"/>
              <a:gd name="connsiteY8" fmla="*/ 1584960 h 1592580"/>
              <a:gd name="connsiteX9" fmla="*/ 205740 w 2644140"/>
              <a:gd name="connsiteY9" fmla="*/ 1592580 h 1592580"/>
              <a:gd name="connsiteX10" fmla="*/ 60960 w 2644140"/>
              <a:gd name="connsiteY10" fmla="*/ 1554480 h 1592580"/>
              <a:gd name="connsiteX11" fmla="*/ 0 w 2644140"/>
              <a:gd name="connsiteY11" fmla="*/ 1371600 h 1592580"/>
              <a:gd name="connsiteX12" fmla="*/ 0 w 2644140"/>
              <a:gd name="connsiteY12" fmla="*/ 236220 h 1592580"/>
              <a:gd name="connsiteX13" fmla="*/ 15164 w 2644140"/>
              <a:gd name="connsiteY13" fmla="*/ 121523 h 1592580"/>
              <a:gd name="connsiteX14" fmla="*/ 60960 w 2644140"/>
              <a:gd name="connsiteY14" fmla="*/ 53340 h 1592580"/>
              <a:gd name="connsiteX15" fmla="*/ 114708 w 2644140"/>
              <a:gd name="connsiteY15" fmla="*/ 144066 h 1592580"/>
              <a:gd name="connsiteX16" fmla="*/ 107201 w 2644140"/>
              <a:gd name="connsiteY16" fmla="*/ 1365037 h 1592580"/>
              <a:gd name="connsiteX17" fmla="*/ 2446973 w 2644140"/>
              <a:gd name="connsiteY17" fmla="*/ 1395413 h 1592580"/>
              <a:gd name="connsiteX18" fmla="*/ 2446973 w 2644140"/>
              <a:gd name="connsiteY18" fmla="*/ 212408 h 1592580"/>
              <a:gd name="connsiteX19" fmla="*/ 114708 w 2644140"/>
              <a:gd name="connsiteY19" fmla="*/ 144066 h 1592580"/>
              <a:gd name="connsiteX0" fmla="*/ 60960 w 2644140"/>
              <a:gd name="connsiteY0" fmla="*/ 53340 h 1592580"/>
              <a:gd name="connsiteX1" fmla="*/ 101474 w 2644140"/>
              <a:gd name="connsiteY1" fmla="*/ 20254 h 1592580"/>
              <a:gd name="connsiteX2" fmla="*/ 190500 w 2644140"/>
              <a:gd name="connsiteY2" fmla="*/ 0 h 1592580"/>
              <a:gd name="connsiteX3" fmla="*/ 2430780 w 2644140"/>
              <a:gd name="connsiteY3" fmla="*/ 15240 h 1592580"/>
              <a:gd name="connsiteX4" fmla="*/ 2575560 w 2644140"/>
              <a:gd name="connsiteY4" fmla="*/ 83820 h 1592580"/>
              <a:gd name="connsiteX5" fmla="*/ 2636520 w 2644140"/>
              <a:gd name="connsiteY5" fmla="*/ 228600 h 1592580"/>
              <a:gd name="connsiteX6" fmla="*/ 2644140 w 2644140"/>
              <a:gd name="connsiteY6" fmla="*/ 1394460 h 1592580"/>
              <a:gd name="connsiteX7" fmla="*/ 2583180 w 2644140"/>
              <a:gd name="connsiteY7" fmla="*/ 1531620 h 1592580"/>
              <a:gd name="connsiteX8" fmla="*/ 2438400 w 2644140"/>
              <a:gd name="connsiteY8" fmla="*/ 1584960 h 1592580"/>
              <a:gd name="connsiteX9" fmla="*/ 205740 w 2644140"/>
              <a:gd name="connsiteY9" fmla="*/ 1592580 h 1592580"/>
              <a:gd name="connsiteX10" fmla="*/ 60960 w 2644140"/>
              <a:gd name="connsiteY10" fmla="*/ 1554480 h 1592580"/>
              <a:gd name="connsiteX11" fmla="*/ 0 w 2644140"/>
              <a:gd name="connsiteY11" fmla="*/ 1371600 h 1592580"/>
              <a:gd name="connsiteX12" fmla="*/ 0 w 2644140"/>
              <a:gd name="connsiteY12" fmla="*/ 236220 h 1592580"/>
              <a:gd name="connsiteX13" fmla="*/ 15164 w 2644140"/>
              <a:gd name="connsiteY13" fmla="*/ 121523 h 1592580"/>
              <a:gd name="connsiteX14" fmla="*/ 60960 w 2644140"/>
              <a:gd name="connsiteY14" fmla="*/ 53340 h 1592580"/>
              <a:gd name="connsiteX15" fmla="*/ 114708 w 2644140"/>
              <a:gd name="connsiteY15" fmla="*/ 144066 h 1592580"/>
              <a:gd name="connsiteX16" fmla="*/ 107201 w 2644140"/>
              <a:gd name="connsiteY16" fmla="*/ 1365037 h 1592580"/>
              <a:gd name="connsiteX17" fmla="*/ 2499519 w 2644140"/>
              <a:gd name="connsiteY17" fmla="*/ 1365037 h 1592580"/>
              <a:gd name="connsiteX18" fmla="*/ 2446973 w 2644140"/>
              <a:gd name="connsiteY18" fmla="*/ 212408 h 1592580"/>
              <a:gd name="connsiteX19" fmla="*/ 114708 w 2644140"/>
              <a:gd name="connsiteY19" fmla="*/ 144066 h 1592580"/>
              <a:gd name="connsiteX0" fmla="*/ 60960 w 2644140"/>
              <a:gd name="connsiteY0" fmla="*/ 53340 h 1592580"/>
              <a:gd name="connsiteX1" fmla="*/ 101474 w 2644140"/>
              <a:gd name="connsiteY1" fmla="*/ 20254 h 1592580"/>
              <a:gd name="connsiteX2" fmla="*/ 190500 w 2644140"/>
              <a:gd name="connsiteY2" fmla="*/ 0 h 1592580"/>
              <a:gd name="connsiteX3" fmla="*/ 2430780 w 2644140"/>
              <a:gd name="connsiteY3" fmla="*/ 15240 h 1592580"/>
              <a:gd name="connsiteX4" fmla="*/ 2575560 w 2644140"/>
              <a:gd name="connsiteY4" fmla="*/ 83820 h 1592580"/>
              <a:gd name="connsiteX5" fmla="*/ 2636520 w 2644140"/>
              <a:gd name="connsiteY5" fmla="*/ 228600 h 1592580"/>
              <a:gd name="connsiteX6" fmla="*/ 2644140 w 2644140"/>
              <a:gd name="connsiteY6" fmla="*/ 1394460 h 1592580"/>
              <a:gd name="connsiteX7" fmla="*/ 2583180 w 2644140"/>
              <a:gd name="connsiteY7" fmla="*/ 1531620 h 1592580"/>
              <a:gd name="connsiteX8" fmla="*/ 2438400 w 2644140"/>
              <a:gd name="connsiteY8" fmla="*/ 1584960 h 1592580"/>
              <a:gd name="connsiteX9" fmla="*/ 205740 w 2644140"/>
              <a:gd name="connsiteY9" fmla="*/ 1592580 h 1592580"/>
              <a:gd name="connsiteX10" fmla="*/ 60960 w 2644140"/>
              <a:gd name="connsiteY10" fmla="*/ 1554480 h 1592580"/>
              <a:gd name="connsiteX11" fmla="*/ 0 w 2644140"/>
              <a:gd name="connsiteY11" fmla="*/ 1371600 h 1592580"/>
              <a:gd name="connsiteX12" fmla="*/ 0 w 2644140"/>
              <a:gd name="connsiteY12" fmla="*/ 236220 h 1592580"/>
              <a:gd name="connsiteX13" fmla="*/ 15164 w 2644140"/>
              <a:gd name="connsiteY13" fmla="*/ 121523 h 1592580"/>
              <a:gd name="connsiteX14" fmla="*/ 60960 w 2644140"/>
              <a:gd name="connsiteY14" fmla="*/ 53340 h 1592580"/>
              <a:gd name="connsiteX15" fmla="*/ 114708 w 2644140"/>
              <a:gd name="connsiteY15" fmla="*/ 144066 h 1592580"/>
              <a:gd name="connsiteX16" fmla="*/ 107201 w 2644140"/>
              <a:gd name="connsiteY16" fmla="*/ 1365037 h 1592580"/>
              <a:gd name="connsiteX17" fmla="*/ 2484506 w 2644140"/>
              <a:gd name="connsiteY17" fmla="*/ 1365037 h 1592580"/>
              <a:gd name="connsiteX18" fmla="*/ 2446973 w 2644140"/>
              <a:gd name="connsiteY18" fmla="*/ 212408 h 1592580"/>
              <a:gd name="connsiteX19" fmla="*/ 114708 w 2644140"/>
              <a:gd name="connsiteY19" fmla="*/ 144066 h 159258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2644140" h="1592580">
                <a:moveTo>
                  <a:pt x="60960" y="53340"/>
                </a:moveTo>
                <a:lnTo>
                  <a:pt x="101474" y="20254"/>
                </a:lnTo>
                <a:lnTo>
                  <a:pt x="190500" y="0"/>
                </a:lnTo>
                <a:lnTo>
                  <a:pt x="2430780" y="15240"/>
                </a:lnTo>
                <a:lnTo>
                  <a:pt x="2575560" y="83820"/>
                </a:lnTo>
                <a:lnTo>
                  <a:pt x="2636520" y="228600"/>
                </a:lnTo>
                <a:lnTo>
                  <a:pt x="2644140" y="1394460"/>
                </a:lnTo>
                <a:lnTo>
                  <a:pt x="2583180" y="1531620"/>
                </a:lnTo>
                <a:lnTo>
                  <a:pt x="2438400" y="1584960"/>
                </a:lnTo>
                <a:lnTo>
                  <a:pt x="205740" y="1592580"/>
                </a:lnTo>
                <a:lnTo>
                  <a:pt x="60960" y="1554480"/>
                </a:lnTo>
                <a:lnTo>
                  <a:pt x="0" y="1371600"/>
                </a:lnTo>
                <a:lnTo>
                  <a:pt x="0" y="236220"/>
                </a:lnTo>
                <a:lnTo>
                  <a:pt x="15164" y="121523"/>
                </a:lnTo>
                <a:lnTo>
                  <a:pt x="60960" y="53340"/>
                </a:lnTo>
                <a:close/>
                <a:moveTo>
                  <a:pt x="114708" y="144066"/>
                </a:moveTo>
                <a:cubicBezTo>
                  <a:pt x="112206" y="551056"/>
                  <a:pt x="109703" y="958047"/>
                  <a:pt x="107201" y="1365037"/>
                </a:cubicBezTo>
                <a:lnTo>
                  <a:pt x="2484506" y="1365037"/>
                </a:lnTo>
                <a:lnTo>
                  <a:pt x="2446973" y="212408"/>
                </a:lnTo>
                <a:lnTo>
                  <a:pt x="114708" y="144066"/>
                </a:lnTo>
                <a:close/>
              </a:path>
            </a:pathLst>
          </a:custGeom>
          <a:solidFill>
            <a:schemeClr val="accent5">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sp macro="" textlink="">
        <xdr:nvSpPr>
          <xdr:cNvPr id="856" name="Frame 50">
            <a:extLst>
              <a:ext uri="{FF2B5EF4-FFF2-40B4-BE49-F238E27FC236}">
                <a16:creationId xmlns:a16="http://schemas.microsoft.com/office/drawing/2014/main" id="{1C80401C-DB4F-6AE4-8E74-390230AF0D77}"/>
              </a:ext>
            </a:extLst>
          </xdr:cNvPr>
          <xdr:cNvSpPr/>
        </xdr:nvSpPr>
        <xdr:spPr>
          <a:xfrm>
            <a:off x="9639638" y="107175101"/>
            <a:ext cx="2682240" cy="1592580"/>
          </a:xfrm>
          <a:custGeom>
            <a:avLst/>
            <a:gdLst>
              <a:gd name="connsiteX0" fmla="*/ 0 w 2636520"/>
              <a:gd name="connsiteY0" fmla="*/ 0 h 1577340"/>
              <a:gd name="connsiteX1" fmla="*/ 2636520 w 2636520"/>
              <a:gd name="connsiteY1" fmla="*/ 0 h 1577340"/>
              <a:gd name="connsiteX2" fmla="*/ 2636520 w 2636520"/>
              <a:gd name="connsiteY2" fmla="*/ 1577340 h 1577340"/>
              <a:gd name="connsiteX3" fmla="*/ 0 w 2636520"/>
              <a:gd name="connsiteY3" fmla="*/ 1577340 h 1577340"/>
              <a:gd name="connsiteX4" fmla="*/ 0 w 2636520"/>
              <a:gd name="connsiteY4" fmla="*/ 0 h 1577340"/>
              <a:gd name="connsiteX5" fmla="*/ 197168 w 2636520"/>
              <a:gd name="connsiteY5" fmla="*/ 197168 h 1577340"/>
              <a:gd name="connsiteX6" fmla="*/ 197168 w 2636520"/>
              <a:gd name="connsiteY6" fmla="*/ 1380173 h 1577340"/>
              <a:gd name="connsiteX7" fmla="*/ 2439353 w 2636520"/>
              <a:gd name="connsiteY7" fmla="*/ 1380173 h 1577340"/>
              <a:gd name="connsiteX8" fmla="*/ 2439353 w 2636520"/>
              <a:gd name="connsiteY8" fmla="*/ 197168 h 1577340"/>
              <a:gd name="connsiteX9" fmla="*/ 197168 w 2636520"/>
              <a:gd name="connsiteY9" fmla="*/ 197168 h 1577340"/>
              <a:gd name="connsiteX0" fmla="*/ 0 w 2636520"/>
              <a:gd name="connsiteY0" fmla="*/ 0 h 1577340"/>
              <a:gd name="connsiteX1" fmla="*/ 2423160 w 2636520"/>
              <a:gd name="connsiteY1" fmla="*/ 0 h 1577340"/>
              <a:gd name="connsiteX2" fmla="*/ 2636520 w 2636520"/>
              <a:gd name="connsiteY2" fmla="*/ 0 h 1577340"/>
              <a:gd name="connsiteX3" fmla="*/ 2636520 w 2636520"/>
              <a:gd name="connsiteY3" fmla="*/ 1577340 h 1577340"/>
              <a:gd name="connsiteX4" fmla="*/ 0 w 2636520"/>
              <a:gd name="connsiteY4" fmla="*/ 1577340 h 1577340"/>
              <a:gd name="connsiteX5" fmla="*/ 0 w 2636520"/>
              <a:gd name="connsiteY5" fmla="*/ 0 h 1577340"/>
              <a:gd name="connsiteX6" fmla="*/ 197168 w 2636520"/>
              <a:gd name="connsiteY6" fmla="*/ 197168 h 1577340"/>
              <a:gd name="connsiteX7" fmla="*/ 197168 w 2636520"/>
              <a:gd name="connsiteY7" fmla="*/ 1380173 h 1577340"/>
              <a:gd name="connsiteX8" fmla="*/ 2439353 w 2636520"/>
              <a:gd name="connsiteY8" fmla="*/ 1380173 h 1577340"/>
              <a:gd name="connsiteX9" fmla="*/ 2439353 w 2636520"/>
              <a:gd name="connsiteY9" fmla="*/ 197168 h 1577340"/>
              <a:gd name="connsiteX10" fmla="*/ 197168 w 2636520"/>
              <a:gd name="connsiteY10" fmla="*/ 197168 h 1577340"/>
              <a:gd name="connsiteX0" fmla="*/ 0 w 2636520"/>
              <a:gd name="connsiteY0" fmla="*/ 0 h 1577340"/>
              <a:gd name="connsiteX1" fmla="*/ 2423160 w 2636520"/>
              <a:gd name="connsiteY1" fmla="*/ 0 h 1577340"/>
              <a:gd name="connsiteX2" fmla="*/ 2636520 w 2636520"/>
              <a:gd name="connsiteY2" fmla="*/ 0 h 1577340"/>
              <a:gd name="connsiteX3" fmla="*/ 2628900 w 2636520"/>
              <a:gd name="connsiteY3" fmla="*/ 213360 h 1577340"/>
              <a:gd name="connsiteX4" fmla="*/ 2636520 w 2636520"/>
              <a:gd name="connsiteY4" fmla="*/ 1577340 h 1577340"/>
              <a:gd name="connsiteX5" fmla="*/ 0 w 2636520"/>
              <a:gd name="connsiteY5" fmla="*/ 1577340 h 1577340"/>
              <a:gd name="connsiteX6" fmla="*/ 0 w 2636520"/>
              <a:gd name="connsiteY6" fmla="*/ 0 h 1577340"/>
              <a:gd name="connsiteX7" fmla="*/ 197168 w 2636520"/>
              <a:gd name="connsiteY7" fmla="*/ 197168 h 1577340"/>
              <a:gd name="connsiteX8" fmla="*/ 197168 w 2636520"/>
              <a:gd name="connsiteY8" fmla="*/ 1380173 h 1577340"/>
              <a:gd name="connsiteX9" fmla="*/ 2439353 w 2636520"/>
              <a:gd name="connsiteY9" fmla="*/ 1380173 h 1577340"/>
              <a:gd name="connsiteX10" fmla="*/ 2439353 w 2636520"/>
              <a:gd name="connsiteY10" fmla="*/ 197168 h 1577340"/>
              <a:gd name="connsiteX11" fmla="*/ 197168 w 2636520"/>
              <a:gd name="connsiteY11" fmla="*/ 197168 h 1577340"/>
              <a:gd name="connsiteX0" fmla="*/ 0 w 2636520"/>
              <a:gd name="connsiteY0" fmla="*/ 0 h 1577340"/>
              <a:gd name="connsiteX1" fmla="*/ 2423160 w 2636520"/>
              <a:gd name="connsiteY1" fmla="*/ 0 h 1577340"/>
              <a:gd name="connsiteX2" fmla="*/ 2567940 w 2636520"/>
              <a:gd name="connsiteY2" fmla="*/ 68580 h 1577340"/>
              <a:gd name="connsiteX3" fmla="*/ 2628900 w 2636520"/>
              <a:gd name="connsiteY3" fmla="*/ 213360 h 1577340"/>
              <a:gd name="connsiteX4" fmla="*/ 2636520 w 2636520"/>
              <a:gd name="connsiteY4" fmla="*/ 1577340 h 1577340"/>
              <a:gd name="connsiteX5" fmla="*/ 0 w 2636520"/>
              <a:gd name="connsiteY5" fmla="*/ 1577340 h 1577340"/>
              <a:gd name="connsiteX6" fmla="*/ 0 w 2636520"/>
              <a:gd name="connsiteY6" fmla="*/ 0 h 1577340"/>
              <a:gd name="connsiteX7" fmla="*/ 197168 w 2636520"/>
              <a:gd name="connsiteY7" fmla="*/ 197168 h 1577340"/>
              <a:gd name="connsiteX8" fmla="*/ 197168 w 2636520"/>
              <a:gd name="connsiteY8" fmla="*/ 1380173 h 1577340"/>
              <a:gd name="connsiteX9" fmla="*/ 2439353 w 2636520"/>
              <a:gd name="connsiteY9" fmla="*/ 1380173 h 1577340"/>
              <a:gd name="connsiteX10" fmla="*/ 2439353 w 2636520"/>
              <a:gd name="connsiteY10" fmla="*/ 197168 h 1577340"/>
              <a:gd name="connsiteX11" fmla="*/ 197168 w 2636520"/>
              <a:gd name="connsiteY11" fmla="*/ 197168 h 1577340"/>
              <a:gd name="connsiteX0" fmla="*/ 0 w 2636520"/>
              <a:gd name="connsiteY0" fmla="*/ 0 h 1577340"/>
              <a:gd name="connsiteX1" fmla="*/ 2423160 w 2636520"/>
              <a:gd name="connsiteY1" fmla="*/ 0 h 1577340"/>
              <a:gd name="connsiteX2" fmla="*/ 2567940 w 2636520"/>
              <a:gd name="connsiteY2" fmla="*/ 68580 h 1577340"/>
              <a:gd name="connsiteX3" fmla="*/ 2628900 w 2636520"/>
              <a:gd name="connsiteY3" fmla="*/ 213360 h 1577340"/>
              <a:gd name="connsiteX4" fmla="*/ 2636520 w 2636520"/>
              <a:gd name="connsiteY4" fmla="*/ 1379220 h 1577340"/>
              <a:gd name="connsiteX5" fmla="*/ 2636520 w 2636520"/>
              <a:gd name="connsiteY5" fmla="*/ 1577340 h 1577340"/>
              <a:gd name="connsiteX6" fmla="*/ 0 w 2636520"/>
              <a:gd name="connsiteY6" fmla="*/ 1577340 h 1577340"/>
              <a:gd name="connsiteX7" fmla="*/ 0 w 2636520"/>
              <a:gd name="connsiteY7" fmla="*/ 0 h 1577340"/>
              <a:gd name="connsiteX8" fmla="*/ 197168 w 2636520"/>
              <a:gd name="connsiteY8" fmla="*/ 197168 h 1577340"/>
              <a:gd name="connsiteX9" fmla="*/ 197168 w 2636520"/>
              <a:gd name="connsiteY9" fmla="*/ 1380173 h 1577340"/>
              <a:gd name="connsiteX10" fmla="*/ 2439353 w 2636520"/>
              <a:gd name="connsiteY10" fmla="*/ 1380173 h 1577340"/>
              <a:gd name="connsiteX11" fmla="*/ 2439353 w 2636520"/>
              <a:gd name="connsiteY11" fmla="*/ 197168 h 1577340"/>
              <a:gd name="connsiteX12" fmla="*/ 197168 w 2636520"/>
              <a:gd name="connsiteY12" fmla="*/ 197168 h 1577340"/>
              <a:gd name="connsiteX0" fmla="*/ 0 w 2636520"/>
              <a:gd name="connsiteY0" fmla="*/ 0 h 1577340"/>
              <a:gd name="connsiteX1" fmla="*/ 2423160 w 2636520"/>
              <a:gd name="connsiteY1" fmla="*/ 0 h 1577340"/>
              <a:gd name="connsiteX2" fmla="*/ 2567940 w 2636520"/>
              <a:gd name="connsiteY2" fmla="*/ 68580 h 1577340"/>
              <a:gd name="connsiteX3" fmla="*/ 2628900 w 2636520"/>
              <a:gd name="connsiteY3" fmla="*/ 213360 h 1577340"/>
              <a:gd name="connsiteX4" fmla="*/ 2636520 w 2636520"/>
              <a:gd name="connsiteY4" fmla="*/ 1379220 h 1577340"/>
              <a:gd name="connsiteX5" fmla="*/ 2636520 w 2636520"/>
              <a:gd name="connsiteY5" fmla="*/ 1577340 h 1577340"/>
              <a:gd name="connsiteX6" fmla="*/ 2430780 w 2636520"/>
              <a:gd name="connsiteY6" fmla="*/ 1569720 h 1577340"/>
              <a:gd name="connsiteX7" fmla="*/ 0 w 2636520"/>
              <a:gd name="connsiteY7" fmla="*/ 1577340 h 1577340"/>
              <a:gd name="connsiteX8" fmla="*/ 0 w 2636520"/>
              <a:gd name="connsiteY8" fmla="*/ 0 h 1577340"/>
              <a:gd name="connsiteX9" fmla="*/ 197168 w 2636520"/>
              <a:gd name="connsiteY9" fmla="*/ 197168 h 1577340"/>
              <a:gd name="connsiteX10" fmla="*/ 197168 w 2636520"/>
              <a:gd name="connsiteY10" fmla="*/ 1380173 h 1577340"/>
              <a:gd name="connsiteX11" fmla="*/ 2439353 w 2636520"/>
              <a:gd name="connsiteY11" fmla="*/ 1380173 h 1577340"/>
              <a:gd name="connsiteX12" fmla="*/ 2439353 w 2636520"/>
              <a:gd name="connsiteY12" fmla="*/ 197168 h 1577340"/>
              <a:gd name="connsiteX13" fmla="*/ 197168 w 2636520"/>
              <a:gd name="connsiteY13" fmla="*/ 197168 h 1577340"/>
              <a:gd name="connsiteX0" fmla="*/ 0 w 2636520"/>
              <a:gd name="connsiteY0" fmla="*/ 0 h 1577340"/>
              <a:gd name="connsiteX1" fmla="*/ 2423160 w 2636520"/>
              <a:gd name="connsiteY1" fmla="*/ 0 h 1577340"/>
              <a:gd name="connsiteX2" fmla="*/ 2567940 w 2636520"/>
              <a:gd name="connsiteY2" fmla="*/ 68580 h 1577340"/>
              <a:gd name="connsiteX3" fmla="*/ 2628900 w 2636520"/>
              <a:gd name="connsiteY3" fmla="*/ 213360 h 1577340"/>
              <a:gd name="connsiteX4" fmla="*/ 2636520 w 2636520"/>
              <a:gd name="connsiteY4" fmla="*/ 1379220 h 1577340"/>
              <a:gd name="connsiteX5" fmla="*/ 2575560 w 2636520"/>
              <a:gd name="connsiteY5" fmla="*/ 1516380 h 1577340"/>
              <a:gd name="connsiteX6" fmla="*/ 2430780 w 2636520"/>
              <a:gd name="connsiteY6" fmla="*/ 1569720 h 1577340"/>
              <a:gd name="connsiteX7" fmla="*/ 0 w 2636520"/>
              <a:gd name="connsiteY7" fmla="*/ 1577340 h 1577340"/>
              <a:gd name="connsiteX8" fmla="*/ 0 w 2636520"/>
              <a:gd name="connsiteY8" fmla="*/ 0 h 1577340"/>
              <a:gd name="connsiteX9" fmla="*/ 197168 w 2636520"/>
              <a:gd name="connsiteY9" fmla="*/ 197168 h 1577340"/>
              <a:gd name="connsiteX10" fmla="*/ 197168 w 2636520"/>
              <a:gd name="connsiteY10" fmla="*/ 1380173 h 1577340"/>
              <a:gd name="connsiteX11" fmla="*/ 2439353 w 2636520"/>
              <a:gd name="connsiteY11" fmla="*/ 1380173 h 1577340"/>
              <a:gd name="connsiteX12" fmla="*/ 2439353 w 2636520"/>
              <a:gd name="connsiteY12" fmla="*/ 197168 h 1577340"/>
              <a:gd name="connsiteX13" fmla="*/ 197168 w 2636520"/>
              <a:gd name="connsiteY13" fmla="*/ 197168 h 1577340"/>
              <a:gd name="connsiteX0" fmla="*/ 0 w 2636520"/>
              <a:gd name="connsiteY0" fmla="*/ 0 h 1577340"/>
              <a:gd name="connsiteX1" fmla="*/ 2423160 w 2636520"/>
              <a:gd name="connsiteY1" fmla="*/ 0 h 1577340"/>
              <a:gd name="connsiteX2" fmla="*/ 2567940 w 2636520"/>
              <a:gd name="connsiteY2" fmla="*/ 68580 h 1577340"/>
              <a:gd name="connsiteX3" fmla="*/ 2628900 w 2636520"/>
              <a:gd name="connsiteY3" fmla="*/ 213360 h 1577340"/>
              <a:gd name="connsiteX4" fmla="*/ 2636520 w 2636520"/>
              <a:gd name="connsiteY4" fmla="*/ 1379220 h 1577340"/>
              <a:gd name="connsiteX5" fmla="*/ 2575560 w 2636520"/>
              <a:gd name="connsiteY5" fmla="*/ 1516380 h 1577340"/>
              <a:gd name="connsiteX6" fmla="*/ 2430780 w 2636520"/>
              <a:gd name="connsiteY6" fmla="*/ 1569720 h 1577340"/>
              <a:gd name="connsiteX7" fmla="*/ 198120 w 2636520"/>
              <a:gd name="connsiteY7" fmla="*/ 1577340 h 1577340"/>
              <a:gd name="connsiteX8" fmla="*/ 0 w 2636520"/>
              <a:gd name="connsiteY8" fmla="*/ 1577340 h 1577340"/>
              <a:gd name="connsiteX9" fmla="*/ 0 w 2636520"/>
              <a:gd name="connsiteY9" fmla="*/ 0 h 1577340"/>
              <a:gd name="connsiteX10" fmla="*/ 197168 w 2636520"/>
              <a:gd name="connsiteY10" fmla="*/ 197168 h 1577340"/>
              <a:gd name="connsiteX11" fmla="*/ 197168 w 2636520"/>
              <a:gd name="connsiteY11" fmla="*/ 1380173 h 1577340"/>
              <a:gd name="connsiteX12" fmla="*/ 2439353 w 2636520"/>
              <a:gd name="connsiteY12" fmla="*/ 1380173 h 1577340"/>
              <a:gd name="connsiteX13" fmla="*/ 2439353 w 2636520"/>
              <a:gd name="connsiteY13" fmla="*/ 197168 h 1577340"/>
              <a:gd name="connsiteX14" fmla="*/ 197168 w 2636520"/>
              <a:gd name="connsiteY14" fmla="*/ 197168 h 1577340"/>
              <a:gd name="connsiteX0" fmla="*/ 15240 w 2651760"/>
              <a:gd name="connsiteY0" fmla="*/ 0 h 1577340"/>
              <a:gd name="connsiteX1" fmla="*/ 2438400 w 2651760"/>
              <a:gd name="connsiteY1" fmla="*/ 0 h 1577340"/>
              <a:gd name="connsiteX2" fmla="*/ 2583180 w 2651760"/>
              <a:gd name="connsiteY2" fmla="*/ 68580 h 1577340"/>
              <a:gd name="connsiteX3" fmla="*/ 2644140 w 2651760"/>
              <a:gd name="connsiteY3" fmla="*/ 213360 h 1577340"/>
              <a:gd name="connsiteX4" fmla="*/ 2651760 w 2651760"/>
              <a:gd name="connsiteY4" fmla="*/ 1379220 h 1577340"/>
              <a:gd name="connsiteX5" fmla="*/ 2590800 w 2651760"/>
              <a:gd name="connsiteY5" fmla="*/ 1516380 h 1577340"/>
              <a:gd name="connsiteX6" fmla="*/ 2446020 w 2651760"/>
              <a:gd name="connsiteY6" fmla="*/ 1569720 h 1577340"/>
              <a:gd name="connsiteX7" fmla="*/ 213360 w 2651760"/>
              <a:gd name="connsiteY7" fmla="*/ 1577340 h 1577340"/>
              <a:gd name="connsiteX8" fmla="*/ 15240 w 2651760"/>
              <a:gd name="connsiteY8" fmla="*/ 1577340 h 1577340"/>
              <a:gd name="connsiteX9" fmla="*/ 0 w 2651760"/>
              <a:gd name="connsiteY9" fmla="*/ 1363980 h 1577340"/>
              <a:gd name="connsiteX10" fmla="*/ 15240 w 2651760"/>
              <a:gd name="connsiteY10" fmla="*/ 0 h 1577340"/>
              <a:gd name="connsiteX11" fmla="*/ 212408 w 2651760"/>
              <a:gd name="connsiteY11" fmla="*/ 197168 h 1577340"/>
              <a:gd name="connsiteX12" fmla="*/ 212408 w 2651760"/>
              <a:gd name="connsiteY12" fmla="*/ 1380173 h 1577340"/>
              <a:gd name="connsiteX13" fmla="*/ 2454593 w 2651760"/>
              <a:gd name="connsiteY13" fmla="*/ 1380173 h 1577340"/>
              <a:gd name="connsiteX14" fmla="*/ 2454593 w 2651760"/>
              <a:gd name="connsiteY14" fmla="*/ 197168 h 1577340"/>
              <a:gd name="connsiteX15" fmla="*/ 212408 w 2651760"/>
              <a:gd name="connsiteY15" fmla="*/ 197168 h 1577340"/>
              <a:gd name="connsiteX0" fmla="*/ 15240 w 2651760"/>
              <a:gd name="connsiteY0" fmla="*/ 0 h 1577340"/>
              <a:gd name="connsiteX1" fmla="*/ 2438400 w 2651760"/>
              <a:gd name="connsiteY1" fmla="*/ 0 h 1577340"/>
              <a:gd name="connsiteX2" fmla="*/ 2583180 w 2651760"/>
              <a:gd name="connsiteY2" fmla="*/ 68580 h 1577340"/>
              <a:gd name="connsiteX3" fmla="*/ 2644140 w 2651760"/>
              <a:gd name="connsiteY3" fmla="*/ 213360 h 1577340"/>
              <a:gd name="connsiteX4" fmla="*/ 2651760 w 2651760"/>
              <a:gd name="connsiteY4" fmla="*/ 1379220 h 1577340"/>
              <a:gd name="connsiteX5" fmla="*/ 2590800 w 2651760"/>
              <a:gd name="connsiteY5" fmla="*/ 1516380 h 1577340"/>
              <a:gd name="connsiteX6" fmla="*/ 2446020 w 2651760"/>
              <a:gd name="connsiteY6" fmla="*/ 1569720 h 1577340"/>
              <a:gd name="connsiteX7" fmla="*/ 213360 w 2651760"/>
              <a:gd name="connsiteY7" fmla="*/ 1577340 h 1577340"/>
              <a:gd name="connsiteX8" fmla="*/ 68580 w 2651760"/>
              <a:gd name="connsiteY8" fmla="*/ 1539240 h 1577340"/>
              <a:gd name="connsiteX9" fmla="*/ 0 w 2651760"/>
              <a:gd name="connsiteY9" fmla="*/ 1363980 h 1577340"/>
              <a:gd name="connsiteX10" fmla="*/ 15240 w 2651760"/>
              <a:gd name="connsiteY10" fmla="*/ 0 h 1577340"/>
              <a:gd name="connsiteX11" fmla="*/ 212408 w 2651760"/>
              <a:gd name="connsiteY11" fmla="*/ 197168 h 1577340"/>
              <a:gd name="connsiteX12" fmla="*/ 212408 w 2651760"/>
              <a:gd name="connsiteY12" fmla="*/ 1380173 h 1577340"/>
              <a:gd name="connsiteX13" fmla="*/ 2454593 w 2651760"/>
              <a:gd name="connsiteY13" fmla="*/ 1380173 h 1577340"/>
              <a:gd name="connsiteX14" fmla="*/ 2454593 w 2651760"/>
              <a:gd name="connsiteY14" fmla="*/ 197168 h 1577340"/>
              <a:gd name="connsiteX15" fmla="*/ 212408 w 2651760"/>
              <a:gd name="connsiteY15" fmla="*/ 197168 h 1577340"/>
              <a:gd name="connsiteX0" fmla="*/ 15240 w 2651760"/>
              <a:gd name="connsiteY0" fmla="*/ 15240 h 1592580"/>
              <a:gd name="connsiteX1" fmla="*/ 198120 w 2651760"/>
              <a:gd name="connsiteY1" fmla="*/ 0 h 1592580"/>
              <a:gd name="connsiteX2" fmla="*/ 2438400 w 2651760"/>
              <a:gd name="connsiteY2" fmla="*/ 15240 h 1592580"/>
              <a:gd name="connsiteX3" fmla="*/ 2583180 w 2651760"/>
              <a:gd name="connsiteY3" fmla="*/ 83820 h 1592580"/>
              <a:gd name="connsiteX4" fmla="*/ 2644140 w 2651760"/>
              <a:gd name="connsiteY4" fmla="*/ 228600 h 1592580"/>
              <a:gd name="connsiteX5" fmla="*/ 2651760 w 2651760"/>
              <a:gd name="connsiteY5" fmla="*/ 1394460 h 1592580"/>
              <a:gd name="connsiteX6" fmla="*/ 2590800 w 2651760"/>
              <a:gd name="connsiteY6" fmla="*/ 1531620 h 1592580"/>
              <a:gd name="connsiteX7" fmla="*/ 2446020 w 2651760"/>
              <a:gd name="connsiteY7" fmla="*/ 1584960 h 1592580"/>
              <a:gd name="connsiteX8" fmla="*/ 213360 w 2651760"/>
              <a:gd name="connsiteY8" fmla="*/ 1592580 h 1592580"/>
              <a:gd name="connsiteX9" fmla="*/ 68580 w 2651760"/>
              <a:gd name="connsiteY9" fmla="*/ 1554480 h 1592580"/>
              <a:gd name="connsiteX10" fmla="*/ 0 w 2651760"/>
              <a:gd name="connsiteY10" fmla="*/ 1379220 h 1592580"/>
              <a:gd name="connsiteX11" fmla="*/ 15240 w 2651760"/>
              <a:gd name="connsiteY11" fmla="*/ 15240 h 1592580"/>
              <a:gd name="connsiteX12" fmla="*/ 212408 w 2651760"/>
              <a:gd name="connsiteY12" fmla="*/ 212408 h 1592580"/>
              <a:gd name="connsiteX13" fmla="*/ 212408 w 2651760"/>
              <a:gd name="connsiteY13" fmla="*/ 1395413 h 1592580"/>
              <a:gd name="connsiteX14" fmla="*/ 2454593 w 2651760"/>
              <a:gd name="connsiteY14" fmla="*/ 1395413 h 1592580"/>
              <a:gd name="connsiteX15" fmla="*/ 2454593 w 2651760"/>
              <a:gd name="connsiteY15" fmla="*/ 212408 h 1592580"/>
              <a:gd name="connsiteX16" fmla="*/ 212408 w 2651760"/>
              <a:gd name="connsiteY16" fmla="*/ 212408 h 1592580"/>
              <a:gd name="connsiteX0" fmla="*/ 7620 w 2644140"/>
              <a:gd name="connsiteY0" fmla="*/ 15240 h 1592580"/>
              <a:gd name="connsiteX1" fmla="*/ 190500 w 2644140"/>
              <a:gd name="connsiteY1" fmla="*/ 0 h 1592580"/>
              <a:gd name="connsiteX2" fmla="*/ 2430780 w 2644140"/>
              <a:gd name="connsiteY2" fmla="*/ 15240 h 1592580"/>
              <a:gd name="connsiteX3" fmla="*/ 2575560 w 2644140"/>
              <a:gd name="connsiteY3" fmla="*/ 83820 h 1592580"/>
              <a:gd name="connsiteX4" fmla="*/ 2636520 w 2644140"/>
              <a:gd name="connsiteY4" fmla="*/ 228600 h 1592580"/>
              <a:gd name="connsiteX5" fmla="*/ 2644140 w 2644140"/>
              <a:gd name="connsiteY5" fmla="*/ 1394460 h 1592580"/>
              <a:gd name="connsiteX6" fmla="*/ 2583180 w 2644140"/>
              <a:gd name="connsiteY6" fmla="*/ 1531620 h 1592580"/>
              <a:gd name="connsiteX7" fmla="*/ 2438400 w 2644140"/>
              <a:gd name="connsiteY7" fmla="*/ 1584960 h 1592580"/>
              <a:gd name="connsiteX8" fmla="*/ 205740 w 2644140"/>
              <a:gd name="connsiteY8" fmla="*/ 1592580 h 1592580"/>
              <a:gd name="connsiteX9" fmla="*/ 60960 w 2644140"/>
              <a:gd name="connsiteY9" fmla="*/ 1554480 h 1592580"/>
              <a:gd name="connsiteX10" fmla="*/ 0 w 2644140"/>
              <a:gd name="connsiteY10" fmla="*/ 1371600 h 1592580"/>
              <a:gd name="connsiteX11" fmla="*/ 7620 w 2644140"/>
              <a:gd name="connsiteY11" fmla="*/ 15240 h 1592580"/>
              <a:gd name="connsiteX12" fmla="*/ 204788 w 2644140"/>
              <a:gd name="connsiteY12" fmla="*/ 212408 h 1592580"/>
              <a:gd name="connsiteX13" fmla="*/ 204788 w 2644140"/>
              <a:gd name="connsiteY13" fmla="*/ 1395413 h 1592580"/>
              <a:gd name="connsiteX14" fmla="*/ 2446973 w 2644140"/>
              <a:gd name="connsiteY14" fmla="*/ 1395413 h 1592580"/>
              <a:gd name="connsiteX15" fmla="*/ 2446973 w 2644140"/>
              <a:gd name="connsiteY15" fmla="*/ 212408 h 1592580"/>
              <a:gd name="connsiteX16" fmla="*/ 204788 w 2644140"/>
              <a:gd name="connsiteY16" fmla="*/ 212408 h 1592580"/>
              <a:gd name="connsiteX0" fmla="*/ 7620 w 2644140"/>
              <a:gd name="connsiteY0" fmla="*/ 15240 h 1592580"/>
              <a:gd name="connsiteX1" fmla="*/ 190500 w 2644140"/>
              <a:gd name="connsiteY1" fmla="*/ 0 h 1592580"/>
              <a:gd name="connsiteX2" fmla="*/ 2430780 w 2644140"/>
              <a:gd name="connsiteY2" fmla="*/ 15240 h 1592580"/>
              <a:gd name="connsiteX3" fmla="*/ 2575560 w 2644140"/>
              <a:gd name="connsiteY3" fmla="*/ 83820 h 1592580"/>
              <a:gd name="connsiteX4" fmla="*/ 2636520 w 2644140"/>
              <a:gd name="connsiteY4" fmla="*/ 228600 h 1592580"/>
              <a:gd name="connsiteX5" fmla="*/ 2644140 w 2644140"/>
              <a:gd name="connsiteY5" fmla="*/ 1394460 h 1592580"/>
              <a:gd name="connsiteX6" fmla="*/ 2583180 w 2644140"/>
              <a:gd name="connsiteY6" fmla="*/ 1531620 h 1592580"/>
              <a:gd name="connsiteX7" fmla="*/ 2438400 w 2644140"/>
              <a:gd name="connsiteY7" fmla="*/ 1584960 h 1592580"/>
              <a:gd name="connsiteX8" fmla="*/ 205740 w 2644140"/>
              <a:gd name="connsiteY8" fmla="*/ 1592580 h 1592580"/>
              <a:gd name="connsiteX9" fmla="*/ 60960 w 2644140"/>
              <a:gd name="connsiteY9" fmla="*/ 1554480 h 1592580"/>
              <a:gd name="connsiteX10" fmla="*/ 0 w 2644140"/>
              <a:gd name="connsiteY10" fmla="*/ 1371600 h 1592580"/>
              <a:gd name="connsiteX11" fmla="*/ 0 w 2644140"/>
              <a:gd name="connsiteY11" fmla="*/ 236220 h 1592580"/>
              <a:gd name="connsiteX12" fmla="*/ 7620 w 2644140"/>
              <a:gd name="connsiteY12" fmla="*/ 15240 h 1592580"/>
              <a:gd name="connsiteX13" fmla="*/ 204788 w 2644140"/>
              <a:gd name="connsiteY13" fmla="*/ 212408 h 1592580"/>
              <a:gd name="connsiteX14" fmla="*/ 204788 w 2644140"/>
              <a:gd name="connsiteY14" fmla="*/ 1395413 h 1592580"/>
              <a:gd name="connsiteX15" fmla="*/ 2446973 w 2644140"/>
              <a:gd name="connsiteY15" fmla="*/ 1395413 h 1592580"/>
              <a:gd name="connsiteX16" fmla="*/ 2446973 w 2644140"/>
              <a:gd name="connsiteY16" fmla="*/ 212408 h 1592580"/>
              <a:gd name="connsiteX17" fmla="*/ 204788 w 2644140"/>
              <a:gd name="connsiteY17" fmla="*/ 212408 h 1592580"/>
              <a:gd name="connsiteX0" fmla="*/ 7620 w 2644140"/>
              <a:gd name="connsiteY0" fmla="*/ 15240 h 1592580"/>
              <a:gd name="connsiteX1" fmla="*/ 190500 w 2644140"/>
              <a:gd name="connsiteY1" fmla="*/ 0 h 1592580"/>
              <a:gd name="connsiteX2" fmla="*/ 2430780 w 2644140"/>
              <a:gd name="connsiteY2" fmla="*/ 15240 h 1592580"/>
              <a:gd name="connsiteX3" fmla="*/ 2575560 w 2644140"/>
              <a:gd name="connsiteY3" fmla="*/ 83820 h 1592580"/>
              <a:gd name="connsiteX4" fmla="*/ 2636520 w 2644140"/>
              <a:gd name="connsiteY4" fmla="*/ 228600 h 1592580"/>
              <a:gd name="connsiteX5" fmla="*/ 2644140 w 2644140"/>
              <a:gd name="connsiteY5" fmla="*/ 1394460 h 1592580"/>
              <a:gd name="connsiteX6" fmla="*/ 2583180 w 2644140"/>
              <a:gd name="connsiteY6" fmla="*/ 1531620 h 1592580"/>
              <a:gd name="connsiteX7" fmla="*/ 2438400 w 2644140"/>
              <a:gd name="connsiteY7" fmla="*/ 1584960 h 1592580"/>
              <a:gd name="connsiteX8" fmla="*/ 205740 w 2644140"/>
              <a:gd name="connsiteY8" fmla="*/ 1592580 h 1592580"/>
              <a:gd name="connsiteX9" fmla="*/ 60960 w 2644140"/>
              <a:gd name="connsiteY9" fmla="*/ 1554480 h 1592580"/>
              <a:gd name="connsiteX10" fmla="*/ 0 w 2644140"/>
              <a:gd name="connsiteY10" fmla="*/ 1371600 h 1592580"/>
              <a:gd name="connsiteX11" fmla="*/ 0 w 2644140"/>
              <a:gd name="connsiteY11" fmla="*/ 236220 h 1592580"/>
              <a:gd name="connsiteX12" fmla="*/ 0 w 2644140"/>
              <a:gd name="connsiteY12" fmla="*/ 91440 h 1592580"/>
              <a:gd name="connsiteX13" fmla="*/ 7620 w 2644140"/>
              <a:gd name="connsiteY13" fmla="*/ 15240 h 1592580"/>
              <a:gd name="connsiteX14" fmla="*/ 204788 w 2644140"/>
              <a:gd name="connsiteY14" fmla="*/ 212408 h 1592580"/>
              <a:gd name="connsiteX15" fmla="*/ 204788 w 2644140"/>
              <a:gd name="connsiteY15" fmla="*/ 1395413 h 1592580"/>
              <a:gd name="connsiteX16" fmla="*/ 2446973 w 2644140"/>
              <a:gd name="connsiteY16" fmla="*/ 1395413 h 1592580"/>
              <a:gd name="connsiteX17" fmla="*/ 2446973 w 2644140"/>
              <a:gd name="connsiteY17" fmla="*/ 212408 h 1592580"/>
              <a:gd name="connsiteX18" fmla="*/ 204788 w 2644140"/>
              <a:gd name="connsiteY18" fmla="*/ 212408 h 1592580"/>
              <a:gd name="connsiteX0" fmla="*/ 7620 w 2644140"/>
              <a:gd name="connsiteY0" fmla="*/ 15240 h 1592580"/>
              <a:gd name="connsiteX1" fmla="*/ 76200 w 2644140"/>
              <a:gd name="connsiteY1" fmla="*/ 15240 h 1592580"/>
              <a:gd name="connsiteX2" fmla="*/ 190500 w 2644140"/>
              <a:gd name="connsiteY2" fmla="*/ 0 h 1592580"/>
              <a:gd name="connsiteX3" fmla="*/ 2430780 w 2644140"/>
              <a:gd name="connsiteY3" fmla="*/ 15240 h 1592580"/>
              <a:gd name="connsiteX4" fmla="*/ 2575560 w 2644140"/>
              <a:gd name="connsiteY4" fmla="*/ 83820 h 1592580"/>
              <a:gd name="connsiteX5" fmla="*/ 2636520 w 2644140"/>
              <a:gd name="connsiteY5" fmla="*/ 228600 h 1592580"/>
              <a:gd name="connsiteX6" fmla="*/ 2644140 w 2644140"/>
              <a:gd name="connsiteY6" fmla="*/ 1394460 h 1592580"/>
              <a:gd name="connsiteX7" fmla="*/ 2583180 w 2644140"/>
              <a:gd name="connsiteY7" fmla="*/ 1531620 h 1592580"/>
              <a:gd name="connsiteX8" fmla="*/ 2438400 w 2644140"/>
              <a:gd name="connsiteY8" fmla="*/ 1584960 h 1592580"/>
              <a:gd name="connsiteX9" fmla="*/ 205740 w 2644140"/>
              <a:gd name="connsiteY9" fmla="*/ 1592580 h 1592580"/>
              <a:gd name="connsiteX10" fmla="*/ 60960 w 2644140"/>
              <a:gd name="connsiteY10" fmla="*/ 1554480 h 1592580"/>
              <a:gd name="connsiteX11" fmla="*/ 0 w 2644140"/>
              <a:gd name="connsiteY11" fmla="*/ 1371600 h 1592580"/>
              <a:gd name="connsiteX12" fmla="*/ 0 w 2644140"/>
              <a:gd name="connsiteY12" fmla="*/ 236220 h 1592580"/>
              <a:gd name="connsiteX13" fmla="*/ 0 w 2644140"/>
              <a:gd name="connsiteY13" fmla="*/ 91440 h 1592580"/>
              <a:gd name="connsiteX14" fmla="*/ 7620 w 2644140"/>
              <a:gd name="connsiteY14" fmla="*/ 15240 h 1592580"/>
              <a:gd name="connsiteX15" fmla="*/ 204788 w 2644140"/>
              <a:gd name="connsiteY15" fmla="*/ 212408 h 1592580"/>
              <a:gd name="connsiteX16" fmla="*/ 204788 w 2644140"/>
              <a:gd name="connsiteY16" fmla="*/ 1395413 h 1592580"/>
              <a:gd name="connsiteX17" fmla="*/ 2446973 w 2644140"/>
              <a:gd name="connsiteY17" fmla="*/ 1395413 h 1592580"/>
              <a:gd name="connsiteX18" fmla="*/ 2446973 w 2644140"/>
              <a:gd name="connsiteY18" fmla="*/ 212408 h 1592580"/>
              <a:gd name="connsiteX19" fmla="*/ 204788 w 2644140"/>
              <a:gd name="connsiteY19" fmla="*/ 212408 h 1592580"/>
              <a:gd name="connsiteX0" fmla="*/ 60960 w 2644140"/>
              <a:gd name="connsiteY0" fmla="*/ 53340 h 1592580"/>
              <a:gd name="connsiteX1" fmla="*/ 76200 w 2644140"/>
              <a:gd name="connsiteY1" fmla="*/ 15240 h 1592580"/>
              <a:gd name="connsiteX2" fmla="*/ 190500 w 2644140"/>
              <a:gd name="connsiteY2" fmla="*/ 0 h 1592580"/>
              <a:gd name="connsiteX3" fmla="*/ 2430780 w 2644140"/>
              <a:gd name="connsiteY3" fmla="*/ 15240 h 1592580"/>
              <a:gd name="connsiteX4" fmla="*/ 2575560 w 2644140"/>
              <a:gd name="connsiteY4" fmla="*/ 83820 h 1592580"/>
              <a:gd name="connsiteX5" fmla="*/ 2636520 w 2644140"/>
              <a:gd name="connsiteY5" fmla="*/ 228600 h 1592580"/>
              <a:gd name="connsiteX6" fmla="*/ 2644140 w 2644140"/>
              <a:gd name="connsiteY6" fmla="*/ 1394460 h 1592580"/>
              <a:gd name="connsiteX7" fmla="*/ 2583180 w 2644140"/>
              <a:gd name="connsiteY7" fmla="*/ 1531620 h 1592580"/>
              <a:gd name="connsiteX8" fmla="*/ 2438400 w 2644140"/>
              <a:gd name="connsiteY8" fmla="*/ 1584960 h 1592580"/>
              <a:gd name="connsiteX9" fmla="*/ 205740 w 2644140"/>
              <a:gd name="connsiteY9" fmla="*/ 1592580 h 1592580"/>
              <a:gd name="connsiteX10" fmla="*/ 60960 w 2644140"/>
              <a:gd name="connsiteY10" fmla="*/ 1554480 h 1592580"/>
              <a:gd name="connsiteX11" fmla="*/ 0 w 2644140"/>
              <a:gd name="connsiteY11" fmla="*/ 1371600 h 1592580"/>
              <a:gd name="connsiteX12" fmla="*/ 0 w 2644140"/>
              <a:gd name="connsiteY12" fmla="*/ 236220 h 1592580"/>
              <a:gd name="connsiteX13" fmla="*/ 0 w 2644140"/>
              <a:gd name="connsiteY13" fmla="*/ 91440 h 1592580"/>
              <a:gd name="connsiteX14" fmla="*/ 60960 w 2644140"/>
              <a:gd name="connsiteY14" fmla="*/ 53340 h 1592580"/>
              <a:gd name="connsiteX15" fmla="*/ 204788 w 2644140"/>
              <a:gd name="connsiteY15" fmla="*/ 212408 h 1592580"/>
              <a:gd name="connsiteX16" fmla="*/ 204788 w 2644140"/>
              <a:gd name="connsiteY16" fmla="*/ 1395413 h 1592580"/>
              <a:gd name="connsiteX17" fmla="*/ 2446973 w 2644140"/>
              <a:gd name="connsiteY17" fmla="*/ 1395413 h 1592580"/>
              <a:gd name="connsiteX18" fmla="*/ 2446973 w 2644140"/>
              <a:gd name="connsiteY18" fmla="*/ 212408 h 1592580"/>
              <a:gd name="connsiteX19" fmla="*/ 204788 w 2644140"/>
              <a:gd name="connsiteY19" fmla="*/ 212408 h 1592580"/>
              <a:gd name="connsiteX0" fmla="*/ 60960 w 2644140"/>
              <a:gd name="connsiteY0" fmla="*/ 53340 h 1592580"/>
              <a:gd name="connsiteX1" fmla="*/ 76200 w 2644140"/>
              <a:gd name="connsiteY1" fmla="*/ 15240 h 1592580"/>
              <a:gd name="connsiteX2" fmla="*/ 190500 w 2644140"/>
              <a:gd name="connsiteY2" fmla="*/ 0 h 1592580"/>
              <a:gd name="connsiteX3" fmla="*/ 2430780 w 2644140"/>
              <a:gd name="connsiteY3" fmla="*/ 15240 h 1592580"/>
              <a:gd name="connsiteX4" fmla="*/ 2575560 w 2644140"/>
              <a:gd name="connsiteY4" fmla="*/ 83820 h 1592580"/>
              <a:gd name="connsiteX5" fmla="*/ 2636520 w 2644140"/>
              <a:gd name="connsiteY5" fmla="*/ 228600 h 1592580"/>
              <a:gd name="connsiteX6" fmla="*/ 2644140 w 2644140"/>
              <a:gd name="connsiteY6" fmla="*/ 1394460 h 1592580"/>
              <a:gd name="connsiteX7" fmla="*/ 2583180 w 2644140"/>
              <a:gd name="connsiteY7" fmla="*/ 1531620 h 1592580"/>
              <a:gd name="connsiteX8" fmla="*/ 2438400 w 2644140"/>
              <a:gd name="connsiteY8" fmla="*/ 1584960 h 1592580"/>
              <a:gd name="connsiteX9" fmla="*/ 205740 w 2644140"/>
              <a:gd name="connsiteY9" fmla="*/ 1592580 h 1592580"/>
              <a:gd name="connsiteX10" fmla="*/ 60960 w 2644140"/>
              <a:gd name="connsiteY10" fmla="*/ 1554480 h 1592580"/>
              <a:gd name="connsiteX11" fmla="*/ 0 w 2644140"/>
              <a:gd name="connsiteY11" fmla="*/ 1371600 h 1592580"/>
              <a:gd name="connsiteX12" fmla="*/ 0 w 2644140"/>
              <a:gd name="connsiteY12" fmla="*/ 236220 h 1592580"/>
              <a:gd name="connsiteX13" fmla="*/ 0 w 2644140"/>
              <a:gd name="connsiteY13" fmla="*/ 91440 h 1592580"/>
              <a:gd name="connsiteX14" fmla="*/ 60960 w 2644140"/>
              <a:gd name="connsiteY14" fmla="*/ 53340 h 1592580"/>
              <a:gd name="connsiteX15" fmla="*/ 204788 w 2644140"/>
              <a:gd name="connsiteY15" fmla="*/ 212408 h 1592580"/>
              <a:gd name="connsiteX16" fmla="*/ 204788 w 2644140"/>
              <a:gd name="connsiteY16" fmla="*/ 1395413 h 1592580"/>
              <a:gd name="connsiteX17" fmla="*/ 2446973 w 2644140"/>
              <a:gd name="connsiteY17" fmla="*/ 1395413 h 1592580"/>
              <a:gd name="connsiteX18" fmla="*/ 2507933 w 2644140"/>
              <a:gd name="connsiteY18" fmla="*/ 204788 h 1592580"/>
              <a:gd name="connsiteX19" fmla="*/ 204788 w 2644140"/>
              <a:gd name="connsiteY19" fmla="*/ 212408 h 1592580"/>
              <a:gd name="connsiteX0" fmla="*/ 60960 w 2644140"/>
              <a:gd name="connsiteY0" fmla="*/ 53340 h 1592580"/>
              <a:gd name="connsiteX1" fmla="*/ 76200 w 2644140"/>
              <a:gd name="connsiteY1" fmla="*/ 15240 h 1592580"/>
              <a:gd name="connsiteX2" fmla="*/ 190500 w 2644140"/>
              <a:gd name="connsiteY2" fmla="*/ 0 h 1592580"/>
              <a:gd name="connsiteX3" fmla="*/ 2430780 w 2644140"/>
              <a:gd name="connsiteY3" fmla="*/ 15240 h 1592580"/>
              <a:gd name="connsiteX4" fmla="*/ 2575560 w 2644140"/>
              <a:gd name="connsiteY4" fmla="*/ 83820 h 1592580"/>
              <a:gd name="connsiteX5" fmla="*/ 2636520 w 2644140"/>
              <a:gd name="connsiteY5" fmla="*/ 228600 h 1592580"/>
              <a:gd name="connsiteX6" fmla="*/ 2644140 w 2644140"/>
              <a:gd name="connsiteY6" fmla="*/ 1394460 h 1592580"/>
              <a:gd name="connsiteX7" fmla="*/ 2583180 w 2644140"/>
              <a:gd name="connsiteY7" fmla="*/ 1531620 h 1592580"/>
              <a:gd name="connsiteX8" fmla="*/ 2438400 w 2644140"/>
              <a:gd name="connsiteY8" fmla="*/ 1584960 h 1592580"/>
              <a:gd name="connsiteX9" fmla="*/ 205740 w 2644140"/>
              <a:gd name="connsiteY9" fmla="*/ 1592580 h 1592580"/>
              <a:gd name="connsiteX10" fmla="*/ 60960 w 2644140"/>
              <a:gd name="connsiteY10" fmla="*/ 1554480 h 1592580"/>
              <a:gd name="connsiteX11" fmla="*/ 0 w 2644140"/>
              <a:gd name="connsiteY11" fmla="*/ 1371600 h 1592580"/>
              <a:gd name="connsiteX12" fmla="*/ 0 w 2644140"/>
              <a:gd name="connsiteY12" fmla="*/ 236220 h 1592580"/>
              <a:gd name="connsiteX13" fmla="*/ 0 w 2644140"/>
              <a:gd name="connsiteY13" fmla="*/ 91440 h 1592580"/>
              <a:gd name="connsiteX14" fmla="*/ 60960 w 2644140"/>
              <a:gd name="connsiteY14" fmla="*/ 53340 h 1592580"/>
              <a:gd name="connsiteX15" fmla="*/ 204788 w 2644140"/>
              <a:gd name="connsiteY15" fmla="*/ 212408 h 1592580"/>
              <a:gd name="connsiteX16" fmla="*/ 204788 w 2644140"/>
              <a:gd name="connsiteY16" fmla="*/ 1395413 h 1592580"/>
              <a:gd name="connsiteX17" fmla="*/ 2523173 w 2644140"/>
              <a:gd name="connsiteY17" fmla="*/ 1410653 h 1592580"/>
              <a:gd name="connsiteX18" fmla="*/ 2507933 w 2644140"/>
              <a:gd name="connsiteY18" fmla="*/ 204788 h 1592580"/>
              <a:gd name="connsiteX19" fmla="*/ 204788 w 2644140"/>
              <a:gd name="connsiteY19" fmla="*/ 212408 h 1592580"/>
              <a:gd name="connsiteX0" fmla="*/ 60960 w 2644140"/>
              <a:gd name="connsiteY0" fmla="*/ 53340 h 1592580"/>
              <a:gd name="connsiteX1" fmla="*/ 76200 w 2644140"/>
              <a:gd name="connsiteY1" fmla="*/ 15240 h 1592580"/>
              <a:gd name="connsiteX2" fmla="*/ 190500 w 2644140"/>
              <a:gd name="connsiteY2" fmla="*/ 0 h 1592580"/>
              <a:gd name="connsiteX3" fmla="*/ 2430780 w 2644140"/>
              <a:gd name="connsiteY3" fmla="*/ 15240 h 1592580"/>
              <a:gd name="connsiteX4" fmla="*/ 2575560 w 2644140"/>
              <a:gd name="connsiteY4" fmla="*/ 83820 h 1592580"/>
              <a:gd name="connsiteX5" fmla="*/ 2636520 w 2644140"/>
              <a:gd name="connsiteY5" fmla="*/ 228600 h 1592580"/>
              <a:gd name="connsiteX6" fmla="*/ 2644140 w 2644140"/>
              <a:gd name="connsiteY6" fmla="*/ 1394460 h 1592580"/>
              <a:gd name="connsiteX7" fmla="*/ 2583180 w 2644140"/>
              <a:gd name="connsiteY7" fmla="*/ 1531620 h 1592580"/>
              <a:gd name="connsiteX8" fmla="*/ 2438400 w 2644140"/>
              <a:gd name="connsiteY8" fmla="*/ 1584960 h 1592580"/>
              <a:gd name="connsiteX9" fmla="*/ 205740 w 2644140"/>
              <a:gd name="connsiteY9" fmla="*/ 1592580 h 1592580"/>
              <a:gd name="connsiteX10" fmla="*/ 60960 w 2644140"/>
              <a:gd name="connsiteY10" fmla="*/ 1554480 h 1592580"/>
              <a:gd name="connsiteX11" fmla="*/ 0 w 2644140"/>
              <a:gd name="connsiteY11" fmla="*/ 1371600 h 1592580"/>
              <a:gd name="connsiteX12" fmla="*/ 0 w 2644140"/>
              <a:gd name="connsiteY12" fmla="*/ 236220 h 1592580"/>
              <a:gd name="connsiteX13" fmla="*/ 0 w 2644140"/>
              <a:gd name="connsiteY13" fmla="*/ 91440 h 1592580"/>
              <a:gd name="connsiteX14" fmla="*/ 60960 w 2644140"/>
              <a:gd name="connsiteY14" fmla="*/ 53340 h 1592580"/>
              <a:gd name="connsiteX15" fmla="*/ 204788 w 2644140"/>
              <a:gd name="connsiteY15" fmla="*/ 212408 h 1592580"/>
              <a:gd name="connsiteX16" fmla="*/ 204788 w 2644140"/>
              <a:gd name="connsiteY16" fmla="*/ 1395413 h 1592580"/>
              <a:gd name="connsiteX17" fmla="*/ 2523173 w 2644140"/>
              <a:gd name="connsiteY17" fmla="*/ 1410653 h 1592580"/>
              <a:gd name="connsiteX18" fmla="*/ 2530793 w 2644140"/>
              <a:gd name="connsiteY18" fmla="*/ 204788 h 1592580"/>
              <a:gd name="connsiteX19" fmla="*/ 204788 w 2644140"/>
              <a:gd name="connsiteY19" fmla="*/ 212408 h 1592580"/>
              <a:gd name="connsiteX0" fmla="*/ 60960 w 2644140"/>
              <a:gd name="connsiteY0" fmla="*/ 53340 h 1592580"/>
              <a:gd name="connsiteX1" fmla="*/ 76200 w 2644140"/>
              <a:gd name="connsiteY1" fmla="*/ 15240 h 1592580"/>
              <a:gd name="connsiteX2" fmla="*/ 190500 w 2644140"/>
              <a:gd name="connsiteY2" fmla="*/ 0 h 1592580"/>
              <a:gd name="connsiteX3" fmla="*/ 2430780 w 2644140"/>
              <a:gd name="connsiteY3" fmla="*/ 15240 h 1592580"/>
              <a:gd name="connsiteX4" fmla="*/ 2575560 w 2644140"/>
              <a:gd name="connsiteY4" fmla="*/ 83820 h 1592580"/>
              <a:gd name="connsiteX5" fmla="*/ 2636520 w 2644140"/>
              <a:gd name="connsiteY5" fmla="*/ 228600 h 1592580"/>
              <a:gd name="connsiteX6" fmla="*/ 2644140 w 2644140"/>
              <a:gd name="connsiteY6" fmla="*/ 1394460 h 1592580"/>
              <a:gd name="connsiteX7" fmla="*/ 2583180 w 2644140"/>
              <a:gd name="connsiteY7" fmla="*/ 1531620 h 1592580"/>
              <a:gd name="connsiteX8" fmla="*/ 2438400 w 2644140"/>
              <a:gd name="connsiteY8" fmla="*/ 1584960 h 1592580"/>
              <a:gd name="connsiteX9" fmla="*/ 205740 w 2644140"/>
              <a:gd name="connsiteY9" fmla="*/ 1592580 h 1592580"/>
              <a:gd name="connsiteX10" fmla="*/ 60960 w 2644140"/>
              <a:gd name="connsiteY10" fmla="*/ 1554480 h 1592580"/>
              <a:gd name="connsiteX11" fmla="*/ 0 w 2644140"/>
              <a:gd name="connsiteY11" fmla="*/ 1371600 h 1592580"/>
              <a:gd name="connsiteX12" fmla="*/ 0 w 2644140"/>
              <a:gd name="connsiteY12" fmla="*/ 236220 h 1592580"/>
              <a:gd name="connsiteX13" fmla="*/ 0 w 2644140"/>
              <a:gd name="connsiteY13" fmla="*/ 141577 h 1592580"/>
              <a:gd name="connsiteX14" fmla="*/ 60960 w 2644140"/>
              <a:gd name="connsiteY14" fmla="*/ 53340 h 1592580"/>
              <a:gd name="connsiteX15" fmla="*/ 204788 w 2644140"/>
              <a:gd name="connsiteY15" fmla="*/ 212408 h 1592580"/>
              <a:gd name="connsiteX16" fmla="*/ 204788 w 2644140"/>
              <a:gd name="connsiteY16" fmla="*/ 1395413 h 1592580"/>
              <a:gd name="connsiteX17" fmla="*/ 2523173 w 2644140"/>
              <a:gd name="connsiteY17" fmla="*/ 1410653 h 1592580"/>
              <a:gd name="connsiteX18" fmla="*/ 2530793 w 2644140"/>
              <a:gd name="connsiteY18" fmla="*/ 204788 h 1592580"/>
              <a:gd name="connsiteX19" fmla="*/ 204788 w 2644140"/>
              <a:gd name="connsiteY19" fmla="*/ 212408 h 1592580"/>
              <a:gd name="connsiteX0" fmla="*/ 60960 w 2644140"/>
              <a:gd name="connsiteY0" fmla="*/ 53340 h 1592580"/>
              <a:gd name="connsiteX1" fmla="*/ 111080 w 2644140"/>
              <a:gd name="connsiteY1" fmla="*/ 25268 h 1592580"/>
              <a:gd name="connsiteX2" fmla="*/ 190500 w 2644140"/>
              <a:gd name="connsiteY2" fmla="*/ 0 h 1592580"/>
              <a:gd name="connsiteX3" fmla="*/ 2430780 w 2644140"/>
              <a:gd name="connsiteY3" fmla="*/ 15240 h 1592580"/>
              <a:gd name="connsiteX4" fmla="*/ 2575560 w 2644140"/>
              <a:gd name="connsiteY4" fmla="*/ 83820 h 1592580"/>
              <a:gd name="connsiteX5" fmla="*/ 2636520 w 2644140"/>
              <a:gd name="connsiteY5" fmla="*/ 228600 h 1592580"/>
              <a:gd name="connsiteX6" fmla="*/ 2644140 w 2644140"/>
              <a:gd name="connsiteY6" fmla="*/ 1394460 h 1592580"/>
              <a:gd name="connsiteX7" fmla="*/ 2583180 w 2644140"/>
              <a:gd name="connsiteY7" fmla="*/ 1531620 h 1592580"/>
              <a:gd name="connsiteX8" fmla="*/ 2438400 w 2644140"/>
              <a:gd name="connsiteY8" fmla="*/ 1584960 h 1592580"/>
              <a:gd name="connsiteX9" fmla="*/ 205740 w 2644140"/>
              <a:gd name="connsiteY9" fmla="*/ 1592580 h 1592580"/>
              <a:gd name="connsiteX10" fmla="*/ 60960 w 2644140"/>
              <a:gd name="connsiteY10" fmla="*/ 1554480 h 1592580"/>
              <a:gd name="connsiteX11" fmla="*/ 0 w 2644140"/>
              <a:gd name="connsiteY11" fmla="*/ 1371600 h 1592580"/>
              <a:gd name="connsiteX12" fmla="*/ 0 w 2644140"/>
              <a:gd name="connsiteY12" fmla="*/ 236220 h 1592580"/>
              <a:gd name="connsiteX13" fmla="*/ 0 w 2644140"/>
              <a:gd name="connsiteY13" fmla="*/ 141577 h 1592580"/>
              <a:gd name="connsiteX14" fmla="*/ 60960 w 2644140"/>
              <a:gd name="connsiteY14" fmla="*/ 53340 h 1592580"/>
              <a:gd name="connsiteX15" fmla="*/ 204788 w 2644140"/>
              <a:gd name="connsiteY15" fmla="*/ 212408 h 1592580"/>
              <a:gd name="connsiteX16" fmla="*/ 204788 w 2644140"/>
              <a:gd name="connsiteY16" fmla="*/ 1395413 h 1592580"/>
              <a:gd name="connsiteX17" fmla="*/ 2523173 w 2644140"/>
              <a:gd name="connsiteY17" fmla="*/ 1410653 h 1592580"/>
              <a:gd name="connsiteX18" fmla="*/ 2530793 w 2644140"/>
              <a:gd name="connsiteY18" fmla="*/ 204788 h 1592580"/>
              <a:gd name="connsiteX19" fmla="*/ 204788 w 2644140"/>
              <a:gd name="connsiteY19" fmla="*/ 212408 h 1592580"/>
              <a:gd name="connsiteX0" fmla="*/ 60960 w 2644140"/>
              <a:gd name="connsiteY0" fmla="*/ 53340 h 1592580"/>
              <a:gd name="connsiteX1" fmla="*/ 111080 w 2644140"/>
              <a:gd name="connsiteY1" fmla="*/ 25268 h 1592580"/>
              <a:gd name="connsiteX2" fmla="*/ 190500 w 2644140"/>
              <a:gd name="connsiteY2" fmla="*/ 0 h 1592580"/>
              <a:gd name="connsiteX3" fmla="*/ 2430780 w 2644140"/>
              <a:gd name="connsiteY3" fmla="*/ 15240 h 1592580"/>
              <a:gd name="connsiteX4" fmla="*/ 2575560 w 2644140"/>
              <a:gd name="connsiteY4" fmla="*/ 83820 h 1592580"/>
              <a:gd name="connsiteX5" fmla="*/ 2636520 w 2644140"/>
              <a:gd name="connsiteY5" fmla="*/ 228600 h 1592580"/>
              <a:gd name="connsiteX6" fmla="*/ 2644140 w 2644140"/>
              <a:gd name="connsiteY6" fmla="*/ 1394460 h 1592580"/>
              <a:gd name="connsiteX7" fmla="*/ 2583180 w 2644140"/>
              <a:gd name="connsiteY7" fmla="*/ 1531620 h 1592580"/>
              <a:gd name="connsiteX8" fmla="*/ 2438400 w 2644140"/>
              <a:gd name="connsiteY8" fmla="*/ 1584960 h 1592580"/>
              <a:gd name="connsiteX9" fmla="*/ 205740 w 2644140"/>
              <a:gd name="connsiteY9" fmla="*/ 1592580 h 1592580"/>
              <a:gd name="connsiteX10" fmla="*/ 60960 w 2644140"/>
              <a:gd name="connsiteY10" fmla="*/ 1554480 h 1592580"/>
              <a:gd name="connsiteX11" fmla="*/ 0 w 2644140"/>
              <a:gd name="connsiteY11" fmla="*/ 1371600 h 1592580"/>
              <a:gd name="connsiteX12" fmla="*/ 0 w 2644140"/>
              <a:gd name="connsiteY12" fmla="*/ 236220 h 1592580"/>
              <a:gd name="connsiteX13" fmla="*/ 0 w 2644140"/>
              <a:gd name="connsiteY13" fmla="*/ 141577 h 1592580"/>
              <a:gd name="connsiteX14" fmla="*/ 60960 w 2644140"/>
              <a:gd name="connsiteY14" fmla="*/ 53340 h 1592580"/>
              <a:gd name="connsiteX15" fmla="*/ 204788 w 2644140"/>
              <a:gd name="connsiteY15" fmla="*/ 212408 h 1592580"/>
              <a:gd name="connsiteX16" fmla="*/ 204788 w 2644140"/>
              <a:gd name="connsiteY16" fmla="*/ 1395413 h 1592580"/>
              <a:gd name="connsiteX17" fmla="*/ 2523174 w 2644140"/>
              <a:gd name="connsiteY17" fmla="*/ 1405640 h 1592580"/>
              <a:gd name="connsiteX18" fmla="*/ 2530793 w 2644140"/>
              <a:gd name="connsiteY18" fmla="*/ 204788 h 1592580"/>
              <a:gd name="connsiteX19" fmla="*/ 204788 w 2644140"/>
              <a:gd name="connsiteY19" fmla="*/ 212408 h 1592580"/>
              <a:gd name="connsiteX0" fmla="*/ 60960 w 2644140"/>
              <a:gd name="connsiteY0" fmla="*/ 53340 h 1592580"/>
              <a:gd name="connsiteX1" fmla="*/ 111080 w 2644140"/>
              <a:gd name="connsiteY1" fmla="*/ 25268 h 1592580"/>
              <a:gd name="connsiteX2" fmla="*/ 190500 w 2644140"/>
              <a:gd name="connsiteY2" fmla="*/ 0 h 1592580"/>
              <a:gd name="connsiteX3" fmla="*/ 2430780 w 2644140"/>
              <a:gd name="connsiteY3" fmla="*/ 15240 h 1592580"/>
              <a:gd name="connsiteX4" fmla="*/ 2575560 w 2644140"/>
              <a:gd name="connsiteY4" fmla="*/ 83820 h 1592580"/>
              <a:gd name="connsiteX5" fmla="*/ 2636520 w 2644140"/>
              <a:gd name="connsiteY5" fmla="*/ 228600 h 1592580"/>
              <a:gd name="connsiteX6" fmla="*/ 2644140 w 2644140"/>
              <a:gd name="connsiteY6" fmla="*/ 1394460 h 1592580"/>
              <a:gd name="connsiteX7" fmla="*/ 2583180 w 2644140"/>
              <a:gd name="connsiteY7" fmla="*/ 1531620 h 1592580"/>
              <a:gd name="connsiteX8" fmla="*/ 2438400 w 2644140"/>
              <a:gd name="connsiteY8" fmla="*/ 1584960 h 1592580"/>
              <a:gd name="connsiteX9" fmla="*/ 205740 w 2644140"/>
              <a:gd name="connsiteY9" fmla="*/ 1592580 h 1592580"/>
              <a:gd name="connsiteX10" fmla="*/ 60960 w 2644140"/>
              <a:gd name="connsiteY10" fmla="*/ 1554480 h 1592580"/>
              <a:gd name="connsiteX11" fmla="*/ 0 w 2644140"/>
              <a:gd name="connsiteY11" fmla="*/ 1371600 h 1592580"/>
              <a:gd name="connsiteX12" fmla="*/ 0 w 2644140"/>
              <a:gd name="connsiteY12" fmla="*/ 236220 h 1592580"/>
              <a:gd name="connsiteX13" fmla="*/ 0 w 2644140"/>
              <a:gd name="connsiteY13" fmla="*/ 141577 h 1592580"/>
              <a:gd name="connsiteX14" fmla="*/ 60960 w 2644140"/>
              <a:gd name="connsiteY14" fmla="*/ 53340 h 1592580"/>
              <a:gd name="connsiteX15" fmla="*/ 204788 w 2644140"/>
              <a:gd name="connsiteY15" fmla="*/ 212408 h 1592580"/>
              <a:gd name="connsiteX16" fmla="*/ 204788 w 2644140"/>
              <a:gd name="connsiteY16" fmla="*/ 1395413 h 1592580"/>
              <a:gd name="connsiteX17" fmla="*/ 2518192 w 2644140"/>
              <a:gd name="connsiteY17" fmla="*/ 1385585 h 1592580"/>
              <a:gd name="connsiteX18" fmla="*/ 2530793 w 2644140"/>
              <a:gd name="connsiteY18" fmla="*/ 204788 h 1592580"/>
              <a:gd name="connsiteX19" fmla="*/ 204788 w 2644140"/>
              <a:gd name="connsiteY19" fmla="*/ 212408 h 159258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2644140" h="1592580">
                <a:moveTo>
                  <a:pt x="60960" y="53340"/>
                </a:moveTo>
                <a:lnTo>
                  <a:pt x="111080" y="25268"/>
                </a:lnTo>
                <a:lnTo>
                  <a:pt x="190500" y="0"/>
                </a:lnTo>
                <a:lnTo>
                  <a:pt x="2430780" y="15240"/>
                </a:lnTo>
                <a:lnTo>
                  <a:pt x="2575560" y="83820"/>
                </a:lnTo>
                <a:lnTo>
                  <a:pt x="2636520" y="228600"/>
                </a:lnTo>
                <a:lnTo>
                  <a:pt x="2644140" y="1394460"/>
                </a:lnTo>
                <a:lnTo>
                  <a:pt x="2583180" y="1531620"/>
                </a:lnTo>
                <a:lnTo>
                  <a:pt x="2438400" y="1584960"/>
                </a:lnTo>
                <a:lnTo>
                  <a:pt x="205740" y="1592580"/>
                </a:lnTo>
                <a:lnTo>
                  <a:pt x="60960" y="1554480"/>
                </a:lnTo>
                <a:lnTo>
                  <a:pt x="0" y="1371600"/>
                </a:lnTo>
                <a:lnTo>
                  <a:pt x="0" y="236220"/>
                </a:lnTo>
                <a:lnTo>
                  <a:pt x="0" y="141577"/>
                </a:lnTo>
                <a:lnTo>
                  <a:pt x="60960" y="53340"/>
                </a:lnTo>
                <a:close/>
                <a:moveTo>
                  <a:pt x="204788" y="212408"/>
                </a:moveTo>
                <a:lnTo>
                  <a:pt x="204788" y="1395413"/>
                </a:lnTo>
                <a:lnTo>
                  <a:pt x="2518192" y="1385585"/>
                </a:lnTo>
                <a:cubicBezTo>
                  <a:pt x="2520732" y="985301"/>
                  <a:pt x="2528253" y="605072"/>
                  <a:pt x="2530793" y="204788"/>
                </a:cubicBezTo>
                <a:lnTo>
                  <a:pt x="204788" y="212408"/>
                </a:lnTo>
                <a:close/>
              </a:path>
            </a:pathLst>
          </a:custGeom>
          <a:solidFill>
            <a:srgbClr val="FFCCCC"/>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sp macro="" textlink="">
        <xdr:nvSpPr>
          <xdr:cNvPr id="857" name="Frame 50">
            <a:extLst>
              <a:ext uri="{FF2B5EF4-FFF2-40B4-BE49-F238E27FC236}">
                <a16:creationId xmlns:a16="http://schemas.microsoft.com/office/drawing/2014/main" id="{6A4F3FCD-F578-9890-F1DA-8378DEE3028E}"/>
              </a:ext>
            </a:extLst>
          </xdr:cNvPr>
          <xdr:cNvSpPr/>
        </xdr:nvSpPr>
        <xdr:spPr>
          <a:xfrm>
            <a:off x="9632132" y="104920177"/>
            <a:ext cx="2697480" cy="1592580"/>
          </a:xfrm>
          <a:custGeom>
            <a:avLst/>
            <a:gdLst>
              <a:gd name="connsiteX0" fmla="*/ 0 w 2636520"/>
              <a:gd name="connsiteY0" fmla="*/ 0 h 1577340"/>
              <a:gd name="connsiteX1" fmla="*/ 2636520 w 2636520"/>
              <a:gd name="connsiteY1" fmla="*/ 0 h 1577340"/>
              <a:gd name="connsiteX2" fmla="*/ 2636520 w 2636520"/>
              <a:gd name="connsiteY2" fmla="*/ 1577340 h 1577340"/>
              <a:gd name="connsiteX3" fmla="*/ 0 w 2636520"/>
              <a:gd name="connsiteY3" fmla="*/ 1577340 h 1577340"/>
              <a:gd name="connsiteX4" fmla="*/ 0 w 2636520"/>
              <a:gd name="connsiteY4" fmla="*/ 0 h 1577340"/>
              <a:gd name="connsiteX5" fmla="*/ 197168 w 2636520"/>
              <a:gd name="connsiteY5" fmla="*/ 197168 h 1577340"/>
              <a:gd name="connsiteX6" fmla="*/ 197168 w 2636520"/>
              <a:gd name="connsiteY6" fmla="*/ 1380173 h 1577340"/>
              <a:gd name="connsiteX7" fmla="*/ 2439353 w 2636520"/>
              <a:gd name="connsiteY7" fmla="*/ 1380173 h 1577340"/>
              <a:gd name="connsiteX8" fmla="*/ 2439353 w 2636520"/>
              <a:gd name="connsiteY8" fmla="*/ 197168 h 1577340"/>
              <a:gd name="connsiteX9" fmla="*/ 197168 w 2636520"/>
              <a:gd name="connsiteY9" fmla="*/ 197168 h 1577340"/>
              <a:gd name="connsiteX0" fmla="*/ 0 w 2636520"/>
              <a:gd name="connsiteY0" fmla="*/ 0 h 1577340"/>
              <a:gd name="connsiteX1" fmla="*/ 2423160 w 2636520"/>
              <a:gd name="connsiteY1" fmla="*/ 0 h 1577340"/>
              <a:gd name="connsiteX2" fmla="*/ 2636520 w 2636520"/>
              <a:gd name="connsiteY2" fmla="*/ 0 h 1577340"/>
              <a:gd name="connsiteX3" fmla="*/ 2636520 w 2636520"/>
              <a:gd name="connsiteY3" fmla="*/ 1577340 h 1577340"/>
              <a:gd name="connsiteX4" fmla="*/ 0 w 2636520"/>
              <a:gd name="connsiteY4" fmla="*/ 1577340 h 1577340"/>
              <a:gd name="connsiteX5" fmla="*/ 0 w 2636520"/>
              <a:gd name="connsiteY5" fmla="*/ 0 h 1577340"/>
              <a:gd name="connsiteX6" fmla="*/ 197168 w 2636520"/>
              <a:gd name="connsiteY6" fmla="*/ 197168 h 1577340"/>
              <a:gd name="connsiteX7" fmla="*/ 197168 w 2636520"/>
              <a:gd name="connsiteY7" fmla="*/ 1380173 h 1577340"/>
              <a:gd name="connsiteX8" fmla="*/ 2439353 w 2636520"/>
              <a:gd name="connsiteY8" fmla="*/ 1380173 h 1577340"/>
              <a:gd name="connsiteX9" fmla="*/ 2439353 w 2636520"/>
              <a:gd name="connsiteY9" fmla="*/ 197168 h 1577340"/>
              <a:gd name="connsiteX10" fmla="*/ 197168 w 2636520"/>
              <a:gd name="connsiteY10" fmla="*/ 197168 h 1577340"/>
              <a:gd name="connsiteX0" fmla="*/ 0 w 2636520"/>
              <a:gd name="connsiteY0" fmla="*/ 0 h 1577340"/>
              <a:gd name="connsiteX1" fmla="*/ 2423160 w 2636520"/>
              <a:gd name="connsiteY1" fmla="*/ 0 h 1577340"/>
              <a:gd name="connsiteX2" fmla="*/ 2636520 w 2636520"/>
              <a:gd name="connsiteY2" fmla="*/ 0 h 1577340"/>
              <a:gd name="connsiteX3" fmla="*/ 2628900 w 2636520"/>
              <a:gd name="connsiteY3" fmla="*/ 213360 h 1577340"/>
              <a:gd name="connsiteX4" fmla="*/ 2636520 w 2636520"/>
              <a:gd name="connsiteY4" fmla="*/ 1577340 h 1577340"/>
              <a:gd name="connsiteX5" fmla="*/ 0 w 2636520"/>
              <a:gd name="connsiteY5" fmla="*/ 1577340 h 1577340"/>
              <a:gd name="connsiteX6" fmla="*/ 0 w 2636520"/>
              <a:gd name="connsiteY6" fmla="*/ 0 h 1577340"/>
              <a:gd name="connsiteX7" fmla="*/ 197168 w 2636520"/>
              <a:gd name="connsiteY7" fmla="*/ 197168 h 1577340"/>
              <a:gd name="connsiteX8" fmla="*/ 197168 w 2636520"/>
              <a:gd name="connsiteY8" fmla="*/ 1380173 h 1577340"/>
              <a:gd name="connsiteX9" fmla="*/ 2439353 w 2636520"/>
              <a:gd name="connsiteY9" fmla="*/ 1380173 h 1577340"/>
              <a:gd name="connsiteX10" fmla="*/ 2439353 w 2636520"/>
              <a:gd name="connsiteY10" fmla="*/ 197168 h 1577340"/>
              <a:gd name="connsiteX11" fmla="*/ 197168 w 2636520"/>
              <a:gd name="connsiteY11" fmla="*/ 197168 h 1577340"/>
              <a:gd name="connsiteX0" fmla="*/ 0 w 2636520"/>
              <a:gd name="connsiteY0" fmla="*/ 0 h 1577340"/>
              <a:gd name="connsiteX1" fmla="*/ 2423160 w 2636520"/>
              <a:gd name="connsiteY1" fmla="*/ 0 h 1577340"/>
              <a:gd name="connsiteX2" fmla="*/ 2567940 w 2636520"/>
              <a:gd name="connsiteY2" fmla="*/ 68580 h 1577340"/>
              <a:gd name="connsiteX3" fmla="*/ 2628900 w 2636520"/>
              <a:gd name="connsiteY3" fmla="*/ 213360 h 1577340"/>
              <a:gd name="connsiteX4" fmla="*/ 2636520 w 2636520"/>
              <a:gd name="connsiteY4" fmla="*/ 1577340 h 1577340"/>
              <a:gd name="connsiteX5" fmla="*/ 0 w 2636520"/>
              <a:gd name="connsiteY5" fmla="*/ 1577340 h 1577340"/>
              <a:gd name="connsiteX6" fmla="*/ 0 w 2636520"/>
              <a:gd name="connsiteY6" fmla="*/ 0 h 1577340"/>
              <a:gd name="connsiteX7" fmla="*/ 197168 w 2636520"/>
              <a:gd name="connsiteY7" fmla="*/ 197168 h 1577340"/>
              <a:gd name="connsiteX8" fmla="*/ 197168 w 2636520"/>
              <a:gd name="connsiteY8" fmla="*/ 1380173 h 1577340"/>
              <a:gd name="connsiteX9" fmla="*/ 2439353 w 2636520"/>
              <a:gd name="connsiteY9" fmla="*/ 1380173 h 1577340"/>
              <a:gd name="connsiteX10" fmla="*/ 2439353 w 2636520"/>
              <a:gd name="connsiteY10" fmla="*/ 197168 h 1577340"/>
              <a:gd name="connsiteX11" fmla="*/ 197168 w 2636520"/>
              <a:gd name="connsiteY11" fmla="*/ 197168 h 1577340"/>
              <a:gd name="connsiteX0" fmla="*/ 0 w 2636520"/>
              <a:gd name="connsiteY0" fmla="*/ 0 h 1577340"/>
              <a:gd name="connsiteX1" fmla="*/ 2423160 w 2636520"/>
              <a:gd name="connsiteY1" fmla="*/ 0 h 1577340"/>
              <a:gd name="connsiteX2" fmla="*/ 2567940 w 2636520"/>
              <a:gd name="connsiteY2" fmla="*/ 68580 h 1577340"/>
              <a:gd name="connsiteX3" fmla="*/ 2628900 w 2636520"/>
              <a:gd name="connsiteY3" fmla="*/ 213360 h 1577340"/>
              <a:gd name="connsiteX4" fmla="*/ 2636520 w 2636520"/>
              <a:gd name="connsiteY4" fmla="*/ 1379220 h 1577340"/>
              <a:gd name="connsiteX5" fmla="*/ 2636520 w 2636520"/>
              <a:gd name="connsiteY5" fmla="*/ 1577340 h 1577340"/>
              <a:gd name="connsiteX6" fmla="*/ 0 w 2636520"/>
              <a:gd name="connsiteY6" fmla="*/ 1577340 h 1577340"/>
              <a:gd name="connsiteX7" fmla="*/ 0 w 2636520"/>
              <a:gd name="connsiteY7" fmla="*/ 0 h 1577340"/>
              <a:gd name="connsiteX8" fmla="*/ 197168 w 2636520"/>
              <a:gd name="connsiteY8" fmla="*/ 197168 h 1577340"/>
              <a:gd name="connsiteX9" fmla="*/ 197168 w 2636520"/>
              <a:gd name="connsiteY9" fmla="*/ 1380173 h 1577340"/>
              <a:gd name="connsiteX10" fmla="*/ 2439353 w 2636520"/>
              <a:gd name="connsiteY10" fmla="*/ 1380173 h 1577340"/>
              <a:gd name="connsiteX11" fmla="*/ 2439353 w 2636520"/>
              <a:gd name="connsiteY11" fmla="*/ 197168 h 1577340"/>
              <a:gd name="connsiteX12" fmla="*/ 197168 w 2636520"/>
              <a:gd name="connsiteY12" fmla="*/ 197168 h 1577340"/>
              <a:gd name="connsiteX0" fmla="*/ 0 w 2636520"/>
              <a:gd name="connsiteY0" fmla="*/ 0 h 1577340"/>
              <a:gd name="connsiteX1" fmla="*/ 2423160 w 2636520"/>
              <a:gd name="connsiteY1" fmla="*/ 0 h 1577340"/>
              <a:gd name="connsiteX2" fmla="*/ 2567940 w 2636520"/>
              <a:gd name="connsiteY2" fmla="*/ 68580 h 1577340"/>
              <a:gd name="connsiteX3" fmla="*/ 2628900 w 2636520"/>
              <a:gd name="connsiteY3" fmla="*/ 213360 h 1577340"/>
              <a:gd name="connsiteX4" fmla="*/ 2636520 w 2636520"/>
              <a:gd name="connsiteY4" fmla="*/ 1379220 h 1577340"/>
              <a:gd name="connsiteX5" fmla="*/ 2636520 w 2636520"/>
              <a:gd name="connsiteY5" fmla="*/ 1577340 h 1577340"/>
              <a:gd name="connsiteX6" fmla="*/ 2430780 w 2636520"/>
              <a:gd name="connsiteY6" fmla="*/ 1569720 h 1577340"/>
              <a:gd name="connsiteX7" fmla="*/ 0 w 2636520"/>
              <a:gd name="connsiteY7" fmla="*/ 1577340 h 1577340"/>
              <a:gd name="connsiteX8" fmla="*/ 0 w 2636520"/>
              <a:gd name="connsiteY8" fmla="*/ 0 h 1577340"/>
              <a:gd name="connsiteX9" fmla="*/ 197168 w 2636520"/>
              <a:gd name="connsiteY9" fmla="*/ 197168 h 1577340"/>
              <a:gd name="connsiteX10" fmla="*/ 197168 w 2636520"/>
              <a:gd name="connsiteY10" fmla="*/ 1380173 h 1577340"/>
              <a:gd name="connsiteX11" fmla="*/ 2439353 w 2636520"/>
              <a:gd name="connsiteY11" fmla="*/ 1380173 h 1577340"/>
              <a:gd name="connsiteX12" fmla="*/ 2439353 w 2636520"/>
              <a:gd name="connsiteY12" fmla="*/ 197168 h 1577340"/>
              <a:gd name="connsiteX13" fmla="*/ 197168 w 2636520"/>
              <a:gd name="connsiteY13" fmla="*/ 197168 h 1577340"/>
              <a:gd name="connsiteX0" fmla="*/ 0 w 2636520"/>
              <a:gd name="connsiteY0" fmla="*/ 0 h 1577340"/>
              <a:gd name="connsiteX1" fmla="*/ 2423160 w 2636520"/>
              <a:gd name="connsiteY1" fmla="*/ 0 h 1577340"/>
              <a:gd name="connsiteX2" fmla="*/ 2567940 w 2636520"/>
              <a:gd name="connsiteY2" fmla="*/ 68580 h 1577340"/>
              <a:gd name="connsiteX3" fmla="*/ 2628900 w 2636520"/>
              <a:gd name="connsiteY3" fmla="*/ 213360 h 1577340"/>
              <a:gd name="connsiteX4" fmla="*/ 2636520 w 2636520"/>
              <a:gd name="connsiteY4" fmla="*/ 1379220 h 1577340"/>
              <a:gd name="connsiteX5" fmla="*/ 2575560 w 2636520"/>
              <a:gd name="connsiteY5" fmla="*/ 1516380 h 1577340"/>
              <a:gd name="connsiteX6" fmla="*/ 2430780 w 2636520"/>
              <a:gd name="connsiteY6" fmla="*/ 1569720 h 1577340"/>
              <a:gd name="connsiteX7" fmla="*/ 0 w 2636520"/>
              <a:gd name="connsiteY7" fmla="*/ 1577340 h 1577340"/>
              <a:gd name="connsiteX8" fmla="*/ 0 w 2636520"/>
              <a:gd name="connsiteY8" fmla="*/ 0 h 1577340"/>
              <a:gd name="connsiteX9" fmla="*/ 197168 w 2636520"/>
              <a:gd name="connsiteY9" fmla="*/ 197168 h 1577340"/>
              <a:gd name="connsiteX10" fmla="*/ 197168 w 2636520"/>
              <a:gd name="connsiteY10" fmla="*/ 1380173 h 1577340"/>
              <a:gd name="connsiteX11" fmla="*/ 2439353 w 2636520"/>
              <a:gd name="connsiteY11" fmla="*/ 1380173 h 1577340"/>
              <a:gd name="connsiteX12" fmla="*/ 2439353 w 2636520"/>
              <a:gd name="connsiteY12" fmla="*/ 197168 h 1577340"/>
              <a:gd name="connsiteX13" fmla="*/ 197168 w 2636520"/>
              <a:gd name="connsiteY13" fmla="*/ 197168 h 1577340"/>
              <a:gd name="connsiteX0" fmla="*/ 0 w 2636520"/>
              <a:gd name="connsiteY0" fmla="*/ 0 h 1577340"/>
              <a:gd name="connsiteX1" fmla="*/ 2423160 w 2636520"/>
              <a:gd name="connsiteY1" fmla="*/ 0 h 1577340"/>
              <a:gd name="connsiteX2" fmla="*/ 2567940 w 2636520"/>
              <a:gd name="connsiteY2" fmla="*/ 68580 h 1577340"/>
              <a:gd name="connsiteX3" fmla="*/ 2628900 w 2636520"/>
              <a:gd name="connsiteY3" fmla="*/ 213360 h 1577340"/>
              <a:gd name="connsiteX4" fmla="*/ 2636520 w 2636520"/>
              <a:gd name="connsiteY4" fmla="*/ 1379220 h 1577340"/>
              <a:gd name="connsiteX5" fmla="*/ 2575560 w 2636520"/>
              <a:gd name="connsiteY5" fmla="*/ 1516380 h 1577340"/>
              <a:gd name="connsiteX6" fmla="*/ 2430780 w 2636520"/>
              <a:gd name="connsiteY6" fmla="*/ 1569720 h 1577340"/>
              <a:gd name="connsiteX7" fmla="*/ 198120 w 2636520"/>
              <a:gd name="connsiteY7" fmla="*/ 1577340 h 1577340"/>
              <a:gd name="connsiteX8" fmla="*/ 0 w 2636520"/>
              <a:gd name="connsiteY8" fmla="*/ 1577340 h 1577340"/>
              <a:gd name="connsiteX9" fmla="*/ 0 w 2636520"/>
              <a:gd name="connsiteY9" fmla="*/ 0 h 1577340"/>
              <a:gd name="connsiteX10" fmla="*/ 197168 w 2636520"/>
              <a:gd name="connsiteY10" fmla="*/ 197168 h 1577340"/>
              <a:gd name="connsiteX11" fmla="*/ 197168 w 2636520"/>
              <a:gd name="connsiteY11" fmla="*/ 1380173 h 1577340"/>
              <a:gd name="connsiteX12" fmla="*/ 2439353 w 2636520"/>
              <a:gd name="connsiteY12" fmla="*/ 1380173 h 1577340"/>
              <a:gd name="connsiteX13" fmla="*/ 2439353 w 2636520"/>
              <a:gd name="connsiteY13" fmla="*/ 197168 h 1577340"/>
              <a:gd name="connsiteX14" fmla="*/ 197168 w 2636520"/>
              <a:gd name="connsiteY14" fmla="*/ 197168 h 1577340"/>
              <a:gd name="connsiteX0" fmla="*/ 15240 w 2651760"/>
              <a:gd name="connsiteY0" fmla="*/ 0 h 1577340"/>
              <a:gd name="connsiteX1" fmla="*/ 2438400 w 2651760"/>
              <a:gd name="connsiteY1" fmla="*/ 0 h 1577340"/>
              <a:gd name="connsiteX2" fmla="*/ 2583180 w 2651760"/>
              <a:gd name="connsiteY2" fmla="*/ 68580 h 1577340"/>
              <a:gd name="connsiteX3" fmla="*/ 2644140 w 2651760"/>
              <a:gd name="connsiteY3" fmla="*/ 213360 h 1577340"/>
              <a:gd name="connsiteX4" fmla="*/ 2651760 w 2651760"/>
              <a:gd name="connsiteY4" fmla="*/ 1379220 h 1577340"/>
              <a:gd name="connsiteX5" fmla="*/ 2590800 w 2651760"/>
              <a:gd name="connsiteY5" fmla="*/ 1516380 h 1577340"/>
              <a:gd name="connsiteX6" fmla="*/ 2446020 w 2651760"/>
              <a:gd name="connsiteY6" fmla="*/ 1569720 h 1577340"/>
              <a:gd name="connsiteX7" fmla="*/ 213360 w 2651760"/>
              <a:gd name="connsiteY7" fmla="*/ 1577340 h 1577340"/>
              <a:gd name="connsiteX8" fmla="*/ 15240 w 2651760"/>
              <a:gd name="connsiteY8" fmla="*/ 1577340 h 1577340"/>
              <a:gd name="connsiteX9" fmla="*/ 0 w 2651760"/>
              <a:gd name="connsiteY9" fmla="*/ 1363980 h 1577340"/>
              <a:gd name="connsiteX10" fmla="*/ 15240 w 2651760"/>
              <a:gd name="connsiteY10" fmla="*/ 0 h 1577340"/>
              <a:gd name="connsiteX11" fmla="*/ 212408 w 2651760"/>
              <a:gd name="connsiteY11" fmla="*/ 197168 h 1577340"/>
              <a:gd name="connsiteX12" fmla="*/ 212408 w 2651760"/>
              <a:gd name="connsiteY12" fmla="*/ 1380173 h 1577340"/>
              <a:gd name="connsiteX13" fmla="*/ 2454593 w 2651760"/>
              <a:gd name="connsiteY13" fmla="*/ 1380173 h 1577340"/>
              <a:gd name="connsiteX14" fmla="*/ 2454593 w 2651760"/>
              <a:gd name="connsiteY14" fmla="*/ 197168 h 1577340"/>
              <a:gd name="connsiteX15" fmla="*/ 212408 w 2651760"/>
              <a:gd name="connsiteY15" fmla="*/ 197168 h 1577340"/>
              <a:gd name="connsiteX0" fmla="*/ 15240 w 2651760"/>
              <a:gd name="connsiteY0" fmla="*/ 0 h 1577340"/>
              <a:gd name="connsiteX1" fmla="*/ 2438400 w 2651760"/>
              <a:gd name="connsiteY1" fmla="*/ 0 h 1577340"/>
              <a:gd name="connsiteX2" fmla="*/ 2583180 w 2651760"/>
              <a:gd name="connsiteY2" fmla="*/ 68580 h 1577340"/>
              <a:gd name="connsiteX3" fmla="*/ 2644140 w 2651760"/>
              <a:gd name="connsiteY3" fmla="*/ 213360 h 1577340"/>
              <a:gd name="connsiteX4" fmla="*/ 2651760 w 2651760"/>
              <a:gd name="connsiteY4" fmla="*/ 1379220 h 1577340"/>
              <a:gd name="connsiteX5" fmla="*/ 2590800 w 2651760"/>
              <a:gd name="connsiteY5" fmla="*/ 1516380 h 1577340"/>
              <a:gd name="connsiteX6" fmla="*/ 2446020 w 2651760"/>
              <a:gd name="connsiteY6" fmla="*/ 1569720 h 1577340"/>
              <a:gd name="connsiteX7" fmla="*/ 213360 w 2651760"/>
              <a:gd name="connsiteY7" fmla="*/ 1577340 h 1577340"/>
              <a:gd name="connsiteX8" fmla="*/ 68580 w 2651760"/>
              <a:gd name="connsiteY8" fmla="*/ 1539240 h 1577340"/>
              <a:gd name="connsiteX9" fmla="*/ 0 w 2651760"/>
              <a:gd name="connsiteY9" fmla="*/ 1363980 h 1577340"/>
              <a:gd name="connsiteX10" fmla="*/ 15240 w 2651760"/>
              <a:gd name="connsiteY10" fmla="*/ 0 h 1577340"/>
              <a:gd name="connsiteX11" fmla="*/ 212408 w 2651760"/>
              <a:gd name="connsiteY11" fmla="*/ 197168 h 1577340"/>
              <a:gd name="connsiteX12" fmla="*/ 212408 w 2651760"/>
              <a:gd name="connsiteY12" fmla="*/ 1380173 h 1577340"/>
              <a:gd name="connsiteX13" fmla="*/ 2454593 w 2651760"/>
              <a:gd name="connsiteY13" fmla="*/ 1380173 h 1577340"/>
              <a:gd name="connsiteX14" fmla="*/ 2454593 w 2651760"/>
              <a:gd name="connsiteY14" fmla="*/ 197168 h 1577340"/>
              <a:gd name="connsiteX15" fmla="*/ 212408 w 2651760"/>
              <a:gd name="connsiteY15" fmla="*/ 197168 h 1577340"/>
              <a:gd name="connsiteX0" fmla="*/ 15240 w 2651760"/>
              <a:gd name="connsiteY0" fmla="*/ 15240 h 1592580"/>
              <a:gd name="connsiteX1" fmla="*/ 198120 w 2651760"/>
              <a:gd name="connsiteY1" fmla="*/ 0 h 1592580"/>
              <a:gd name="connsiteX2" fmla="*/ 2438400 w 2651760"/>
              <a:gd name="connsiteY2" fmla="*/ 15240 h 1592580"/>
              <a:gd name="connsiteX3" fmla="*/ 2583180 w 2651760"/>
              <a:gd name="connsiteY3" fmla="*/ 83820 h 1592580"/>
              <a:gd name="connsiteX4" fmla="*/ 2644140 w 2651760"/>
              <a:gd name="connsiteY4" fmla="*/ 228600 h 1592580"/>
              <a:gd name="connsiteX5" fmla="*/ 2651760 w 2651760"/>
              <a:gd name="connsiteY5" fmla="*/ 1394460 h 1592580"/>
              <a:gd name="connsiteX6" fmla="*/ 2590800 w 2651760"/>
              <a:gd name="connsiteY6" fmla="*/ 1531620 h 1592580"/>
              <a:gd name="connsiteX7" fmla="*/ 2446020 w 2651760"/>
              <a:gd name="connsiteY7" fmla="*/ 1584960 h 1592580"/>
              <a:gd name="connsiteX8" fmla="*/ 213360 w 2651760"/>
              <a:gd name="connsiteY8" fmla="*/ 1592580 h 1592580"/>
              <a:gd name="connsiteX9" fmla="*/ 68580 w 2651760"/>
              <a:gd name="connsiteY9" fmla="*/ 1554480 h 1592580"/>
              <a:gd name="connsiteX10" fmla="*/ 0 w 2651760"/>
              <a:gd name="connsiteY10" fmla="*/ 1379220 h 1592580"/>
              <a:gd name="connsiteX11" fmla="*/ 15240 w 2651760"/>
              <a:gd name="connsiteY11" fmla="*/ 15240 h 1592580"/>
              <a:gd name="connsiteX12" fmla="*/ 212408 w 2651760"/>
              <a:gd name="connsiteY12" fmla="*/ 212408 h 1592580"/>
              <a:gd name="connsiteX13" fmla="*/ 212408 w 2651760"/>
              <a:gd name="connsiteY13" fmla="*/ 1395413 h 1592580"/>
              <a:gd name="connsiteX14" fmla="*/ 2454593 w 2651760"/>
              <a:gd name="connsiteY14" fmla="*/ 1395413 h 1592580"/>
              <a:gd name="connsiteX15" fmla="*/ 2454593 w 2651760"/>
              <a:gd name="connsiteY15" fmla="*/ 212408 h 1592580"/>
              <a:gd name="connsiteX16" fmla="*/ 212408 w 2651760"/>
              <a:gd name="connsiteY16" fmla="*/ 212408 h 1592580"/>
              <a:gd name="connsiteX0" fmla="*/ 7620 w 2644140"/>
              <a:gd name="connsiteY0" fmla="*/ 15240 h 1592580"/>
              <a:gd name="connsiteX1" fmla="*/ 190500 w 2644140"/>
              <a:gd name="connsiteY1" fmla="*/ 0 h 1592580"/>
              <a:gd name="connsiteX2" fmla="*/ 2430780 w 2644140"/>
              <a:gd name="connsiteY2" fmla="*/ 15240 h 1592580"/>
              <a:gd name="connsiteX3" fmla="*/ 2575560 w 2644140"/>
              <a:gd name="connsiteY3" fmla="*/ 83820 h 1592580"/>
              <a:gd name="connsiteX4" fmla="*/ 2636520 w 2644140"/>
              <a:gd name="connsiteY4" fmla="*/ 228600 h 1592580"/>
              <a:gd name="connsiteX5" fmla="*/ 2644140 w 2644140"/>
              <a:gd name="connsiteY5" fmla="*/ 1394460 h 1592580"/>
              <a:gd name="connsiteX6" fmla="*/ 2583180 w 2644140"/>
              <a:gd name="connsiteY6" fmla="*/ 1531620 h 1592580"/>
              <a:gd name="connsiteX7" fmla="*/ 2438400 w 2644140"/>
              <a:gd name="connsiteY7" fmla="*/ 1584960 h 1592580"/>
              <a:gd name="connsiteX8" fmla="*/ 205740 w 2644140"/>
              <a:gd name="connsiteY8" fmla="*/ 1592580 h 1592580"/>
              <a:gd name="connsiteX9" fmla="*/ 60960 w 2644140"/>
              <a:gd name="connsiteY9" fmla="*/ 1554480 h 1592580"/>
              <a:gd name="connsiteX10" fmla="*/ 0 w 2644140"/>
              <a:gd name="connsiteY10" fmla="*/ 1371600 h 1592580"/>
              <a:gd name="connsiteX11" fmla="*/ 7620 w 2644140"/>
              <a:gd name="connsiteY11" fmla="*/ 15240 h 1592580"/>
              <a:gd name="connsiteX12" fmla="*/ 204788 w 2644140"/>
              <a:gd name="connsiteY12" fmla="*/ 212408 h 1592580"/>
              <a:gd name="connsiteX13" fmla="*/ 204788 w 2644140"/>
              <a:gd name="connsiteY13" fmla="*/ 1395413 h 1592580"/>
              <a:gd name="connsiteX14" fmla="*/ 2446973 w 2644140"/>
              <a:gd name="connsiteY14" fmla="*/ 1395413 h 1592580"/>
              <a:gd name="connsiteX15" fmla="*/ 2446973 w 2644140"/>
              <a:gd name="connsiteY15" fmla="*/ 212408 h 1592580"/>
              <a:gd name="connsiteX16" fmla="*/ 204788 w 2644140"/>
              <a:gd name="connsiteY16" fmla="*/ 212408 h 1592580"/>
              <a:gd name="connsiteX0" fmla="*/ 7620 w 2644140"/>
              <a:gd name="connsiteY0" fmla="*/ 15240 h 1592580"/>
              <a:gd name="connsiteX1" fmla="*/ 190500 w 2644140"/>
              <a:gd name="connsiteY1" fmla="*/ 0 h 1592580"/>
              <a:gd name="connsiteX2" fmla="*/ 2430780 w 2644140"/>
              <a:gd name="connsiteY2" fmla="*/ 15240 h 1592580"/>
              <a:gd name="connsiteX3" fmla="*/ 2575560 w 2644140"/>
              <a:gd name="connsiteY3" fmla="*/ 83820 h 1592580"/>
              <a:gd name="connsiteX4" fmla="*/ 2636520 w 2644140"/>
              <a:gd name="connsiteY4" fmla="*/ 228600 h 1592580"/>
              <a:gd name="connsiteX5" fmla="*/ 2644140 w 2644140"/>
              <a:gd name="connsiteY5" fmla="*/ 1394460 h 1592580"/>
              <a:gd name="connsiteX6" fmla="*/ 2583180 w 2644140"/>
              <a:gd name="connsiteY6" fmla="*/ 1531620 h 1592580"/>
              <a:gd name="connsiteX7" fmla="*/ 2438400 w 2644140"/>
              <a:gd name="connsiteY7" fmla="*/ 1584960 h 1592580"/>
              <a:gd name="connsiteX8" fmla="*/ 205740 w 2644140"/>
              <a:gd name="connsiteY8" fmla="*/ 1592580 h 1592580"/>
              <a:gd name="connsiteX9" fmla="*/ 60960 w 2644140"/>
              <a:gd name="connsiteY9" fmla="*/ 1554480 h 1592580"/>
              <a:gd name="connsiteX10" fmla="*/ 0 w 2644140"/>
              <a:gd name="connsiteY10" fmla="*/ 1371600 h 1592580"/>
              <a:gd name="connsiteX11" fmla="*/ 0 w 2644140"/>
              <a:gd name="connsiteY11" fmla="*/ 236220 h 1592580"/>
              <a:gd name="connsiteX12" fmla="*/ 7620 w 2644140"/>
              <a:gd name="connsiteY12" fmla="*/ 15240 h 1592580"/>
              <a:gd name="connsiteX13" fmla="*/ 204788 w 2644140"/>
              <a:gd name="connsiteY13" fmla="*/ 212408 h 1592580"/>
              <a:gd name="connsiteX14" fmla="*/ 204788 w 2644140"/>
              <a:gd name="connsiteY14" fmla="*/ 1395413 h 1592580"/>
              <a:gd name="connsiteX15" fmla="*/ 2446973 w 2644140"/>
              <a:gd name="connsiteY15" fmla="*/ 1395413 h 1592580"/>
              <a:gd name="connsiteX16" fmla="*/ 2446973 w 2644140"/>
              <a:gd name="connsiteY16" fmla="*/ 212408 h 1592580"/>
              <a:gd name="connsiteX17" fmla="*/ 204788 w 2644140"/>
              <a:gd name="connsiteY17" fmla="*/ 212408 h 1592580"/>
              <a:gd name="connsiteX0" fmla="*/ 7620 w 2644140"/>
              <a:gd name="connsiteY0" fmla="*/ 15240 h 1592580"/>
              <a:gd name="connsiteX1" fmla="*/ 190500 w 2644140"/>
              <a:gd name="connsiteY1" fmla="*/ 0 h 1592580"/>
              <a:gd name="connsiteX2" fmla="*/ 2430780 w 2644140"/>
              <a:gd name="connsiteY2" fmla="*/ 15240 h 1592580"/>
              <a:gd name="connsiteX3" fmla="*/ 2575560 w 2644140"/>
              <a:gd name="connsiteY3" fmla="*/ 83820 h 1592580"/>
              <a:gd name="connsiteX4" fmla="*/ 2636520 w 2644140"/>
              <a:gd name="connsiteY4" fmla="*/ 228600 h 1592580"/>
              <a:gd name="connsiteX5" fmla="*/ 2644140 w 2644140"/>
              <a:gd name="connsiteY5" fmla="*/ 1394460 h 1592580"/>
              <a:gd name="connsiteX6" fmla="*/ 2583180 w 2644140"/>
              <a:gd name="connsiteY6" fmla="*/ 1531620 h 1592580"/>
              <a:gd name="connsiteX7" fmla="*/ 2438400 w 2644140"/>
              <a:gd name="connsiteY7" fmla="*/ 1584960 h 1592580"/>
              <a:gd name="connsiteX8" fmla="*/ 205740 w 2644140"/>
              <a:gd name="connsiteY8" fmla="*/ 1592580 h 1592580"/>
              <a:gd name="connsiteX9" fmla="*/ 60960 w 2644140"/>
              <a:gd name="connsiteY9" fmla="*/ 1554480 h 1592580"/>
              <a:gd name="connsiteX10" fmla="*/ 0 w 2644140"/>
              <a:gd name="connsiteY10" fmla="*/ 1371600 h 1592580"/>
              <a:gd name="connsiteX11" fmla="*/ 0 w 2644140"/>
              <a:gd name="connsiteY11" fmla="*/ 236220 h 1592580"/>
              <a:gd name="connsiteX12" fmla="*/ 0 w 2644140"/>
              <a:gd name="connsiteY12" fmla="*/ 91440 h 1592580"/>
              <a:gd name="connsiteX13" fmla="*/ 7620 w 2644140"/>
              <a:gd name="connsiteY13" fmla="*/ 15240 h 1592580"/>
              <a:gd name="connsiteX14" fmla="*/ 204788 w 2644140"/>
              <a:gd name="connsiteY14" fmla="*/ 212408 h 1592580"/>
              <a:gd name="connsiteX15" fmla="*/ 204788 w 2644140"/>
              <a:gd name="connsiteY15" fmla="*/ 1395413 h 1592580"/>
              <a:gd name="connsiteX16" fmla="*/ 2446973 w 2644140"/>
              <a:gd name="connsiteY16" fmla="*/ 1395413 h 1592580"/>
              <a:gd name="connsiteX17" fmla="*/ 2446973 w 2644140"/>
              <a:gd name="connsiteY17" fmla="*/ 212408 h 1592580"/>
              <a:gd name="connsiteX18" fmla="*/ 204788 w 2644140"/>
              <a:gd name="connsiteY18" fmla="*/ 212408 h 1592580"/>
              <a:gd name="connsiteX0" fmla="*/ 7620 w 2644140"/>
              <a:gd name="connsiteY0" fmla="*/ 15240 h 1592580"/>
              <a:gd name="connsiteX1" fmla="*/ 76200 w 2644140"/>
              <a:gd name="connsiteY1" fmla="*/ 15240 h 1592580"/>
              <a:gd name="connsiteX2" fmla="*/ 190500 w 2644140"/>
              <a:gd name="connsiteY2" fmla="*/ 0 h 1592580"/>
              <a:gd name="connsiteX3" fmla="*/ 2430780 w 2644140"/>
              <a:gd name="connsiteY3" fmla="*/ 15240 h 1592580"/>
              <a:gd name="connsiteX4" fmla="*/ 2575560 w 2644140"/>
              <a:gd name="connsiteY4" fmla="*/ 83820 h 1592580"/>
              <a:gd name="connsiteX5" fmla="*/ 2636520 w 2644140"/>
              <a:gd name="connsiteY5" fmla="*/ 228600 h 1592580"/>
              <a:gd name="connsiteX6" fmla="*/ 2644140 w 2644140"/>
              <a:gd name="connsiteY6" fmla="*/ 1394460 h 1592580"/>
              <a:gd name="connsiteX7" fmla="*/ 2583180 w 2644140"/>
              <a:gd name="connsiteY7" fmla="*/ 1531620 h 1592580"/>
              <a:gd name="connsiteX8" fmla="*/ 2438400 w 2644140"/>
              <a:gd name="connsiteY8" fmla="*/ 1584960 h 1592580"/>
              <a:gd name="connsiteX9" fmla="*/ 205740 w 2644140"/>
              <a:gd name="connsiteY9" fmla="*/ 1592580 h 1592580"/>
              <a:gd name="connsiteX10" fmla="*/ 60960 w 2644140"/>
              <a:gd name="connsiteY10" fmla="*/ 1554480 h 1592580"/>
              <a:gd name="connsiteX11" fmla="*/ 0 w 2644140"/>
              <a:gd name="connsiteY11" fmla="*/ 1371600 h 1592580"/>
              <a:gd name="connsiteX12" fmla="*/ 0 w 2644140"/>
              <a:gd name="connsiteY12" fmla="*/ 236220 h 1592580"/>
              <a:gd name="connsiteX13" fmla="*/ 0 w 2644140"/>
              <a:gd name="connsiteY13" fmla="*/ 91440 h 1592580"/>
              <a:gd name="connsiteX14" fmla="*/ 7620 w 2644140"/>
              <a:gd name="connsiteY14" fmla="*/ 15240 h 1592580"/>
              <a:gd name="connsiteX15" fmla="*/ 204788 w 2644140"/>
              <a:gd name="connsiteY15" fmla="*/ 212408 h 1592580"/>
              <a:gd name="connsiteX16" fmla="*/ 204788 w 2644140"/>
              <a:gd name="connsiteY16" fmla="*/ 1395413 h 1592580"/>
              <a:gd name="connsiteX17" fmla="*/ 2446973 w 2644140"/>
              <a:gd name="connsiteY17" fmla="*/ 1395413 h 1592580"/>
              <a:gd name="connsiteX18" fmla="*/ 2446973 w 2644140"/>
              <a:gd name="connsiteY18" fmla="*/ 212408 h 1592580"/>
              <a:gd name="connsiteX19" fmla="*/ 204788 w 2644140"/>
              <a:gd name="connsiteY19" fmla="*/ 212408 h 1592580"/>
              <a:gd name="connsiteX0" fmla="*/ 60960 w 2644140"/>
              <a:gd name="connsiteY0" fmla="*/ 53340 h 1592580"/>
              <a:gd name="connsiteX1" fmla="*/ 76200 w 2644140"/>
              <a:gd name="connsiteY1" fmla="*/ 15240 h 1592580"/>
              <a:gd name="connsiteX2" fmla="*/ 190500 w 2644140"/>
              <a:gd name="connsiteY2" fmla="*/ 0 h 1592580"/>
              <a:gd name="connsiteX3" fmla="*/ 2430780 w 2644140"/>
              <a:gd name="connsiteY3" fmla="*/ 15240 h 1592580"/>
              <a:gd name="connsiteX4" fmla="*/ 2575560 w 2644140"/>
              <a:gd name="connsiteY4" fmla="*/ 83820 h 1592580"/>
              <a:gd name="connsiteX5" fmla="*/ 2636520 w 2644140"/>
              <a:gd name="connsiteY5" fmla="*/ 228600 h 1592580"/>
              <a:gd name="connsiteX6" fmla="*/ 2644140 w 2644140"/>
              <a:gd name="connsiteY6" fmla="*/ 1394460 h 1592580"/>
              <a:gd name="connsiteX7" fmla="*/ 2583180 w 2644140"/>
              <a:gd name="connsiteY7" fmla="*/ 1531620 h 1592580"/>
              <a:gd name="connsiteX8" fmla="*/ 2438400 w 2644140"/>
              <a:gd name="connsiteY8" fmla="*/ 1584960 h 1592580"/>
              <a:gd name="connsiteX9" fmla="*/ 205740 w 2644140"/>
              <a:gd name="connsiteY9" fmla="*/ 1592580 h 1592580"/>
              <a:gd name="connsiteX10" fmla="*/ 60960 w 2644140"/>
              <a:gd name="connsiteY10" fmla="*/ 1554480 h 1592580"/>
              <a:gd name="connsiteX11" fmla="*/ 0 w 2644140"/>
              <a:gd name="connsiteY11" fmla="*/ 1371600 h 1592580"/>
              <a:gd name="connsiteX12" fmla="*/ 0 w 2644140"/>
              <a:gd name="connsiteY12" fmla="*/ 236220 h 1592580"/>
              <a:gd name="connsiteX13" fmla="*/ 0 w 2644140"/>
              <a:gd name="connsiteY13" fmla="*/ 91440 h 1592580"/>
              <a:gd name="connsiteX14" fmla="*/ 60960 w 2644140"/>
              <a:gd name="connsiteY14" fmla="*/ 53340 h 1592580"/>
              <a:gd name="connsiteX15" fmla="*/ 204788 w 2644140"/>
              <a:gd name="connsiteY15" fmla="*/ 212408 h 1592580"/>
              <a:gd name="connsiteX16" fmla="*/ 204788 w 2644140"/>
              <a:gd name="connsiteY16" fmla="*/ 1395413 h 1592580"/>
              <a:gd name="connsiteX17" fmla="*/ 2446973 w 2644140"/>
              <a:gd name="connsiteY17" fmla="*/ 1395413 h 1592580"/>
              <a:gd name="connsiteX18" fmla="*/ 2446973 w 2644140"/>
              <a:gd name="connsiteY18" fmla="*/ 212408 h 1592580"/>
              <a:gd name="connsiteX19" fmla="*/ 204788 w 2644140"/>
              <a:gd name="connsiteY19" fmla="*/ 212408 h 1592580"/>
              <a:gd name="connsiteX0" fmla="*/ 60960 w 2644140"/>
              <a:gd name="connsiteY0" fmla="*/ 53340 h 1592580"/>
              <a:gd name="connsiteX1" fmla="*/ 76200 w 2644140"/>
              <a:gd name="connsiteY1" fmla="*/ 15240 h 1592580"/>
              <a:gd name="connsiteX2" fmla="*/ 190500 w 2644140"/>
              <a:gd name="connsiteY2" fmla="*/ 0 h 1592580"/>
              <a:gd name="connsiteX3" fmla="*/ 2430780 w 2644140"/>
              <a:gd name="connsiteY3" fmla="*/ 15240 h 1592580"/>
              <a:gd name="connsiteX4" fmla="*/ 2575560 w 2644140"/>
              <a:gd name="connsiteY4" fmla="*/ 83820 h 1592580"/>
              <a:gd name="connsiteX5" fmla="*/ 2636520 w 2644140"/>
              <a:gd name="connsiteY5" fmla="*/ 228600 h 1592580"/>
              <a:gd name="connsiteX6" fmla="*/ 2644140 w 2644140"/>
              <a:gd name="connsiteY6" fmla="*/ 1394460 h 1592580"/>
              <a:gd name="connsiteX7" fmla="*/ 2583180 w 2644140"/>
              <a:gd name="connsiteY7" fmla="*/ 1531620 h 1592580"/>
              <a:gd name="connsiteX8" fmla="*/ 2438400 w 2644140"/>
              <a:gd name="connsiteY8" fmla="*/ 1584960 h 1592580"/>
              <a:gd name="connsiteX9" fmla="*/ 205740 w 2644140"/>
              <a:gd name="connsiteY9" fmla="*/ 1592580 h 1592580"/>
              <a:gd name="connsiteX10" fmla="*/ 60960 w 2644140"/>
              <a:gd name="connsiteY10" fmla="*/ 1554480 h 1592580"/>
              <a:gd name="connsiteX11" fmla="*/ 0 w 2644140"/>
              <a:gd name="connsiteY11" fmla="*/ 1371600 h 1592580"/>
              <a:gd name="connsiteX12" fmla="*/ 0 w 2644140"/>
              <a:gd name="connsiteY12" fmla="*/ 236220 h 1592580"/>
              <a:gd name="connsiteX13" fmla="*/ 0 w 2644140"/>
              <a:gd name="connsiteY13" fmla="*/ 91440 h 1592580"/>
              <a:gd name="connsiteX14" fmla="*/ 60960 w 2644140"/>
              <a:gd name="connsiteY14" fmla="*/ 53340 h 1592580"/>
              <a:gd name="connsiteX15" fmla="*/ 204788 w 2644140"/>
              <a:gd name="connsiteY15" fmla="*/ 212408 h 1592580"/>
              <a:gd name="connsiteX16" fmla="*/ 204788 w 2644140"/>
              <a:gd name="connsiteY16" fmla="*/ 1395413 h 1592580"/>
              <a:gd name="connsiteX17" fmla="*/ 2446973 w 2644140"/>
              <a:gd name="connsiteY17" fmla="*/ 1395413 h 1592580"/>
              <a:gd name="connsiteX18" fmla="*/ 2507933 w 2644140"/>
              <a:gd name="connsiteY18" fmla="*/ 204788 h 1592580"/>
              <a:gd name="connsiteX19" fmla="*/ 204788 w 2644140"/>
              <a:gd name="connsiteY19" fmla="*/ 212408 h 1592580"/>
              <a:gd name="connsiteX0" fmla="*/ 60960 w 2644140"/>
              <a:gd name="connsiteY0" fmla="*/ 53340 h 1592580"/>
              <a:gd name="connsiteX1" fmla="*/ 76200 w 2644140"/>
              <a:gd name="connsiteY1" fmla="*/ 15240 h 1592580"/>
              <a:gd name="connsiteX2" fmla="*/ 190500 w 2644140"/>
              <a:gd name="connsiteY2" fmla="*/ 0 h 1592580"/>
              <a:gd name="connsiteX3" fmla="*/ 2430780 w 2644140"/>
              <a:gd name="connsiteY3" fmla="*/ 15240 h 1592580"/>
              <a:gd name="connsiteX4" fmla="*/ 2575560 w 2644140"/>
              <a:gd name="connsiteY4" fmla="*/ 83820 h 1592580"/>
              <a:gd name="connsiteX5" fmla="*/ 2636520 w 2644140"/>
              <a:gd name="connsiteY5" fmla="*/ 228600 h 1592580"/>
              <a:gd name="connsiteX6" fmla="*/ 2644140 w 2644140"/>
              <a:gd name="connsiteY6" fmla="*/ 1394460 h 1592580"/>
              <a:gd name="connsiteX7" fmla="*/ 2583180 w 2644140"/>
              <a:gd name="connsiteY7" fmla="*/ 1531620 h 1592580"/>
              <a:gd name="connsiteX8" fmla="*/ 2438400 w 2644140"/>
              <a:gd name="connsiteY8" fmla="*/ 1584960 h 1592580"/>
              <a:gd name="connsiteX9" fmla="*/ 205740 w 2644140"/>
              <a:gd name="connsiteY9" fmla="*/ 1592580 h 1592580"/>
              <a:gd name="connsiteX10" fmla="*/ 60960 w 2644140"/>
              <a:gd name="connsiteY10" fmla="*/ 1554480 h 1592580"/>
              <a:gd name="connsiteX11" fmla="*/ 0 w 2644140"/>
              <a:gd name="connsiteY11" fmla="*/ 1371600 h 1592580"/>
              <a:gd name="connsiteX12" fmla="*/ 0 w 2644140"/>
              <a:gd name="connsiteY12" fmla="*/ 236220 h 1592580"/>
              <a:gd name="connsiteX13" fmla="*/ 0 w 2644140"/>
              <a:gd name="connsiteY13" fmla="*/ 91440 h 1592580"/>
              <a:gd name="connsiteX14" fmla="*/ 60960 w 2644140"/>
              <a:gd name="connsiteY14" fmla="*/ 53340 h 1592580"/>
              <a:gd name="connsiteX15" fmla="*/ 204788 w 2644140"/>
              <a:gd name="connsiteY15" fmla="*/ 212408 h 1592580"/>
              <a:gd name="connsiteX16" fmla="*/ 204788 w 2644140"/>
              <a:gd name="connsiteY16" fmla="*/ 1395413 h 1592580"/>
              <a:gd name="connsiteX17" fmla="*/ 2523173 w 2644140"/>
              <a:gd name="connsiteY17" fmla="*/ 1410653 h 1592580"/>
              <a:gd name="connsiteX18" fmla="*/ 2507933 w 2644140"/>
              <a:gd name="connsiteY18" fmla="*/ 204788 h 1592580"/>
              <a:gd name="connsiteX19" fmla="*/ 204788 w 2644140"/>
              <a:gd name="connsiteY19" fmla="*/ 212408 h 1592580"/>
              <a:gd name="connsiteX0" fmla="*/ 60960 w 2644140"/>
              <a:gd name="connsiteY0" fmla="*/ 53340 h 1592580"/>
              <a:gd name="connsiteX1" fmla="*/ 76200 w 2644140"/>
              <a:gd name="connsiteY1" fmla="*/ 15240 h 1592580"/>
              <a:gd name="connsiteX2" fmla="*/ 190500 w 2644140"/>
              <a:gd name="connsiteY2" fmla="*/ 0 h 1592580"/>
              <a:gd name="connsiteX3" fmla="*/ 2430780 w 2644140"/>
              <a:gd name="connsiteY3" fmla="*/ 15240 h 1592580"/>
              <a:gd name="connsiteX4" fmla="*/ 2575560 w 2644140"/>
              <a:gd name="connsiteY4" fmla="*/ 83820 h 1592580"/>
              <a:gd name="connsiteX5" fmla="*/ 2636520 w 2644140"/>
              <a:gd name="connsiteY5" fmla="*/ 228600 h 1592580"/>
              <a:gd name="connsiteX6" fmla="*/ 2644140 w 2644140"/>
              <a:gd name="connsiteY6" fmla="*/ 1394460 h 1592580"/>
              <a:gd name="connsiteX7" fmla="*/ 2583180 w 2644140"/>
              <a:gd name="connsiteY7" fmla="*/ 1531620 h 1592580"/>
              <a:gd name="connsiteX8" fmla="*/ 2438400 w 2644140"/>
              <a:gd name="connsiteY8" fmla="*/ 1584960 h 1592580"/>
              <a:gd name="connsiteX9" fmla="*/ 205740 w 2644140"/>
              <a:gd name="connsiteY9" fmla="*/ 1592580 h 1592580"/>
              <a:gd name="connsiteX10" fmla="*/ 60960 w 2644140"/>
              <a:gd name="connsiteY10" fmla="*/ 1554480 h 1592580"/>
              <a:gd name="connsiteX11" fmla="*/ 0 w 2644140"/>
              <a:gd name="connsiteY11" fmla="*/ 1371600 h 1592580"/>
              <a:gd name="connsiteX12" fmla="*/ 0 w 2644140"/>
              <a:gd name="connsiteY12" fmla="*/ 236220 h 1592580"/>
              <a:gd name="connsiteX13" fmla="*/ 0 w 2644140"/>
              <a:gd name="connsiteY13" fmla="*/ 91440 h 1592580"/>
              <a:gd name="connsiteX14" fmla="*/ 60960 w 2644140"/>
              <a:gd name="connsiteY14" fmla="*/ 53340 h 1592580"/>
              <a:gd name="connsiteX15" fmla="*/ 204788 w 2644140"/>
              <a:gd name="connsiteY15" fmla="*/ 212408 h 1592580"/>
              <a:gd name="connsiteX16" fmla="*/ 204788 w 2644140"/>
              <a:gd name="connsiteY16" fmla="*/ 1395413 h 1592580"/>
              <a:gd name="connsiteX17" fmla="*/ 2523173 w 2644140"/>
              <a:gd name="connsiteY17" fmla="*/ 1410653 h 1592580"/>
              <a:gd name="connsiteX18" fmla="*/ 2530793 w 2644140"/>
              <a:gd name="connsiteY18" fmla="*/ 204788 h 1592580"/>
              <a:gd name="connsiteX19" fmla="*/ 204788 w 2644140"/>
              <a:gd name="connsiteY19" fmla="*/ 212408 h 1592580"/>
              <a:gd name="connsiteX0" fmla="*/ 68429 w 2651609"/>
              <a:gd name="connsiteY0" fmla="*/ 53340 h 1592580"/>
              <a:gd name="connsiteX1" fmla="*/ 83669 w 2651609"/>
              <a:gd name="connsiteY1" fmla="*/ 15240 h 1592580"/>
              <a:gd name="connsiteX2" fmla="*/ 197969 w 2651609"/>
              <a:gd name="connsiteY2" fmla="*/ 0 h 1592580"/>
              <a:gd name="connsiteX3" fmla="*/ 2438249 w 2651609"/>
              <a:gd name="connsiteY3" fmla="*/ 15240 h 1592580"/>
              <a:gd name="connsiteX4" fmla="*/ 2583029 w 2651609"/>
              <a:gd name="connsiteY4" fmla="*/ 83820 h 1592580"/>
              <a:gd name="connsiteX5" fmla="*/ 2643989 w 2651609"/>
              <a:gd name="connsiteY5" fmla="*/ 228600 h 1592580"/>
              <a:gd name="connsiteX6" fmla="*/ 2651609 w 2651609"/>
              <a:gd name="connsiteY6" fmla="*/ 1394460 h 1592580"/>
              <a:gd name="connsiteX7" fmla="*/ 2590649 w 2651609"/>
              <a:gd name="connsiteY7" fmla="*/ 1531620 h 1592580"/>
              <a:gd name="connsiteX8" fmla="*/ 2445869 w 2651609"/>
              <a:gd name="connsiteY8" fmla="*/ 1584960 h 1592580"/>
              <a:gd name="connsiteX9" fmla="*/ 213209 w 2651609"/>
              <a:gd name="connsiteY9" fmla="*/ 1592580 h 1592580"/>
              <a:gd name="connsiteX10" fmla="*/ 68429 w 2651609"/>
              <a:gd name="connsiteY10" fmla="*/ 1554480 h 1592580"/>
              <a:gd name="connsiteX11" fmla="*/ 7469 w 2651609"/>
              <a:gd name="connsiteY11" fmla="*/ 1371600 h 1592580"/>
              <a:gd name="connsiteX12" fmla="*/ 7469 w 2651609"/>
              <a:gd name="connsiteY12" fmla="*/ 236220 h 1592580"/>
              <a:gd name="connsiteX13" fmla="*/ 0 w 2651609"/>
              <a:gd name="connsiteY13" fmla="*/ 114300 h 1592580"/>
              <a:gd name="connsiteX14" fmla="*/ 68429 w 2651609"/>
              <a:gd name="connsiteY14" fmla="*/ 53340 h 1592580"/>
              <a:gd name="connsiteX15" fmla="*/ 212257 w 2651609"/>
              <a:gd name="connsiteY15" fmla="*/ 212408 h 1592580"/>
              <a:gd name="connsiteX16" fmla="*/ 212257 w 2651609"/>
              <a:gd name="connsiteY16" fmla="*/ 1395413 h 1592580"/>
              <a:gd name="connsiteX17" fmla="*/ 2530642 w 2651609"/>
              <a:gd name="connsiteY17" fmla="*/ 1410653 h 1592580"/>
              <a:gd name="connsiteX18" fmla="*/ 2538262 w 2651609"/>
              <a:gd name="connsiteY18" fmla="*/ 204788 h 1592580"/>
              <a:gd name="connsiteX19" fmla="*/ 212257 w 2651609"/>
              <a:gd name="connsiteY19" fmla="*/ 212408 h 1592580"/>
              <a:gd name="connsiteX0" fmla="*/ 60960 w 2644140"/>
              <a:gd name="connsiteY0" fmla="*/ 53340 h 1592580"/>
              <a:gd name="connsiteX1" fmla="*/ 76200 w 2644140"/>
              <a:gd name="connsiteY1" fmla="*/ 15240 h 1592580"/>
              <a:gd name="connsiteX2" fmla="*/ 190500 w 2644140"/>
              <a:gd name="connsiteY2" fmla="*/ 0 h 1592580"/>
              <a:gd name="connsiteX3" fmla="*/ 2430780 w 2644140"/>
              <a:gd name="connsiteY3" fmla="*/ 15240 h 1592580"/>
              <a:gd name="connsiteX4" fmla="*/ 2575560 w 2644140"/>
              <a:gd name="connsiteY4" fmla="*/ 83820 h 1592580"/>
              <a:gd name="connsiteX5" fmla="*/ 2636520 w 2644140"/>
              <a:gd name="connsiteY5" fmla="*/ 228600 h 1592580"/>
              <a:gd name="connsiteX6" fmla="*/ 2644140 w 2644140"/>
              <a:gd name="connsiteY6" fmla="*/ 1394460 h 1592580"/>
              <a:gd name="connsiteX7" fmla="*/ 2583180 w 2644140"/>
              <a:gd name="connsiteY7" fmla="*/ 1531620 h 1592580"/>
              <a:gd name="connsiteX8" fmla="*/ 2438400 w 2644140"/>
              <a:gd name="connsiteY8" fmla="*/ 1584960 h 1592580"/>
              <a:gd name="connsiteX9" fmla="*/ 205740 w 2644140"/>
              <a:gd name="connsiteY9" fmla="*/ 1592580 h 1592580"/>
              <a:gd name="connsiteX10" fmla="*/ 60960 w 2644140"/>
              <a:gd name="connsiteY10" fmla="*/ 1554480 h 1592580"/>
              <a:gd name="connsiteX11" fmla="*/ 0 w 2644140"/>
              <a:gd name="connsiteY11" fmla="*/ 1371600 h 1592580"/>
              <a:gd name="connsiteX12" fmla="*/ 0 w 2644140"/>
              <a:gd name="connsiteY12" fmla="*/ 236220 h 1592580"/>
              <a:gd name="connsiteX13" fmla="*/ 7395 w 2644140"/>
              <a:gd name="connsiteY13" fmla="*/ 149396 h 1592580"/>
              <a:gd name="connsiteX14" fmla="*/ 60960 w 2644140"/>
              <a:gd name="connsiteY14" fmla="*/ 53340 h 1592580"/>
              <a:gd name="connsiteX15" fmla="*/ 204788 w 2644140"/>
              <a:gd name="connsiteY15" fmla="*/ 212408 h 1592580"/>
              <a:gd name="connsiteX16" fmla="*/ 204788 w 2644140"/>
              <a:gd name="connsiteY16" fmla="*/ 1395413 h 1592580"/>
              <a:gd name="connsiteX17" fmla="*/ 2523173 w 2644140"/>
              <a:gd name="connsiteY17" fmla="*/ 1410653 h 1592580"/>
              <a:gd name="connsiteX18" fmla="*/ 2530793 w 2644140"/>
              <a:gd name="connsiteY18" fmla="*/ 204788 h 1592580"/>
              <a:gd name="connsiteX19" fmla="*/ 204788 w 2644140"/>
              <a:gd name="connsiteY19" fmla="*/ 212408 h 1592580"/>
              <a:gd name="connsiteX0" fmla="*/ 60960 w 2644140"/>
              <a:gd name="connsiteY0" fmla="*/ 53340 h 1592580"/>
              <a:gd name="connsiteX1" fmla="*/ 115838 w 2644140"/>
              <a:gd name="connsiteY1" fmla="*/ 20254 h 1592580"/>
              <a:gd name="connsiteX2" fmla="*/ 190500 w 2644140"/>
              <a:gd name="connsiteY2" fmla="*/ 0 h 1592580"/>
              <a:gd name="connsiteX3" fmla="*/ 2430780 w 2644140"/>
              <a:gd name="connsiteY3" fmla="*/ 15240 h 1592580"/>
              <a:gd name="connsiteX4" fmla="*/ 2575560 w 2644140"/>
              <a:gd name="connsiteY4" fmla="*/ 83820 h 1592580"/>
              <a:gd name="connsiteX5" fmla="*/ 2636520 w 2644140"/>
              <a:gd name="connsiteY5" fmla="*/ 228600 h 1592580"/>
              <a:gd name="connsiteX6" fmla="*/ 2644140 w 2644140"/>
              <a:gd name="connsiteY6" fmla="*/ 1394460 h 1592580"/>
              <a:gd name="connsiteX7" fmla="*/ 2583180 w 2644140"/>
              <a:gd name="connsiteY7" fmla="*/ 1531620 h 1592580"/>
              <a:gd name="connsiteX8" fmla="*/ 2438400 w 2644140"/>
              <a:gd name="connsiteY8" fmla="*/ 1584960 h 1592580"/>
              <a:gd name="connsiteX9" fmla="*/ 205740 w 2644140"/>
              <a:gd name="connsiteY9" fmla="*/ 1592580 h 1592580"/>
              <a:gd name="connsiteX10" fmla="*/ 60960 w 2644140"/>
              <a:gd name="connsiteY10" fmla="*/ 1554480 h 1592580"/>
              <a:gd name="connsiteX11" fmla="*/ 0 w 2644140"/>
              <a:gd name="connsiteY11" fmla="*/ 1371600 h 1592580"/>
              <a:gd name="connsiteX12" fmla="*/ 0 w 2644140"/>
              <a:gd name="connsiteY12" fmla="*/ 236220 h 1592580"/>
              <a:gd name="connsiteX13" fmla="*/ 7395 w 2644140"/>
              <a:gd name="connsiteY13" fmla="*/ 149396 h 1592580"/>
              <a:gd name="connsiteX14" fmla="*/ 60960 w 2644140"/>
              <a:gd name="connsiteY14" fmla="*/ 53340 h 1592580"/>
              <a:gd name="connsiteX15" fmla="*/ 204788 w 2644140"/>
              <a:gd name="connsiteY15" fmla="*/ 212408 h 1592580"/>
              <a:gd name="connsiteX16" fmla="*/ 204788 w 2644140"/>
              <a:gd name="connsiteY16" fmla="*/ 1395413 h 1592580"/>
              <a:gd name="connsiteX17" fmla="*/ 2523173 w 2644140"/>
              <a:gd name="connsiteY17" fmla="*/ 1410653 h 1592580"/>
              <a:gd name="connsiteX18" fmla="*/ 2530793 w 2644140"/>
              <a:gd name="connsiteY18" fmla="*/ 204788 h 1592580"/>
              <a:gd name="connsiteX19" fmla="*/ 204788 w 2644140"/>
              <a:gd name="connsiteY19" fmla="*/ 212408 h 1592580"/>
              <a:gd name="connsiteX0" fmla="*/ 60960 w 2644140"/>
              <a:gd name="connsiteY0" fmla="*/ 53340 h 1592580"/>
              <a:gd name="connsiteX1" fmla="*/ 115838 w 2644140"/>
              <a:gd name="connsiteY1" fmla="*/ 20254 h 1592580"/>
              <a:gd name="connsiteX2" fmla="*/ 190500 w 2644140"/>
              <a:gd name="connsiteY2" fmla="*/ 0 h 1592580"/>
              <a:gd name="connsiteX3" fmla="*/ 2430780 w 2644140"/>
              <a:gd name="connsiteY3" fmla="*/ 15240 h 1592580"/>
              <a:gd name="connsiteX4" fmla="*/ 2510361 w 2644140"/>
              <a:gd name="connsiteY4" fmla="*/ 47332 h 1592580"/>
              <a:gd name="connsiteX5" fmla="*/ 2575560 w 2644140"/>
              <a:gd name="connsiteY5" fmla="*/ 83820 h 1592580"/>
              <a:gd name="connsiteX6" fmla="*/ 2636520 w 2644140"/>
              <a:gd name="connsiteY6" fmla="*/ 228600 h 1592580"/>
              <a:gd name="connsiteX7" fmla="*/ 2644140 w 2644140"/>
              <a:gd name="connsiteY7" fmla="*/ 1394460 h 1592580"/>
              <a:gd name="connsiteX8" fmla="*/ 2583180 w 2644140"/>
              <a:gd name="connsiteY8" fmla="*/ 1531620 h 1592580"/>
              <a:gd name="connsiteX9" fmla="*/ 2438400 w 2644140"/>
              <a:gd name="connsiteY9" fmla="*/ 1584960 h 1592580"/>
              <a:gd name="connsiteX10" fmla="*/ 205740 w 2644140"/>
              <a:gd name="connsiteY10" fmla="*/ 1592580 h 1592580"/>
              <a:gd name="connsiteX11" fmla="*/ 60960 w 2644140"/>
              <a:gd name="connsiteY11" fmla="*/ 1554480 h 1592580"/>
              <a:gd name="connsiteX12" fmla="*/ 0 w 2644140"/>
              <a:gd name="connsiteY12" fmla="*/ 1371600 h 1592580"/>
              <a:gd name="connsiteX13" fmla="*/ 0 w 2644140"/>
              <a:gd name="connsiteY13" fmla="*/ 236220 h 1592580"/>
              <a:gd name="connsiteX14" fmla="*/ 7395 w 2644140"/>
              <a:gd name="connsiteY14" fmla="*/ 149396 h 1592580"/>
              <a:gd name="connsiteX15" fmla="*/ 60960 w 2644140"/>
              <a:gd name="connsiteY15" fmla="*/ 53340 h 1592580"/>
              <a:gd name="connsiteX16" fmla="*/ 204788 w 2644140"/>
              <a:gd name="connsiteY16" fmla="*/ 212408 h 1592580"/>
              <a:gd name="connsiteX17" fmla="*/ 204788 w 2644140"/>
              <a:gd name="connsiteY17" fmla="*/ 1395413 h 1592580"/>
              <a:gd name="connsiteX18" fmla="*/ 2523173 w 2644140"/>
              <a:gd name="connsiteY18" fmla="*/ 1410653 h 1592580"/>
              <a:gd name="connsiteX19" fmla="*/ 2530793 w 2644140"/>
              <a:gd name="connsiteY19" fmla="*/ 204788 h 1592580"/>
              <a:gd name="connsiteX20" fmla="*/ 204788 w 2644140"/>
              <a:gd name="connsiteY20" fmla="*/ 212408 h 1592580"/>
              <a:gd name="connsiteX0" fmla="*/ 60960 w 2644140"/>
              <a:gd name="connsiteY0" fmla="*/ 53340 h 1592580"/>
              <a:gd name="connsiteX1" fmla="*/ 115838 w 2644140"/>
              <a:gd name="connsiteY1" fmla="*/ 20254 h 1592580"/>
              <a:gd name="connsiteX2" fmla="*/ 190500 w 2644140"/>
              <a:gd name="connsiteY2" fmla="*/ 0 h 1592580"/>
              <a:gd name="connsiteX3" fmla="*/ 2430780 w 2644140"/>
              <a:gd name="connsiteY3" fmla="*/ 15240 h 1592580"/>
              <a:gd name="connsiteX4" fmla="*/ 2510361 w 2644140"/>
              <a:gd name="connsiteY4" fmla="*/ 47332 h 1592580"/>
              <a:gd name="connsiteX5" fmla="*/ 2575560 w 2644140"/>
              <a:gd name="connsiteY5" fmla="*/ 83820 h 1592580"/>
              <a:gd name="connsiteX6" fmla="*/ 2604502 w 2644140"/>
              <a:gd name="connsiteY6" fmla="*/ 147606 h 1592580"/>
              <a:gd name="connsiteX7" fmla="*/ 2636520 w 2644140"/>
              <a:gd name="connsiteY7" fmla="*/ 228600 h 1592580"/>
              <a:gd name="connsiteX8" fmla="*/ 2644140 w 2644140"/>
              <a:gd name="connsiteY8" fmla="*/ 1394460 h 1592580"/>
              <a:gd name="connsiteX9" fmla="*/ 2583180 w 2644140"/>
              <a:gd name="connsiteY9" fmla="*/ 1531620 h 1592580"/>
              <a:gd name="connsiteX10" fmla="*/ 2438400 w 2644140"/>
              <a:gd name="connsiteY10" fmla="*/ 1584960 h 1592580"/>
              <a:gd name="connsiteX11" fmla="*/ 205740 w 2644140"/>
              <a:gd name="connsiteY11" fmla="*/ 1592580 h 1592580"/>
              <a:gd name="connsiteX12" fmla="*/ 60960 w 2644140"/>
              <a:gd name="connsiteY12" fmla="*/ 1554480 h 1592580"/>
              <a:gd name="connsiteX13" fmla="*/ 0 w 2644140"/>
              <a:gd name="connsiteY13" fmla="*/ 1371600 h 1592580"/>
              <a:gd name="connsiteX14" fmla="*/ 0 w 2644140"/>
              <a:gd name="connsiteY14" fmla="*/ 236220 h 1592580"/>
              <a:gd name="connsiteX15" fmla="*/ 7395 w 2644140"/>
              <a:gd name="connsiteY15" fmla="*/ 149396 h 1592580"/>
              <a:gd name="connsiteX16" fmla="*/ 60960 w 2644140"/>
              <a:gd name="connsiteY16" fmla="*/ 53340 h 1592580"/>
              <a:gd name="connsiteX17" fmla="*/ 204788 w 2644140"/>
              <a:gd name="connsiteY17" fmla="*/ 212408 h 1592580"/>
              <a:gd name="connsiteX18" fmla="*/ 204788 w 2644140"/>
              <a:gd name="connsiteY18" fmla="*/ 1395413 h 1592580"/>
              <a:gd name="connsiteX19" fmla="*/ 2523173 w 2644140"/>
              <a:gd name="connsiteY19" fmla="*/ 1410653 h 1592580"/>
              <a:gd name="connsiteX20" fmla="*/ 2530793 w 2644140"/>
              <a:gd name="connsiteY20" fmla="*/ 204788 h 1592580"/>
              <a:gd name="connsiteX21" fmla="*/ 204788 w 2644140"/>
              <a:gd name="connsiteY21" fmla="*/ 212408 h 159258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Lst>
            <a:rect l="l" t="t" r="r" b="b"/>
            <a:pathLst>
              <a:path w="2644140" h="1592580">
                <a:moveTo>
                  <a:pt x="60960" y="53340"/>
                </a:moveTo>
                <a:lnTo>
                  <a:pt x="115838" y="20254"/>
                </a:lnTo>
                <a:lnTo>
                  <a:pt x="190500" y="0"/>
                </a:lnTo>
                <a:lnTo>
                  <a:pt x="2430780" y="15240"/>
                </a:lnTo>
                <a:lnTo>
                  <a:pt x="2510361" y="47332"/>
                </a:lnTo>
                <a:lnTo>
                  <a:pt x="2575560" y="83820"/>
                </a:lnTo>
                <a:lnTo>
                  <a:pt x="2604502" y="147606"/>
                </a:lnTo>
                <a:lnTo>
                  <a:pt x="2636520" y="228600"/>
                </a:lnTo>
                <a:lnTo>
                  <a:pt x="2644140" y="1394460"/>
                </a:lnTo>
                <a:lnTo>
                  <a:pt x="2583180" y="1531620"/>
                </a:lnTo>
                <a:lnTo>
                  <a:pt x="2438400" y="1584960"/>
                </a:lnTo>
                <a:lnTo>
                  <a:pt x="205740" y="1592580"/>
                </a:lnTo>
                <a:lnTo>
                  <a:pt x="60960" y="1554480"/>
                </a:lnTo>
                <a:lnTo>
                  <a:pt x="0" y="1371600"/>
                </a:lnTo>
                <a:lnTo>
                  <a:pt x="0" y="236220"/>
                </a:lnTo>
                <a:lnTo>
                  <a:pt x="7395" y="149396"/>
                </a:lnTo>
                <a:lnTo>
                  <a:pt x="60960" y="53340"/>
                </a:lnTo>
                <a:close/>
                <a:moveTo>
                  <a:pt x="204788" y="212408"/>
                </a:moveTo>
                <a:lnTo>
                  <a:pt x="204788" y="1395413"/>
                </a:lnTo>
                <a:lnTo>
                  <a:pt x="2523173" y="1410653"/>
                </a:lnTo>
                <a:lnTo>
                  <a:pt x="2530793" y="204788"/>
                </a:lnTo>
                <a:lnTo>
                  <a:pt x="204788" y="212408"/>
                </a:lnTo>
                <a:close/>
              </a:path>
            </a:pathLst>
          </a:custGeom>
          <a:solidFill>
            <a:srgbClr val="FFCCCC"/>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chemeClr val="tx1"/>
                </a:solidFill>
              </a:rPr>
              <a:t> </a:t>
            </a:r>
          </a:p>
        </xdr:txBody>
      </xdr:sp>
      <xdr:sp macro="" textlink="">
        <xdr:nvSpPr>
          <xdr:cNvPr id="858" name="Freeform: Shape 857">
            <a:extLst>
              <a:ext uri="{FF2B5EF4-FFF2-40B4-BE49-F238E27FC236}">
                <a16:creationId xmlns:a16="http://schemas.microsoft.com/office/drawing/2014/main" id="{AAAA90B1-41B7-4281-15FC-D1439979EE58}"/>
              </a:ext>
            </a:extLst>
          </xdr:cNvPr>
          <xdr:cNvSpPr/>
        </xdr:nvSpPr>
        <xdr:spPr>
          <a:xfrm>
            <a:off x="7871460" y="106512360"/>
            <a:ext cx="906780" cy="365760"/>
          </a:xfrm>
          <a:custGeom>
            <a:avLst/>
            <a:gdLst>
              <a:gd name="connsiteX0" fmla="*/ 0 w 906780"/>
              <a:gd name="connsiteY0" fmla="*/ 7620 h 365760"/>
              <a:gd name="connsiteX1" fmla="*/ 38100 w 906780"/>
              <a:gd name="connsiteY1" fmla="*/ 137160 h 365760"/>
              <a:gd name="connsiteX2" fmla="*/ 83820 w 906780"/>
              <a:gd name="connsiteY2" fmla="*/ 220980 h 365760"/>
              <a:gd name="connsiteX3" fmla="*/ 182880 w 906780"/>
              <a:gd name="connsiteY3" fmla="*/ 297180 h 365760"/>
              <a:gd name="connsiteX4" fmla="*/ 320040 w 906780"/>
              <a:gd name="connsiteY4" fmla="*/ 350520 h 365760"/>
              <a:gd name="connsiteX5" fmla="*/ 548640 w 906780"/>
              <a:gd name="connsiteY5" fmla="*/ 365760 h 365760"/>
              <a:gd name="connsiteX6" fmla="*/ 906780 w 906780"/>
              <a:gd name="connsiteY6" fmla="*/ 365760 h 365760"/>
              <a:gd name="connsiteX7" fmla="*/ 617220 w 906780"/>
              <a:gd name="connsiteY7" fmla="*/ 312420 h 365760"/>
              <a:gd name="connsiteX8" fmla="*/ 472440 w 906780"/>
              <a:gd name="connsiteY8" fmla="*/ 274320 h 365760"/>
              <a:gd name="connsiteX9" fmla="*/ 365760 w 906780"/>
              <a:gd name="connsiteY9" fmla="*/ 198120 h 365760"/>
              <a:gd name="connsiteX10" fmla="*/ 335280 w 906780"/>
              <a:gd name="connsiteY10" fmla="*/ 129540 h 365760"/>
              <a:gd name="connsiteX11" fmla="*/ 335280 w 906780"/>
              <a:gd name="connsiteY11" fmla="*/ 38100 h 365760"/>
              <a:gd name="connsiteX12" fmla="*/ 335280 w 906780"/>
              <a:gd name="connsiteY12" fmla="*/ 0 h 365760"/>
              <a:gd name="connsiteX13" fmla="*/ 0 w 906780"/>
              <a:gd name="connsiteY13" fmla="*/ 7620 h 36576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906780" h="365760">
                <a:moveTo>
                  <a:pt x="0" y="7620"/>
                </a:moveTo>
                <a:lnTo>
                  <a:pt x="38100" y="137160"/>
                </a:lnTo>
                <a:lnTo>
                  <a:pt x="83820" y="220980"/>
                </a:lnTo>
                <a:lnTo>
                  <a:pt x="182880" y="297180"/>
                </a:lnTo>
                <a:lnTo>
                  <a:pt x="320040" y="350520"/>
                </a:lnTo>
                <a:lnTo>
                  <a:pt x="548640" y="365760"/>
                </a:lnTo>
                <a:lnTo>
                  <a:pt x="906780" y="365760"/>
                </a:lnTo>
                <a:lnTo>
                  <a:pt x="617220" y="312420"/>
                </a:lnTo>
                <a:lnTo>
                  <a:pt x="472440" y="274320"/>
                </a:lnTo>
                <a:lnTo>
                  <a:pt x="365760" y="198120"/>
                </a:lnTo>
                <a:lnTo>
                  <a:pt x="335280" y="129540"/>
                </a:lnTo>
                <a:lnTo>
                  <a:pt x="335280" y="38100"/>
                </a:lnTo>
                <a:lnTo>
                  <a:pt x="335280" y="0"/>
                </a:lnTo>
                <a:lnTo>
                  <a:pt x="0" y="7620"/>
                </a:lnTo>
                <a:close/>
              </a:path>
            </a:pathLst>
          </a:custGeom>
          <a:solidFill>
            <a:schemeClr val="accent5">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859" name="Freeform: Shape 858">
            <a:extLst>
              <a:ext uri="{FF2B5EF4-FFF2-40B4-BE49-F238E27FC236}">
                <a16:creationId xmlns:a16="http://schemas.microsoft.com/office/drawing/2014/main" id="{885CD733-EFF8-F129-A1D7-654D684F7110}"/>
              </a:ext>
            </a:extLst>
          </xdr:cNvPr>
          <xdr:cNvSpPr/>
        </xdr:nvSpPr>
        <xdr:spPr>
          <a:xfrm flipH="1">
            <a:off x="9806940" y="106504740"/>
            <a:ext cx="906780" cy="365760"/>
          </a:xfrm>
          <a:custGeom>
            <a:avLst/>
            <a:gdLst>
              <a:gd name="connsiteX0" fmla="*/ 0 w 906780"/>
              <a:gd name="connsiteY0" fmla="*/ 7620 h 365760"/>
              <a:gd name="connsiteX1" fmla="*/ 38100 w 906780"/>
              <a:gd name="connsiteY1" fmla="*/ 137160 h 365760"/>
              <a:gd name="connsiteX2" fmla="*/ 83820 w 906780"/>
              <a:gd name="connsiteY2" fmla="*/ 220980 h 365760"/>
              <a:gd name="connsiteX3" fmla="*/ 182880 w 906780"/>
              <a:gd name="connsiteY3" fmla="*/ 297180 h 365760"/>
              <a:gd name="connsiteX4" fmla="*/ 320040 w 906780"/>
              <a:gd name="connsiteY4" fmla="*/ 350520 h 365760"/>
              <a:gd name="connsiteX5" fmla="*/ 548640 w 906780"/>
              <a:gd name="connsiteY5" fmla="*/ 365760 h 365760"/>
              <a:gd name="connsiteX6" fmla="*/ 906780 w 906780"/>
              <a:gd name="connsiteY6" fmla="*/ 365760 h 365760"/>
              <a:gd name="connsiteX7" fmla="*/ 617220 w 906780"/>
              <a:gd name="connsiteY7" fmla="*/ 312420 h 365760"/>
              <a:gd name="connsiteX8" fmla="*/ 472440 w 906780"/>
              <a:gd name="connsiteY8" fmla="*/ 274320 h 365760"/>
              <a:gd name="connsiteX9" fmla="*/ 365760 w 906780"/>
              <a:gd name="connsiteY9" fmla="*/ 198120 h 365760"/>
              <a:gd name="connsiteX10" fmla="*/ 335280 w 906780"/>
              <a:gd name="connsiteY10" fmla="*/ 129540 h 365760"/>
              <a:gd name="connsiteX11" fmla="*/ 335280 w 906780"/>
              <a:gd name="connsiteY11" fmla="*/ 38100 h 365760"/>
              <a:gd name="connsiteX12" fmla="*/ 335280 w 906780"/>
              <a:gd name="connsiteY12" fmla="*/ 0 h 365760"/>
              <a:gd name="connsiteX13" fmla="*/ 0 w 906780"/>
              <a:gd name="connsiteY13" fmla="*/ 7620 h 36576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906780" h="365760">
                <a:moveTo>
                  <a:pt x="0" y="7620"/>
                </a:moveTo>
                <a:lnTo>
                  <a:pt x="38100" y="137160"/>
                </a:lnTo>
                <a:lnTo>
                  <a:pt x="83820" y="220980"/>
                </a:lnTo>
                <a:lnTo>
                  <a:pt x="182880" y="297180"/>
                </a:lnTo>
                <a:lnTo>
                  <a:pt x="320040" y="350520"/>
                </a:lnTo>
                <a:lnTo>
                  <a:pt x="548640" y="365760"/>
                </a:lnTo>
                <a:lnTo>
                  <a:pt x="906780" y="365760"/>
                </a:lnTo>
                <a:lnTo>
                  <a:pt x="617220" y="312420"/>
                </a:lnTo>
                <a:lnTo>
                  <a:pt x="472440" y="274320"/>
                </a:lnTo>
                <a:lnTo>
                  <a:pt x="365760" y="198120"/>
                </a:lnTo>
                <a:lnTo>
                  <a:pt x="335280" y="129540"/>
                </a:lnTo>
                <a:lnTo>
                  <a:pt x="335280" y="38100"/>
                </a:lnTo>
                <a:lnTo>
                  <a:pt x="335280" y="0"/>
                </a:lnTo>
                <a:lnTo>
                  <a:pt x="0" y="7620"/>
                </a:lnTo>
                <a:close/>
              </a:path>
            </a:pathLst>
          </a:custGeom>
          <a:solidFill>
            <a:srgbClr val="FFCCCC"/>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860" name="Freeform: Shape 859">
            <a:extLst>
              <a:ext uri="{FF2B5EF4-FFF2-40B4-BE49-F238E27FC236}">
                <a16:creationId xmlns:a16="http://schemas.microsoft.com/office/drawing/2014/main" id="{43E9A507-FE3A-15DA-FDB4-9FA3305A6BBE}"/>
              </a:ext>
            </a:extLst>
          </xdr:cNvPr>
          <xdr:cNvSpPr/>
        </xdr:nvSpPr>
        <xdr:spPr>
          <a:xfrm flipV="1">
            <a:off x="7871460" y="106893360"/>
            <a:ext cx="906780" cy="365760"/>
          </a:xfrm>
          <a:custGeom>
            <a:avLst/>
            <a:gdLst>
              <a:gd name="connsiteX0" fmla="*/ 0 w 906780"/>
              <a:gd name="connsiteY0" fmla="*/ 7620 h 365760"/>
              <a:gd name="connsiteX1" fmla="*/ 38100 w 906780"/>
              <a:gd name="connsiteY1" fmla="*/ 137160 h 365760"/>
              <a:gd name="connsiteX2" fmla="*/ 83820 w 906780"/>
              <a:gd name="connsiteY2" fmla="*/ 220980 h 365760"/>
              <a:gd name="connsiteX3" fmla="*/ 182880 w 906780"/>
              <a:gd name="connsiteY3" fmla="*/ 297180 h 365760"/>
              <a:gd name="connsiteX4" fmla="*/ 320040 w 906780"/>
              <a:gd name="connsiteY4" fmla="*/ 350520 h 365760"/>
              <a:gd name="connsiteX5" fmla="*/ 548640 w 906780"/>
              <a:gd name="connsiteY5" fmla="*/ 365760 h 365760"/>
              <a:gd name="connsiteX6" fmla="*/ 906780 w 906780"/>
              <a:gd name="connsiteY6" fmla="*/ 365760 h 365760"/>
              <a:gd name="connsiteX7" fmla="*/ 617220 w 906780"/>
              <a:gd name="connsiteY7" fmla="*/ 312420 h 365760"/>
              <a:gd name="connsiteX8" fmla="*/ 472440 w 906780"/>
              <a:gd name="connsiteY8" fmla="*/ 274320 h 365760"/>
              <a:gd name="connsiteX9" fmla="*/ 365760 w 906780"/>
              <a:gd name="connsiteY9" fmla="*/ 198120 h 365760"/>
              <a:gd name="connsiteX10" fmla="*/ 335280 w 906780"/>
              <a:gd name="connsiteY10" fmla="*/ 129540 h 365760"/>
              <a:gd name="connsiteX11" fmla="*/ 335280 w 906780"/>
              <a:gd name="connsiteY11" fmla="*/ 38100 h 365760"/>
              <a:gd name="connsiteX12" fmla="*/ 335280 w 906780"/>
              <a:gd name="connsiteY12" fmla="*/ 0 h 365760"/>
              <a:gd name="connsiteX13" fmla="*/ 0 w 906780"/>
              <a:gd name="connsiteY13" fmla="*/ 7620 h 36576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906780" h="365760">
                <a:moveTo>
                  <a:pt x="0" y="7620"/>
                </a:moveTo>
                <a:lnTo>
                  <a:pt x="38100" y="137160"/>
                </a:lnTo>
                <a:lnTo>
                  <a:pt x="83820" y="220980"/>
                </a:lnTo>
                <a:lnTo>
                  <a:pt x="182880" y="297180"/>
                </a:lnTo>
                <a:lnTo>
                  <a:pt x="320040" y="350520"/>
                </a:lnTo>
                <a:lnTo>
                  <a:pt x="548640" y="365760"/>
                </a:lnTo>
                <a:lnTo>
                  <a:pt x="906780" y="365760"/>
                </a:lnTo>
                <a:lnTo>
                  <a:pt x="617220" y="312420"/>
                </a:lnTo>
                <a:lnTo>
                  <a:pt x="472440" y="274320"/>
                </a:lnTo>
                <a:lnTo>
                  <a:pt x="365760" y="198120"/>
                </a:lnTo>
                <a:lnTo>
                  <a:pt x="335280" y="129540"/>
                </a:lnTo>
                <a:lnTo>
                  <a:pt x="335280" y="38100"/>
                </a:lnTo>
                <a:lnTo>
                  <a:pt x="335280" y="0"/>
                </a:lnTo>
                <a:lnTo>
                  <a:pt x="0" y="7620"/>
                </a:lnTo>
                <a:close/>
              </a:path>
            </a:pathLst>
          </a:custGeom>
          <a:solidFill>
            <a:schemeClr val="accent5">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861" name="Freeform: Shape 860">
            <a:extLst>
              <a:ext uri="{FF2B5EF4-FFF2-40B4-BE49-F238E27FC236}">
                <a16:creationId xmlns:a16="http://schemas.microsoft.com/office/drawing/2014/main" id="{52FE66B9-365B-EB1F-5317-450A09028DE5}"/>
              </a:ext>
            </a:extLst>
          </xdr:cNvPr>
          <xdr:cNvSpPr/>
        </xdr:nvSpPr>
        <xdr:spPr>
          <a:xfrm flipH="1" flipV="1">
            <a:off x="9806940" y="106885740"/>
            <a:ext cx="906780" cy="365760"/>
          </a:xfrm>
          <a:custGeom>
            <a:avLst/>
            <a:gdLst>
              <a:gd name="connsiteX0" fmla="*/ 0 w 906780"/>
              <a:gd name="connsiteY0" fmla="*/ 7620 h 365760"/>
              <a:gd name="connsiteX1" fmla="*/ 38100 w 906780"/>
              <a:gd name="connsiteY1" fmla="*/ 137160 h 365760"/>
              <a:gd name="connsiteX2" fmla="*/ 83820 w 906780"/>
              <a:gd name="connsiteY2" fmla="*/ 220980 h 365760"/>
              <a:gd name="connsiteX3" fmla="*/ 182880 w 906780"/>
              <a:gd name="connsiteY3" fmla="*/ 297180 h 365760"/>
              <a:gd name="connsiteX4" fmla="*/ 320040 w 906780"/>
              <a:gd name="connsiteY4" fmla="*/ 350520 h 365760"/>
              <a:gd name="connsiteX5" fmla="*/ 548640 w 906780"/>
              <a:gd name="connsiteY5" fmla="*/ 365760 h 365760"/>
              <a:gd name="connsiteX6" fmla="*/ 906780 w 906780"/>
              <a:gd name="connsiteY6" fmla="*/ 365760 h 365760"/>
              <a:gd name="connsiteX7" fmla="*/ 617220 w 906780"/>
              <a:gd name="connsiteY7" fmla="*/ 312420 h 365760"/>
              <a:gd name="connsiteX8" fmla="*/ 472440 w 906780"/>
              <a:gd name="connsiteY8" fmla="*/ 274320 h 365760"/>
              <a:gd name="connsiteX9" fmla="*/ 365760 w 906780"/>
              <a:gd name="connsiteY9" fmla="*/ 198120 h 365760"/>
              <a:gd name="connsiteX10" fmla="*/ 335280 w 906780"/>
              <a:gd name="connsiteY10" fmla="*/ 129540 h 365760"/>
              <a:gd name="connsiteX11" fmla="*/ 335280 w 906780"/>
              <a:gd name="connsiteY11" fmla="*/ 38100 h 365760"/>
              <a:gd name="connsiteX12" fmla="*/ 335280 w 906780"/>
              <a:gd name="connsiteY12" fmla="*/ 0 h 365760"/>
              <a:gd name="connsiteX13" fmla="*/ 0 w 906780"/>
              <a:gd name="connsiteY13" fmla="*/ 7620 h 36576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906780" h="365760">
                <a:moveTo>
                  <a:pt x="0" y="7620"/>
                </a:moveTo>
                <a:lnTo>
                  <a:pt x="38100" y="137160"/>
                </a:lnTo>
                <a:lnTo>
                  <a:pt x="83820" y="220980"/>
                </a:lnTo>
                <a:lnTo>
                  <a:pt x="182880" y="297180"/>
                </a:lnTo>
                <a:lnTo>
                  <a:pt x="320040" y="350520"/>
                </a:lnTo>
                <a:lnTo>
                  <a:pt x="548640" y="365760"/>
                </a:lnTo>
                <a:lnTo>
                  <a:pt x="906780" y="365760"/>
                </a:lnTo>
                <a:lnTo>
                  <a:pt x="617220" y="312420"/>
                </a:lnTo>
                <a:lnTo>
                  <a:pt x="472440" y="274320"/>
                </a:lnTo>
                <a:lnTo>
                  <a:pt x="365760" y="198120"/>
                </a:lnTo>
                <a:lnTo>
                  <a:pt x="335280" y="129540"/>
                </a:lnTo>
                <a:lnTo>
                  <a:pt x="335280" y="38100"/>
                </a:lnTo>
                <a:lnTo>
                  <a:pt x="335280" y="0"/>
                </a:lnTo>
                <a:lnTo>
                  <a:pt x="0" y="7620"/>
                </a:lnTo>
                <a:close/>
              </a:path>
            </a:pathLst>
          </a:custGeom>
          <a:solidFill>
            <a:srgbClr val="FFCCCC"/>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xdr:from>
      <xdr:col>0</xdr:col>
      <xdr:colOff>38100</xdr:colOff>
      <xdr:row>1331</xdr:row>
      <xdr:rowOff>0</xdr:rowOff>
    </xdr:from>
    <xdr:to>
      <xdr:col>13</xdr:col>
      <xdr:colOff>99060</xdr:colOff>
      <xdr:row>1333</xdr:row>
      <xdr:rowOff>129539</xdr:rowOff>
    </xdr:to>
    <xdr:sp macro="" textlink="">
      <xdr:nvSpPr>
        <xdr:cNvPr id="862" name="TextBox 861">
          <a:extLst>
            <a:ext uri="{FF2B5EF4-FFF2-40B4-BE49-F238E27FC236}">
              <a16:creationId xmlns:a16="http://schemas.microsoft.com/office/drawing/2014/main" id="{DB60BEEE-4CF0-4B5C-88E5-3CD0F720032F}"/>
            </a:ext>
          </a:extLst>
        </xdr:cNvPr>
        <xdr:cNvSpPr txBox="1"/>
      </xdr:nvSpPr>
      <xdr:spPr>
        <a:xfrm>
          <a:off x="38100" y="257378200"/>
          <a:ext cx="6347460" cy="4597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aseline="0">
              <a:latin typeface="Arial Narrow" panose="020B0606020202030204" pitchFamily="34" charset="0"/>
            </a:rPr>
            <a:t>Alienation is normal for larger "secondary" societies like ours. We typically we remain estranged, so rely on impersonal laws to guide a minimal standard for treating each other. Let's engage each other more.</a:t>
          </a:r>
        </a:p>
      </xdr:txBody>
    </xdr:sp>
    <xdr:clientData/>
  </xdr:twoCellAnchor>
  <xdr:twoCellAnchor>
    <xdr:from>
      <xdr:col>0</xdr:col>
      <xdr:colOff>30480</xdr:colOff>
      <xdr:row>1425</xdr:row>
      <xdr:rowOff>0</xdr:rowOff>
    </xdr:from>
    <xdr:to>
      <xdr:col>13</xdr:col>
      <xdr:colOff>91440</xdr:colOff>
      <xdr:row>1427</xdr:row>
      <xdr:rowOff>129539</xdr:rowOff>
    </xdr:to>
    <xdr:sp macro="" textlink="">
      <xdr:nvSpPr>
        <xdr:cNvPr id="863" name="TextBox 862">
          <a:extLst>
            <a:ext uri="{FF2B5EF4-FFF2-40B4-BE49-F238E27FC236}">
              <a16:creationId xmlns:a16="http://schemas.microsoft.com/office/drawing/2014/main" id="{857F5CF1-24C2-4024-8502-EC63953D5270}"/>
            </a:ext>
          </a:extLst>
        </xdr:cNvPr>
        <xdr:cNvSpPr txBox="1"/>
      </xdr:nvSpPr>
      <xdr:spPr>
        <a:xfrm>
          <a:off x="30480" y="273831050"/>
          <a:ext cx="6347460" cy="4597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spc="-10" baseline="0">
              <a:latin typeface="Arial Narrow" panose="020B0606020202030204" pitchFamily="34" charset="0"/>
            </a:rPr>
            <a:t>Polarization crops up between extreme positions. Conflict loves extremes. Exaggerations kill conversations. Let's look for and appreciate the value in each other.</a:t>
          </a:r>
        </a:p>
      </xdr:txBody>
    </xdr:sp>
    <xdr:clientData/>
  </xdr:twoCellAnchor>
  <xdr:twoCellAnchor>
    <xdr:from>
      <xdr:col>1</xdr:col>
      <xdr:colOff>7620</xdr:colOff>
      <xdr:row>1302</xdr:row>
      <xdr:rowOff>99907</xdr:rowOff>
    </xdr:from>
    <xdr:to>
      <xdr:col>13</xdr:col>
      <xdr:colOff>7620</xdr:colOff>
      <xdr:row>1304</xdr:row>
      <xdr:rowOff>7620</xdr:rowOff>
    </xdr:to>
    <xdr:sp macro="" textlink="">
      <xdr:nvSpPr>
        <xdr:cNvPr id="864" name="TextBox 863">
          <a:extLst>
            <a:ext uri="{FF2B5EF4-FFF2-40B4-BE49-F238E27FC236}">
              <a16:creationId xmlns:a16="http://schemas.microsoft.com/office/drawing/2014/main" id="{D7C3E361-1EDB-4552-AD52-9BD3CDAD6CD8}"/>
            </a:ext>
          </a:extLst>
        </xdr:cNvPr>
        <xdr:cNvSpPr txBox="1"/>
      </xdr:nvSpPr>
      <xdr:spPr>
        <a:xfrm>
          <a:off x="121920" y="252029807"/>
          <a:ext cx="6172200" cy="2633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00" b="1" baseline="0">
              <a:solidFill>
                <a:schemeClr val="accent4">
                  <a:lumMod val="50000"/>
                </a:schemeClr>
              </a:solidFill>
              <a:latin typeface="Arial Narrow" panose="020B0606020202030204" pitchFamily="34" charset="0"/>
              <a:ea typeface="Verdana" panose="020B0604030504040204" pitchFamily="34" charset="0"/>
            </a:rPr>
            <a:t>CHANGE ISSUE ABOVE TO CHANGE IT HERE</a:t>
          </a:r>
          <a:endParaRPr lang="en-US" sz="900" b="1" baseline="0">
            <a:solidFill>
              <a:schemeClr val="accent4">
                <a:lumMod val="50000"/>
              </a:schemeClr>
            </a:solidFill>
            <a:latin typeface="Arial Narrow" panose="020B0606020202030204" pitchFamily="34" charset="0"/>
          </a:endParaRPr>
        </a:p>
      </xdr:txBody>
    </xdr:sp>
    <xdr:clientData/>
  </xdr:twoCellAnchor>
  <xdr:twoCellAnchor>
    <xdr:from>
      <xdr:col>1</xdr:col>
      <xdr:colOff>38100</xdr:colOff>
      <xdr:row>1124</xdr:row>
      <xdr:rowOff>106680</xdr:rowOff>
    </xdr:from>
    <xdr:to>
      <xdr:col>12</xdr:col>
      <xdr:colOff>457200</xdr:colOff>
      <xdr:row>1124</xdr:row>
      <xdr:rowOff>349504</xdr:rowOff>
    </xdr:to>
    <xdr:grpSp>
      <xdr:nvGrpSpPr>
        <xdr:cNvPr id="865" name="Group 864">
          <a:extLst>
            <a:ext uri="{FF2B5EF4-FFF2-40B4-BE49-F238E27FC236}">
              <a16:creationId xmlns:a16="http://schemas.microsoft.com/office/drawing/2014/main" id="{E49B68CB-BFDB-4102-B11B-6BA1E15124D4}"/>
            </a:ext>
          </a:extLst>
        </xdr:cNvPr>
        <xdr:cNvGrpSpPr/>
      </xdr:nvGrpSpPr>
      <xdr:grpSpPr>
        <a:xfrm>
          <a:off x="152400" y="219607130"/>
          <a:ext cx="6076950" cy="242824"/>
          <a:chOff x="6347220" y="28404120"/>
          <a:chExt cx="5867400" cy="242824"/>
        </a:xfrm>
      </xdr:grpSpPr>
      <xdr:grpSp>
        <xdr:nvGrpSpPr>
          <xdr:cNvPr id="866" name="wide-yet-shallow scale">
            <a:extLst>
              <a:ext uri="{FF2B5EF4-FFF2-40B4-BE49-F238E27FC236}">
                <a16:creationId xmlns:a16="http://schemas.microsoft.com/office/drawing/2014/main" id="{9CD474BF-1C1E-6ED3-F983-FE73F101F3AE}"/>
              </a:ext>
            </a:extLst>
          </xdr:cNvPr>
          <xdr:cNvGrpSpPr>
            <a:grpSpLocks noChangeAspect="1"/>
          </xdr:cNvGrpSpPr>
        </xdr:nvGrpSpPr>
        <xdr:grpSpPr>
          <a:xfrm>
            <a:off x="6347220" y="28404120"/>
            <a:ext cx="914400" cy="242824"/>
            <a:chOff x="6434667" y="11251493"/>
            <a:chExt cx="2726265" cy="722264"/>
          </a:xfrm>
          <a:effectLst>
            <a:outerShdw blurRad="63500" sx="102000" sy="102000" algn="ctr" rotWithShape="0">
              <a:prstClr val="black">
                <a:alpha val="40000"/>
              </a:prstClr>
            </a:outerShdw>
          </a:effectLst>
        </xdr:grpSpPr>
        <xdr:sp macro="" textlink="">
          <xdr:nvSpPr>
            <xdr:cNvPr id="892" name="Right Brace 891">
              <a:extLst>
                <a:ext uri="{FF2B5EF4-FFF2-40B4-BE49-F238E27FC236}">
                  <a16:creationId xmlns:a16="http://schemas.microsoft.com/office/drawing/2014/main" id="{DF58A7FE-8D5F-0119-FA5B-7DE25EE4FAFE}"/>
                </a:ext>
              </a:extLst>
            </xdr:cNvPr>
            <xdr:cNvSpPr/>
          </xdr:nvSpPr>
          <xdr:spPr>
            <a:xfrm rot="6300000">
              <a:off x="7697892" y="10763677"/>
              <a:ext cx="182881" cy="1828801"/>
            </a:xfrm>
            <a:prstGeom prst="rightBrace">
              <a:avLst>
                <a:gd name="adj1" fmla="val 64950"/>
                <a:gd name="adj2" fmla="val 50000"/>
              </a:avLst>
            </a:prstGeom>
            <a:ln w="19050">
              <a:solidFill>
                <a:srgbClr val="00501E"/>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sp macro="" textlink="">
          <xdr:nvSpPr>
            <xdr:cNvPr id="893" name="Right Bracket 892">
              <a:extLst>
                <a:ext uri="{FF2B5EF4-FFF2-40B4-BE49-F238E27FC236}">
                  <a16:creationId xmlns:a16="http://schemas.microsoft.com/office/drawing/2014/main" id="{6C42E2C9-6284-2563-3299-AD36F11BFB73}"/>
                </a:ext>
              </a:extLst>
            </xdr:cNvPr>
            <xdr:cNvSpPr/>
          </xdr:nvSpPr>
          <xdr:spPr>
            <a:xfrm rot="5400000">
              <a:off x="6850803" y="10835357"/>
              <a:ext cx="82127" cy="914399"/>
            </a:xfrm>
            <a:prstGeom prst="rightBracket">
              <a:avLst/>
            </a:prstGeom>
            <a:ln w="19050">
              <a:solidFill>
                <a:srgbClr val="00501E"/>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indent="0" algn="l"/>
              <a:endParaRPr lang="en-US" sz="1100">
                <a:solidFill>
                  <a:schemeClr val="tx1"/>
                </a:solidFill>
                <a:latin typeface="+mn-lt"/>
                <a:ea typeface="+mn-ea"/>
                <a:cs typeface="+mn-cs"/>
              </a:endParaRPr>
            </a:p>
          </xdr:txBody>
        </xdr:sp>
        <xdr:sp macro="" textlink="">
          <xdr:nvSpPr>
            <xdr:cNvPr id="894" name="Right Bracket 893">
              <a:extLst>
                <a:ext uri="{FF2B5EF4-FFF2-40B4-BE49-F238E27FC236}">
                  <a16:creationId xmlns:a16="http://schemas.microsoft.com/office/drawing/2014/main" id="{B63D529E-E73E-983A-3EAA-961693EAA63B}"/>
                </a:ext>
              </a:extLst>
            </xdr:cNvPr>
            <xdr:cNvSpPr/>
          </xdr:nvSpPr>
          <xdr:spPr>
            <a:xfrm rot="5400000">
              <a:off x="8662669" y="11293319"/>
              <a:ext cx="82127" cy="914399"/>
            </a:xfrm>
            <a:prstGeom prst="rightBracket">
              <a:avLst/>
            </a:prstGeom>
            <a:ln w="19050">
              <a:solidFill>
                <a:srgbClr val="00501E"/>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indent="0" algn="l"/>
              <a:endParaRPr lang="en-US" sz="1100">
                <a:solidFill>
                  <a:schemeClr val="tx1"/>
                </a:solidFill>
                <a:latin typeface="+mn-lt"/>
                <a:ea typeface="+mn-ea"/>
                <a:cs typeface="+mn-cs"/>
              </a:endParaRPr>
            </a:p>
          </xdr:txBody>
        </xdr:sp>
        <xdr:sp macro="" textlink="">
          <xdr:nvSpPr>
            <xdr:cNvPr id="895" name="Flowchart: Delay 894">
              <a:extLst>
                <a:ext uri="{FF2B5EF4-FFF2-40B4-BE49-F238E27FC236}">
                  <a16:creationId xmlns:a16="http://schemas.microsoft.com/office/drawing/2014/main" id="{0907FB50-A1C2-335F-0988-66613B108D1A}"/>
                </a:ext>
              </a:extLst>
            </xdr:cNvPr>
            <xdr:cNvSpPr/>
          </xdr:nvSpPr>
          <xdr:spPr>
            <a:xfrm rot="16200000">
              <a:off x="7701843" y="11772674"/>
              <a:ext cx="93133" cy="309033"/>
            </a:xfrm>
            <a:prstGeom prst="flowChartDelay">
              <a:avLst/>
            </a:prstGeom>
            <a:solidFill>
              <a:srgbClr val="C896FF"/>
            </a:solidFill>
            <a:ln w="19050">
              <a:solidFill>
                <a:srgbClr val="00501E"/>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indent="0" algn="l"/>
              <a:endParaRPr lang="en-US" sz="1100">
                <a:solidFill>
                  <a:schemeClr val="tx1"/>
                </a:solidFill>
                <a:latin typeface="+mn-lt"/>
                <a:ea typeface="+mn-ea"/>
                <a:cs typeface="+mn-cs"/>
              </a:endParaRPr>
            </a:p>
          </xdr:txBody>
        </xdr:sp>
      </xdr:grpSp>
      <xdr:grpSp>
        <xdr:nvGrpSpPr>
          <xdr:cNvPr id="867" name="wide-then-deep scale">
            <a:extLst>
              <a:ext uri="{FF2B5EF4-FFF2-40B4-BE49-F238E27FC236}">
                <a16:creationId xmlns:a16="http://schemas.microsoft.com/office/drawing/2014/main" id="{33BF0CDF-7B29-AF1D-C432-4098BD3433C7}"/>
              </a:ext>
            </a:extLst>
          </xdr:cNvPr>
          <xdr:cNvGrpSpPr>
            <a:grpSpLocks noChangeAspect="1"/>
          </xdr:cNvGrpSpPr>
        </xdr:nvGrpSpPr>
        <xdr:grpSpPr>
          <a:xfrm>
            <a:off x="7337820" y="28442199"/>
            <a:ext cx="914400" cy="204724"/>
            <a:chOff x="6434667" y="11364816"/>
            <a:chExt cx="2726265" cy="608941"/>
          </a:xfrm>
          <a:effectLst>
            <a:outerShdw blurRad="63500" sx="102000" sy="102000" algn="ctr" rotWithShape="0">
              <a:prstClr val="black">
                <a:alpha val="40000"/>
              </a:prstClr>
            </a:outerShdw>
          </a:effectLst>
        </xdr:grpSpPr>
        <xdr:sp macro="" textlink="">
          <xdr:nvSpPr>
            <xdr:cNvPr id="888" name="Right Brace 887">
              <a:extLst>
                <a:ext uri="{FF2B5EF4-FFF2-40B4-BE49-F238E27FC236}">
                  <a16:creationId xmlns:a16="http://schemas.microsoft.com/office/drawing/2014/main" id="{52147176-1C74-30DA-AF2C-BA196CF5800A}"/>
                </a:ext>
              </a:extLst>
            </xdr:cNvPr>
            <xdr:cNvSpPr/>
          </xdr:nvSpPr>
          <xdr:spPr>
            <a:xfrm rot="6000000">
              <a:off x="7697892" y="10763677"/>
              <a:ext cx="182881" cy="1828801"/>
            </a:xfrm>
            <a:prstGeom prst="rightBrace">
              <a:avLst>
                <a:gd name="adj1" fmla="val 64950"/>
                <a:gd name="adj2" fmla="val 50000"/>
              </a:avLst>
            </a:prstGeom>
            <a:ln w="19050">
              <a:solidFill>
                <a:srgbClr val="00501E"/>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sp macro="" textlink="">
          <xdr:nvSpPr>
            <xdr:cNvPr id="889" name="Right Bracket 888">
              <a:extLst>
                <a:ext uri="{FF2B5EF4-FFF2-40B4-BE49-F238E27FC236}">
                  <a16:creationId xmlns:a16="http://schemas.microsoft.com/office/drawing/2014/main" id="{52817A43-80E3-1DB5-CF13-EB25B2493CAE}"/>
                </a:ext>
              </a:extLst>
            </xdr:cNvPr>
            <xdr:cNvSpPr/>
          </xdr:nvSpPr>
          <xdr:spPr>
            <a:xfrm rot="5400000">
              <a:off x="6850803" y="10948680"/>
              <a:ext cx="82127" cy="914400"/>
            </a:xfrm>
            <a:prstGeom prst="rightBracket">
              <a:avLst/>
            </a:prstGeom>
            <a:ln w="19050">
              <a:solidFill>
                <a:srgbClr val="00501E"/>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indent="0" algn="l"/>
              <a:endParaRPr lang="en-US" sz="1100">
                <a:solidFill>
                  <a:schemeClr val="tx1"/>
                </a:solidFill>
                <a:latin typeface="+mn-lt"/>
                <a:ea typeface="+mn-ea"/>
                <a:cs typeface="+mn-cs"/>
              </a:endParaRPr>
            </a:p>
          </xdr:txBody>
        </xdr:sp>
        <xdr:sp macro="" textlink="">
          <xdr:nvSpPr>
            <xdr:cNvPr id="890" name="Right Bracket 889">
              <a:extLst>
                <a:ext uri="{FF2B5EF4-FFF2-40B4-BE49-F238E27FC236}">
                  <a16:creationId xmlns:a16="http://schemas.microsoft.com/office/drawing/2014/main" id="{A11985C8-6E77-9AFE-7202-9CFD6BE16E63}"/>
                </a:ext>
              </a:extLst>
            </xdr:cNvPr>
            <xdr:cNvSpPr/>
          </xdr:nvSpPr>
          <xdr:spPr>
            <a:xfrm rot="5400000">
              <a:off x="8662668" y="11202661"/>
              <a:ext cx="82127" cy="914400"/>
            </a:xfrm>
            <a:prstGeom prst="rightBracket">
              <a:avLst/>
            </a:prstGeom>
            <a:ln w="19050">
              <a:solidFill>
                <a:srgbClr val="00501E"/>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indent="0" algn="l"/>
              <a:endParaRPr lang="en-US" sz="1100">
                <a:solidFill>
                  <a:schemeClr val="tx1"/>
                </a:solidFill>
                <a:latin typeface="+mn-lt"/>
                <a:ea typeface="+mn-ea"/>
                <a:cs typeface="+mn-cs"/>
              </a:endParaRPr>
            </a:p>
          </xdr:txBody>
        </xdr:sp>
        <xdr:sp macro="" textlink="">
          <xdr:nvSpPr>
            <xdr:cNvPr id="891" name="Flowchart: Delay 890">
              <a:extLst>
                <a:ext uri="{FF2B5EF4-FFF2-40B4-BE49-F238E27FC236}">
                  <a16:creationId xmlns:a16="http://schemas.microsoft.com/office/drawing/2014/main" id="{081B396F-DEF4-CC0F-F9C6-06D92CFDA93E}"/>
                </a:ext>
              </a:extLst>
            </xdr:cNvPr>
            <xdr:cNvSpPr/>
          </xdr:nvSpPr>
          <xdr:spPr>
            <a:xfrm rot="16200000">
              <a:off x="7701843" y="11772674"/>
              <a:ext cx="93133" cy="309033"/>
            </a:xfrm>
            <a:prstGeom prst="flowChartDelay">
              <a:avLst/>
            </a:prstGeom>
            <a:solidFill>
              <a:srgbClr val="C896FF"/>
            </a:solidFill>
            <a:ln w="19050">
              <a:solidFill>
                <a:srgbClr val="00501E"/>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indent="0" algn="l"/>
              <a:endParaRPr lang="en-US" sz="1100">
                <a:solidFill>
                  <a:schemeClr val="tx1"/>
                </a:solidFill>
                <a:latin typeface="+mn-lt"/>
                <a:ea typeface="+mn-ea"/>
                <a:cs typeface="+mn-cs"/>
              </a:endParaRPr>
            </a:p>
          </xdr:txBody>
        </xdr:sp>
      </xdr:grpSp>
      <xdr:grpSp>
        <xdr:nvGrpSpPr>
          <xdr:cNvPr id="868" name="wide-and-deep scale">
            <a:extLst>
              <a:ext uri="{FF2B5EF4-FFF2-40B4-BE49-F238E27FC236}">
                <a16:creationId xmlns:a16="http://schemas.microsoft.com/office/drawing/2014/main" id="{B7BCE6B1-134C-442E-7039-0077CAF08D49}"/>
              </a:ext>
            </a:extLst>
          </xdr:cNvPr>
          <xdr:cNvGrpSpPr>
            <a:grpSpLocks noChangeAspect="1"/>
          </xdr:cNvGrpSpPr>
        </xdr:nvGrpSpPr>
        <xdr:grpSpPr>
          <a:xfrm>
            <a:off x="8326242" y="28453636"/>
            <a:ext cx="914400" cy="193294"/>
            <a:chOff x="6434667" y="11398815"/>
            <a:chExt cx="2726265" cy="574942"/>
          </a:xfrm>
          <a:effectLst>
            <a:outerShdw blurRad="63500" sx="102000" sy="102000" algn="ctr" rotWithShape="0">
              <a:prstClr val="black">
                <a:alpha val="40000"/>
              </a:prstClr>
            </a:outerShdw>
          </a:effectLst>
        </xdr:grpSpPr>
        <xdr:sp macro="" textlink="">
          <xdr:nvSpPr>
            <xdr:cNvPr id="884" name="Right Brace 883">
              <a:extLst>
                <a:ext uri="{FF2B5EF4-FFF2-40B4-BE49-F238E27FC236}">
                  <a16:creationId xmlns:a16="http://schemas.microsoft.com/office/drawing/2014/main" id="{ECA87FE4-7657-A531-1D3C-6916749874D9}"/>
                </a:ext>
              </a:extLst>
            </xdr:cNvPr>
            <xdr:cNvSpPr/>
          </xdr:nvSpPr>
          <xdr:spPr>
            <a:xfrm rot="5700000">
              <a:off x="7697892" y="10763677"/>
              <a:ext cx="182881" cy="1828801"/>
            </a:xfrm>
            <a:prstGeom prst="rightBrace">
              <a:avLst>
                <a:gd name="adj1" fmla="val 64950"/>
                <a:gd name="adj2" fmla="val 50000"/>
              </a:avLst>
            </a:prstGeom>
            <a:ln w="19050">
              <a:solidFill>
                <a:srgbClr val="00501E"/>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sp macro="" textlink="">
          <xdr:nvSpPr>
            <xdr:cNvPr id="885" name="Right Bracket 884">
              <a:extLst>
                <a:ext uri="{FF2B5EF4-FFF2-40B4-BE49-F238E27FC236}">
                  <a16:creationId xmlns:a16="http://schemas.microsoft.com/office/drawing/2014/main" id="{D16F682A-9BAA-2083-B28C-4503B286CBB9}"/>
                </a:ext>
              </a:extLst>
            </xdr:cNvPr>
            <xdr:cNvSpPr/>
          </xdr:nvSpPr>
          <xdr:spPr>
            <a:xfrm rot="5400000">
              <a:off x="6850803" y="10982679"/>
              <a:ext cx="82127" cy="914399"/>
            </a:xfrm>
            <a:prstGeom prst="rightBracket">
              <a:avLst/>
            </a:prstGeom>
            <a:ln w="19050">
              <a:solidFill>
                <a:srgbClr val="00501E"/>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indent="0" algn="l"/>
              <a:endParaRPr lang="en-US" sz="1100">
                <a:solidFill>
                  <a:schemeClr val="tx1"/>
                </a:solidFill>
                <a:latin typeface="+mn-lt"/>
                <a:ea typeface="+mn-ea"/>
                <a:cs typeface="+mn-cs"/>
              </a:endParaRPr>
            </a:p>
          </xdr:txBody>
        </xdr:sp>
        <xdr:sp macro="" textlink="">
          <xdr:nvSpPr>
            <xdr:cNvPr id="886" name="Right Bracket 885">
              <a:extLst>
                <a:ext uri="{FF2B5EF4-FFF2-40B4-BE49-F238E27FC236}">
                  <a16:creationId xmlns:a16="http://schemas.microsoft.com/office/drawing/2014/main" id="{F1294691-608C-4E1F-23B1-A08F0D004088}"/>
                </a:ext>
              </a:extLst>
            </xdr:cNvPr>
            <xdr:cNvSpPr/>
          </xdr:nvSpPr>
          <xdr:spPr>
            <a:xfrm rot="5400000">
              <a:off x="8662669" y="11157329"/>
              <a:ext cx="82127" cy="914399"/>
            </a:xfrm>
            <a:prstGeom prst="rightBracket">
              <a:avLst/>
            </a:prstGeom>
            <a:ln w="19050">
              <a:solidFill>
                <a:srgbClr val="00501E"/>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indent="0" algn="l"/>
              <a:endParaRPr lang="en-US" sz="1100">
                <a:solidFill>
                  <a:schemeClr val="tx1"/>
                </a:solidFill>
                <a:latin typeface="+mn-lt"/>
                <a:ea typeface="+mn-ea"/>
                <a:cs typeface="+mn-cs"/>
              </a:endParaRPr>
            </a:p>
          </xdr:txBody>
        </xdr:sp>
        <xdr:sp macro="" textlink="">
          <xdr:nvSpPr>
            <xdr:cNvPr id="887" name="Flowchart: Delay 886">
              <a:extLst>
                <a:ext uri="{FF2B5EF4-FFF2-40B4-BE49-F238E27FC236}">
                  <a16:creationId xmlns:a16="http://schemas.microsoft.com/office/drawing/2014/main" id="{4DEDC982-6C57-51F9-5ADA-55472B9E64FD}"/>
                </a:ext>
              </a:extLst>
            </xdr:cNvPr>
            <xdr:cNvSpPr/>
          </xdr:nvSpPr>
          <xdr:spPr>
            <a:xfrm rot="16200000">
              <a:off x="7701843" y="11772674"/>
              <a:ext cx="93133" cy="309033"/>
            </a:xfrm>
            <a:prstGeom prst="flowChartDelay">
              <a:avLst/>
            </a:prstGeom>
            <a:solidFill>
              <a:srgbClr val="C896FF"/>
            </a:solidFill>
            <a:ln w="19050">
              <a:solidFill>
                <a:srgbClr val="00501E"/>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indent="0" algn="l"/>
              <a:endParaRPr lang="en-US" sz="1100">
                <a:solidFill>
                  <a:schemeClr val="tx1"/>
                </a:solidFill>
                <a:latin typeface="+mn-lt"/>
                <a:ea typeface="+mn-ea"/>
                <a:cs typeface="+mn-cs"/>
              </a:endParaRPr>
            </a:p>
          </xdr:txBody>
        </xdr:sp>
      </xdr:grpSp>
      <xdr:grpSp>
        <xdr:nvGrpSpPr>
          <xdr:cNvPr id="869" name="deep-and-wide scale">
            <a:extLst>
              <a:ext uri="{FF2B5EF4-FFF2-40B4-BE49-F238E27FC236}">
                <a16:creationId xmlns:a16="http://schemas.microsoft.com/office/drawing/2014/main" id="{23B909A4-7776-C7FC-AAC9-61B14DB9DCB0}"/>
              </a:ext>
            </a:extLst>
          </xdr:cNvPr>
          <xdr:cNvGrpSpPr>
            <a:grpSpLocks noChangeAspect="1"/>
          </xdr:cNvGrpSpPr>
        </xdr:nvGrpSpPr>
        <xdr:grpSpPr>
          <a:xfrm flipH="1">
            <a:off x="9320652" y="28453636"/>
            <a:ext cx="914400" cy="193294"/>
            <a:chOff x="6434667" y="11398815"/>
            <a:chExt cx="2726265" cy="574942"/>
          </a:xfrm>
          <a:effectLst>
            <a:outerShdw blurRad="63500" sx="102000" sy="102000" algn="ctr" rotWithShape="0">
              <a:prstClr val="black">
                <a:alpha val="40000"/>
              </a:prstClr>
            </a:outerShdw>
          </a:effectLst>
        </xdr:grpSpPr>
        <xdr:sp macro="" textlink="">
          <xdr:nvSpPr>
            <xdr:cNvPr id="880" name="Right Brace 879">
              <a:extLst>
                <a:ext uri="{FF2B5EF4-FFF2-40B4-BE49-F238E27FC236}">
                  <a16:creationId xmlns:a16="http://schemas.microsoft.com/office/drawing/2014/main" id="{5E4A0F94-0DC2-DCBE-DC8F-188A700BF1F2}"/>
                </a:ext>
              </a:extLst>
            </xdr:cNvPr>
            <xdr:cNvSpPr/>
          </xdr:nvSpPr>
          <xdr:spPr>
            <a:xfrm rot="5700000">
              <a:off x="7697892" y="10763677"/>
              <a:ext cx="182881" cy="1828801"/>
            </a:xfrm>
            <a:prstGeom prst="rightBrace">
              <a:avLst>
                <a:gd name="adj1" fmla="val 64950"/>
                <a:gd name="adj2" fmla="val 50000"/>
              </a:avLst>
            </a:prstGeom>
            <a:ln w="19050">
              <a:solidFill>
                <a:srgbClr val="00501E"/>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sp macro="" textlink="">
          <xdr:nvSpPr>
            <xdr:cNvPr id="881" name="Right Bracket 880">
              <a:extLst>
                <a:ext uri="{FF2B5EF4-FFF2-40B4-BE49-F238E27FC236}">
                  <a16:creationId xmlns:a16="http://schemas.microsoft.com/office/drawing/2014/main" id="{A8815598-22CF-3AAE-5211-1E16D11DFACE}"/>
                </a:ext>
              </a:extLst>
            </xdr:cNvPr>
            <xdr:cNvSpPr/>
          </xdr:nvSpPr>
          <xdr:spPr>
            <a:xfrm rot="5400000">
              <a:off x="6850803" y="10982679"/>
              <a:ext cx="82127" cy="914399"/>
            </a:xfrm>
            <a:prstGeom prst="rightBracket">
              <a:avLst/>
            </a:prstGeom>
            <a:ln w="19050">
              <a:solidFill>
                <a:srgbClr val="00501E"/>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indent="0" algn="l"/>
              <a:endParaRPr lang="en-US" sz="1100">
                <a:solidFill>
                  <a:schemeClr val="tx1"/>
                </a:solidFill>
                <a:latin typeface="+mn-lt"/>
                <a:ea typeface="+mn-ea"/>
                <a:cs typeface="+mn-cs"/>
              </a:endParaRPr>
            </a:p>
          </xdr:txBody>
        </xdr:sp>
        <xdr:sp macro="" textlink="">
          <xdr:nvSpPr>
            <xdr:cNvPr id="882" name="Right Bracket 881">
              <a:extLst>
                <a:ext uri="{FF2B5EF4-FFF2-40B4-BE49-F238E27FC236}">
                  <a16:creationId xmlns:a16="http://schemas.microsoft.com/office/drawing/2014/main" id="{711898C7-245A-BC38-40F4-118987EC48B7}"/>
                </a:ext>
              </a:extLst>
            </xdr:cNvPr>
            <xdr:cNvSpPr/>
          </xdr:nvSpPr>
          <xdr:spPr>
            <a:xfrm rot="5400000">
              <a:off x="8662669" y="11157329"/>
              <a:ext cx="82127" cy="914399"/>
            </a:xfrm>
            <a:prstGeom prst="rightBracket">
              <a:avLst/>
            </a:prstGeom>
            <a:ln w="19050">
              <a:solidFill>
                <a:srgbClr val="00501E"/>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indent="0" algn="l"/>
              <a:endParaRPr lang="en-US" sz="1100">
                <a:solidFill>
                  <a:schemeClr val="tx1"/>
                </a:solidFill>
                <a:latin typeface="+mn-lt"/>
                <a:ea typeface="+mn-ea"/>
                <a:cs typeface="+mn-cs"/>
              </a:endParaRPr>
            </a:p>
          </xdr:txBody>
        </xdr:sp>
        <xdr:sp macro="" textlink="">
          <xdr:nvSpPr>
            <xdr:cNvPr id="883" name="Flowchart: Delay 882">
              <a:extLst>
                <a:ext uri="{FF2B5EF4-FFF2-40B4-BE49-F238E27FC236}">
                  <a16:creationId xmlns:a16="http://schemas.microsoft.com/office/drawing/2014/main" id="{AC4F7D48-7702-9204-CDCE-964D56D8F829}"/>
                </a:ext>
              </a:extLst>
            </xdr:cNvPr>
            <xdr:cNvSpPr/>
          </xdr:nvSpPr>
          <xdr:spPr>
            <a:xfrm rot="16200000">
              <a:off x="7701843" y="11772674"/>
              <a:ext cx="93133" cy="309033"/>
            </a:xfrm>
            <a:prstGeom prst="flowChartDelay">
              <a:avLst/>
            </a:prstGeom>
            <a:solidFill>
              <a:srgbClr val="C896FF"/>
            </a:solidFill>
            <a:ln w="19050">
              <a:solidFill>
                <a:srgbClr val="00501E"/>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indent="0" algn="l"/>
              <a:endParaRPr lang="en-US" sz="1100">
                <a:solidFill>
                  <a:schemeClr val="tx1"/>
                </a:solidFill>
                <a:latin typeface="+mn-lt"/>
                <a:ea typeface="+mn-ea"/>
                <a:cs typeface="+mn-cs"/>
              </a:endParaRPr>
            </a:p>
          </xdr:txBody>
        </xdr:sp>
      </xdr:grpSp>
      <xdr:grpSp>
        <xdr:nvGrpSpPr>
          <xdr:cNvPr id="870" name="deep-then-wide scale">
            <a:extLst>
              <a:ext uri="{FF2B5EF4-FFF2-40B4-BE49-F238E27FC236}">
                <a16:creationId xmlns:a16="http://schemas.microsoft.com/office/drawing/2014/main" id="{1AE898E9-3BC9-843F-F451-AF60FA078D5A}"/>
              </a:ext>
            </a:extLst>
          </xdr:cNvPr>
          <xdr:cNvGrpSpPr>
            <a:grpSpLocks noChangeAspect="1"/>
          </xdr:cNvGrpSpPr>
        </xdr:nvGrpSpPr>
        <xdr:grpSpPr>
          <a:xfrm flipH="1">
            <a:off x="10309620" y="28442199"/>
            <a:ext cx="914400" cy="204724"/>
            <a:chOff x="6434667" y="11364816"/>
            <a:chExt cx="2726265" cy="608941"/>
          </a:xfrm>
          <a:effectLst>
            <a:outerShdw blurRad="63500" sx="102000" sy="102000" algn="ctr" rotWithShape="0">
              <a:prstClr val="black">
                <a:alpha val="40000"/>
              </a:prstClr>
            </a:outerShdw>
          </a:effectLst>
        </xdr:grpSpPr>
        <xdr:sp macro="" textlink="">
          <xdr:nvSpPr>
            <xdr:cNvPr id="876" name="Right Brace 875">
              <a:extLst>
                <a:ext uri="{FF2B5EF4-FFF2-40B4-BE49-F238E27FC236}">
                  <a16:creationId xmlns:a16="http://schemas.microsoft.com/office/drawing/2014/main" id="{3B741690-8EE7-B2FB-FF3F-E4F405A83356}"/>
                </a:ext>
              </a:extLst>
            </xdr:cNvPr>
            <xdr:cNvSpPr/>
          </xdr:nvSpPr>
          <xdr:spPr>
            <a:xfrm rot="6000000">
              <a:off x="7697892" y="10763677"/>
              <a:ext cx="182881" cy="1828801"/>
            </a:xfrm>
            <a:prstGeom prst="rightBrace">
              <a:avLst>
                <a:gd name="adj1" fmla="val 64950"/>
                <a:gd name="adj2" fmla="val 50000"/>
              </a:avLst>
            </a:prstGeom>
            <a:ln w="19050">
              <a:solidFill>
                <a:srgbClr val="00501E"/>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sp macro="" textlink="">
          <xdr:nvSpPr>
            <xdr:cNvPr id="877" name="Right Bracket 876">
              <a:extLst>
                <a:ext uri="{FF2B5EF4-FFF2-40B4-BE49-F238E27FC236}">
                  <a16:creationId xmlns:a16="http://schemas.microsoft.com/office/drawing/2014/main" id="{24E018D7-92FB-0361-D688-C56566C6F247}"/>
                </a:ext>
              </a:extLst>
            </xdr:cNvPr>
            <xdr:cNvSpPr/>
          </xdr:nvSpPr>
          <xdr:spPr>
            <a:xfrm rot="5400000">
              <a:off x="6850803" y="10948680"/>
              <a:ext cx="82127" cy="914400"/>
            </a:xfrm>
            <a:prstGeom prst="rightBracket">
              <a:avLst/>
            </a:prstGeom>
            <a:ln w="19050">
              <a:solidFill>
                <a:srgbClr val="00501E"/>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indent="0" algn="l"/>
              <a:endParaRPr lang="en-US" sz="1100">
                <a:solidFill>
                  <a:schemeClr val="tx1"/>
                </a:solidFill>
                <a:latin typeface="+mn-lt"/>
                <a:ea typeface="+mn-ea"/>
                <a:cs typeface="+mn-cs"/>
              </a:endParaRPr>
            </a:p>
          </xdr:txBody>
        </xdr:sp>
        <xdr:sp macro="" textlink="">
          <xdr:nvSpPr>
            <xdr:cNvPr id="878" name="Right Bracket 877">
              <a:extLst>
                <a:ext uri="{FF2B5EF4-FFF2-40B4-BE49-F238E27FC236}">
                  <a16:creationId xmlns:a16="http://schemas.microsoft.com/office/drawing/2014/main" id="{4F30C595-1ED5-E603-D9B7-B681758E07F0}"/>
                </a:ext>
              </a:extLst>
            </xdr:cNvPr>
            <xdr:cNvSpPr/>
          </xdr:nvSpPr>
          <xdr:spPr>
            <a:xfrm rot="5400000">
              <a:off x="8662668" y="11202661"/>
              <a:ext cx="82127" cy="914400"/>
            </a:xfrm>
            <a:prstGeom prst="rightBracket">
              <a:avLst/>
            </a:prstGeom>
            <a:ln w="19050">
              <a:solidFill>
                <a:srgbClr val="00501E"/>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indent="0" algn="l"/>
              <a:endParaRPr lang="en-US" sz="1100">
                <a:solidFill>
                  <a:schemeClr val="tx1"/>
                </a:solidFill>
                <a:latin typeface="+mn-lt"/>
                <a:ea typeface="+mn-ea"/>
                <a:cs typeface="+mn-cs"/>
              </a:endParaRPr>
            </a:p>
          </xdr:txBody>
        </xdr:sp>
        <xdr:sp macro="" textlink="">
          <xdr:nvSpPr>
            <xdr:cNvPr id="879" name="Flowchart: Delay 878">
              <a:extLst>
                <a:ext uri="{FF2B5EF4-FFF2-40B4-BE49-F238E27FC236}">
                  <a16:creationId xmlns:a16="http://schemas.microsoft.com/office/drawing/2014/main" id="{AD7DDD08-FE63-BD4B-9A8B-BC18015A9E89}"/>
                </a:ext>
              </a:extLst>
            </xdr:cNvPr>
            <xdr:cNvSpPr/>
          </xdr:nvSpPr>
          <xdr:spPr>
            <a:xfrm rot="16200000">
              <a:off x="7701843" y="11772674"/>
              <a:ext cx="93133" cy="309033"/>
            </a:xfrm>
            <a:prstGeom prst="flowChartDelay">
              <a:avLst/>
            </a:prstGeom>
            <a:solidFill>
              <a:srgbClr val="C896FF"/>
            </a:solidFill>
            <a:ln w="19050">
              <a:solidFill>
                <a:srgbClr val="00501E"/>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indent="0" algn="l"/>
              <a:endParaRPr lang="en-US" sz="1100">
                <a:solidFill>
                  <a:schemeClr val="tx1"/>
                </a:solidFill>
                <a:latin typeface="+mn-lt"/>
                <a:ea typeface="+mn-ea"/>
                <a:cs typeface="+mn-cs"/>
              </a:endParaRPr>
            </a:p>
          </xdr:txBody>
        </xdr:sp>
      </xdr:grpSp>
      <xdr:grpSp>
        <xdr:nvGrpSpPr>
          <xdr:cNvPr id="871" name="deep-yet-narrow scale">
            <a:extLst>
              <a:ext uri="{FF2B5EF4-FFF2-40B4-BE49-F238E27FC236}">
                <a16:creationId xmlns:a16="http://schemas.microsoft.com/office/drawing/2014/main" id="{D745DE98-8644-D81F-CA42-930D56533ADD}"/>
              </a:ext>
            </a:extLst>
          </xdr:cNvPr>
          <xdr:cNvGrpSpPr>
            <a:grpSpLocks noChangeAspect="1"/>
          </xdr:cNvGrpSpPr>
        </xdr:nvGrpSpPr>
        <xdr:grpSpPr>
          <a:xfrm flipH="1">
            <a:off x="11300220" y="28404120"/>
            <a:ext cx="914400" cy="242824"/>
            <a:chOff x="6434667" y="11251493"/>
            <a:chExt cx="2726265" cy="722264"/>
          </a:xfrm>
          <a:effectLst>
            <a:outerShdw blurRad="63500" sx="102000" sy="102000" algn="ctr" rotWithShape="0">
              <a:prstClr val="black">
                <a:alpha val="40000"/>
              </a:prstClr>
            </a:outerShdw>
          </a:effectLst>
        </xdr:grpSpPr>
        <xdr:sp macro="" textlink="">
          <xdr:nvSpPr>
            <xdr:cNvPr id="872" name="Right Brace 871">
              <a:extLst>
                <a:ext uri="{FF2B5EF4-FFF2-40B4-BE49-F238E27FC236}">
                  <a16:creationId xmlns:a16="http://schemas.microsoft.com/office/drawing/2014/main" id="{99BE6978-5C58-7792-AED5-DFFA4AB62986}"/>
                </a:ext>
              </a:extLst>
            </xdr:cNvPr>
            <xdr:cNvSpPr/>
          </xdr:nvSpPr>
          <xdr:spPr>
            <a:xfrm rot="6300000">
              <a:off x="7697892" y="10763677"/>
              <a:ext cx="182881" cy="1828801"/>
            </a:xfrm>
            <a:prstGeom prst="rightBrace">
              <a:avLst>
                <a:gd name="adj1" fmla="val 64950"/>
                <a:gd name="adj2" fmla="val 50000"/>
              </a:avLst>
            </a:prstGeom>
            <a:ln w="19050">
              <a:solidFill>
                <a:srgbClr val="00501E"/>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sp macro="" textlink="">
          <xdr:nvSpPr>
            <xdr:cNvPr id="873" name="Right Bracket 872">
              <a:extLst>
                <a:ext uri="{FF2B5EF4-FFF2-40B4-BE49-F238E27FC236}">
                  <a16:creationId xmlns:a16="http://schemas.microsoft.com/office/drawing/2014/main" id="{A8975FDA-46BF-3A8B-2E28-6C269BD8BEB8}"/>
                </a:ext>
              </a:extLst>
            </xdr:cNvPr>
            <xdr:cNvSpPr/>
          </xdr:nvSpPr>
          <xdr:spPr>
            <a:xfrm rot="5400000">
              <a:off x="6850803" y="10835357"/>
              <a:ext cx="82127" cy="914399"/>
            </a:xfrm>
            <a:prstGeom prst="rightBracket">
              <a:avLst/>
            </a:prstGeom>
            <a:ln w="19050">
              <a:solidFill>
                <a:srgbClr val="00501E"/>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indent="0" algn="l"/>
              <a:endParaRPr lang="en-US" sz="1100">
                <a:solidFill>
                  <a:schemeClr val="tx1"/>
                </a:solidFill>
                <a:latin typeface="+mn-lt"/>
                <a:ea typeface="+mn-ea"/>
                <a:cs typeface="+mn-cs"/>
              </a:endParaRPr>
            </a:p>
          </xdr:txBody>
        </xdr:sp>
        <xdr:sp macro="" textlink="">
          <xdr:nvSpPr>
            <xdr:cNvPr id="874" name="Right Bracket 873">
              <a:extLst>
                <a:ext uri="{FF2B5EF4-FFF2-40B4-BE49-F238E27FC236}">
                  <a16:creationId xmlns:a16="http://schemas.microsoft.com/office/drawing/2014/main" id="{7E4A4BF5-8539-6ACD-549C-7905D7AFC117}"/>
                </a:ext>
              </a:extLst>
            </xdr:cNvPr>
            <xdr:cNvSpPr/>
          </xdr:nvSpPr>
          <xdr:spPr>
            <a:xfrm rot="5400000">
              <a:off x="8662669" y="11293319"/>
              <a:ext cx="82127" cy="914399"/>
            </a:xfrm>
            <a:prstGeom prst="rightBracket">
              <a:avLst/>
            </a:prstGeom>
            <a:ln w="19050">
              <a:solidFill>
                <a:srgbClr val="00501E"/>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indent="0" algn="l"/>
              <a:endParaRPr lang="en-US" sz="1100">
                <a:solidFill>
                  <a:schemeClr val="tx1"/>
                </a:solidFill>
                <a:latin typeface="+mn-lt"/>
                <a:ea typeface="+mn-ea"/>
                <a:cs typeface="+mn-cs"/>
              </a:endParaRPr>
            </a:p>
          </xdr:txBody>
        </xdr:sp>
        <xdr:sp macro="" textlink="">
          <xdr:nvSpPr>
            <xdr:cNvPr id="875" name="Flowchart: Delay 874">
              <a:extLst>
                <a:ext uri="{FF2B5EF4-FFF2-40B4-BE49-F238E27FC236}">
                  <a16:creationId xmlns:a16="http://schemas.microsoft.com/office/drawing/2014/main" id="{DA3A32AD-6356-30E6-BDC9-F71CEF02D4A4}"/>
                </a:ext>
              </a:extLst>
            </xdr:cNvPr>
            <xdr:cNvSpPr/>
          </xdr:nvSpPr>
          <xdr:spPr>
            <a:xfrm rot="16200000">
              <a:off x="7701843" y="11772674"/>
              <a:ext cx="93133" cy="309033"/>
            </a:xfrm>
            <a:prstGeom prst="flowChartDelay">
              <a:avLst/>
            </a:prstGeom>
            <a:solidFill>
              <a:srgbClr val="C896FF"/>
            </a:solidFill>
            <a:ln w="19050">
              <a:solidFill>
                <a:srgbClr val="00501E"/>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indent="0" algn="l"/>
              <a:endParaRPr lang="en-US" sz="1100">
                <a:solidFill>
                  <a:schemeClr val="tx1"/>
                </a:solidFill>
                <a:latin typeface="+mn-lt"/>
                <a:ea typeface="+mn-ea"/>
                <a:cs typeface="+mn-cs"/>
              </a:endParaRPr>
            </a:p>
          </xdr:txBody>
        </xdr:sp>
      </xdr:grpSp>
    </xdr:grpSp>
    <xdr:clientData/>
  </xdr:twoCellAnchor>
  <xdr:twoCellAnchor>
    <xdr:from>
      <xdr:col>7</xdr:col>
      <xdr:colOff>482235</xdr:colOff>
      <xdr:row>462</xdr:row>
      <xdr:rowOff>16371</xdr:rowOff>
    </xdr:from>
    <xdr:to>
      <xdr:col>12</xdr:col>
      <xdr:colOff>474615</xdr:colOff>
      <xdr:row>465</xdr:row>
      <xdr:rowOff>107811</xdr:rowOff>
    </xdr:to>
    <xdr:sp macro="" textlink="">
      <xdr:nvSpPr>
        <xdr:cNvPr id="896" name="Government serves best when it serves least.">
          <a:extLst>
            <a:ext uri="{FF2B5EF4-FFF2-40B4-BE49-F238E27FC236}">
              <a16:creationId xmlns:a16="http://schemas.microsoft.com/office/drawing/2014/main" id="{4186DAB6-AA37-47D5-9C52-2387F96BAD22}"/>
            </a:ext>
          </a:extLst>
        </xdr:cNvPr>
        <xdr:cNvSpPr txBox="1">
          <a:spLocks/>
        </xdr:cNvSpPr>
      </xdr:nvSpPr>
      <xdr:spPr>
        <a:xfrm>
          <a:off x="3682635" y="92008821"/>
          <a:ext cx="2564130" cy="586740"/>
        </a:xfrm>
        <a:prstGeom prst="rect">
          <a:avLst/>
        </a:prstGeom>
      </xdr:spPr>
      <xdr:txBody>
        <a:bodyPr vert="horz" wrap="square" lIns="0" tIns="45720" rIns="0" bIns="45720"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indent="0" algn="r">
            <a:lnSpc>
              <a:spcPct val="100000"/>
            </a:lnSpc>
            <a:buNone/>
          </a:pPr>
          <a:r>
            <a:rPr lang="en-US" sz="2000" b="1" spc="-100" baseline="0">
              <a:solidFill>
                <a:srgbClr val="F0CDFF"/>
              </a:solidFill>
              <a:effectLst>
                <a:outerShdw blurRad="50800" dist="38100" dir="5400000" algn="t" rotWithShape="0">
                  <a:prstClr val="black">
                    <a:alpha val="40000"/>
                  </a:prstClr>
                </a:outerShdw>
              </a:effectLst>
              <a:latin typeface="Franklin Gothic Demi" panose="020B0703020102020204" pitchFamily="34" charset="0"/>
              <a:ea typeface="Tahoma" panose="020B0604030504040204" pitchFamily="34" charset="0"/>
              <a:cs typeface="Tahoma" panose="020B0604030504040204" pitchFamily="34" charset="0"/>
            </a:rPr>
            <a:t>TITLE</a:t>
          </a:r>
          <a:endParaRPr lang="en-US" sz="2000" b="1">
            <a:solidFill>
              <a:srgbClr val="F0CDFF"/>
            </a:solidFill>
            <a:effectLst>
              <a:outerShdw blurRad="50800" dist="38100" dir="5400000" algn="t" rotWithShape="0">
                <a:prstClr val="black">
                  <a:alpha val="40000"/>
                </a:prstClr>
              </a:outerShdw>
            </a:effectLst>
            <a:latin typeface="Franklin Gothic Demi" panose="020B0703020102020204" pitchFamily="34" charset="0"/>
            <a:ea typeface="Tahoma" panose="020B0604030504040204" pitchFamily="34" charset="0"/>
            <a:cs typeface="Tahoma" panose="020B0604030504040204" pitchFamily="34" charset="0"/>
          </a:endParaRPr>
        </a:p>
      </xdr:txBody>
    </xdr:sp>
    <xdr:clientData/>
  </xdr:twoCellAnchor>
  <xdr:twoCellAnchor>
    <xdr:from>
      <xdr:col>0</xdr:col>
      <xdr:colOff>106680</xdr:colOff>
      <xdr:row>462</xdr:row>
      <xdr:rowOff>15240</xdr:rowOff>
    </xdr:from>
    <xdr:to>
      <xdr:col>5</xdr:col>
      <xdr:colOff>219301</xdr:colOff>
      <xdr:row>465</xdr:row>
      <xdr:rowOff>130670</xdr:rowOff>
    </xdr:to>
    <xdr:sp macro="" textlink="">
      <xdr:nvSpPr>
        <xdr:cNvPr id="897" name="Government exists as a force for good.">
          <a:extLst>
            <a:ext uri="{FF2B5EF4-FFF2-40B4-BE49-F238E27FC236}">
              <a16:creationId xmlns:a16="http://schemas.microsoft.com/office/drawing/2014/main" id="{FF47EB5B-E06A-4196-AA6D-0011642A1131}"/>
            </a:ext>
          </a:extLst>
        </xdr:cNvPr>
        <xdr:cNvSpPr txBox="1">
          <a:spLocks/>
        </xdr:cNvSpPr>
      </xdr:nvSpPr>
      <xdr:spPr>
        <a:xfrm>
          <a:off x="106680" y="92007690"/>
          <a:ext cx="2284321" cy="610730"/>
        </a:xfrm>
        <a:prstGeom prst="rect">
          <a:avLst/>
        </a:prstGeom>
      </xdr:spPr>
      <xdr:txBody>
        <a:bodyPr vert="horz" wrap="square" lIns="0" tIns="45720" rIns="0" bIns="45720"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indent="0" algn="l">
            <a:lnSpc>
              <a:spcPct val="100000"/>
            </a:lnSpc>
            <a:buNone/>
          </a:pPr>
          <a:r>
            <a:rPr lang="en-US" sz="2000" b="1">
              <a:solidFill>
                <a:srgbClr val="F0CDFF"/>
              </a:solidFill>
              <a:effectLst>
                <a:outerShdw blurRad="50800" dist="38100" dir="5400000" algn="t" rotWithShape="0">
                  <a:prstClr val="black">
                    <a:alpha val="40000"/>
                  </a:prstClr>
                </a:outerShdw>
              </a:effectLst>
              <a:latin typeface="Franklin Gothic Demi" panose="020B0703020102020204" pitchFamily="34" charset="0"/>
              <a:ea typeface="Tahoma" panose="020B0604030504040204" pitchFamily="34" charset="0"/>
              <a:cs typeface="Tahoma" panose="020B0604030504040204" pitchFamily="34" charset="0"/>
            </a:rPr>
            <a:t>TITLE</a:t>
          </a:r>
        </a:p>
      </xdr:txBody>
    </xdr:sp>
    <xdr:clientData/>
  </xdr:twoCellAnchor>
  <xdr:twoCellAnchor>
    <xdr:from>
      <xdr:col>0</xdr:col>
      <xdr:colOff>0</xdr:colOff>
      <xdr:row>335</xdr:row>
      <xdr:rowOff>76200</xdr:rowOff>
    </xdr:from>
    <xdr:to>
      <xdr:col>5</xdr:col>
      <xdr:colOff>182880</xdr:colOff>
      <xdr:row>342</xdr:row>
      <xdr:rowOff>129540</xdr:rowOff>
    </xdr:to>
    <xdr:sp macro="" textlink="">
      <xdr:nvSpPr>
        <xdr:cNvPr id="898" name="You believe whatever serves your needs.">
          <a:extLst>
            <a:ext uri="{FF2B5EF4-FFF2-40B4-BE49-F238E27FC236}">
              <a16:creationId xmlns:a16="http://schemas.microsoft.com/office/drawing/2014/main" id="{10E23E52-75C5-47CE-9E18-50ED2D5EBEBA}"/>
            </a:ext>
          </a:extLst>
        </xdr:cNvPr>
        <xdr:cNvSpPr txBox="1">
          <a:spLocks/>
        </xdr:cNvSpPr>
      </xdr:nvSpPr>
      <xdr:spPr>
        <a:xfrm>
          <a:off x="0" y="69869050"/>
          <a:ext cx="2354580" cy="1209040"/>
        </a:xfrm>
        <a:prstGeom prst="rect">
          <a:avLst/>
        </a:prstGeom>
      </xdr:spPr>
      <xdr:txBody>
        <a:bodyPr vert="horz" wrap="square" lIns="0" tIns="45720" rIns="0" bIns="45720" rtlCol="0" anchor="t">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indent="0" algn="ctr">
            <a:lnSpc>
              <a:spcPts val="1400"/>
            </a:lnSpc>
            <a:buNone/>
          </a:pPr>
          <a:r>
            <a:rPr lang="en-US" sz="1400" b="1" spc="-30">
              <a:ln>
                <a:solidFill>
                  <a:srgbClr val="0070C0"/>
                </a:solidFill>
              </a:ln>
              <a:solidFill>
                <a:srgbClr val="96E6FF"/>
              </a:solidFill>
              <a:latin typeface="Tahoma" panose="020B0604030504040204" pitchFamily="34" charset="0"/>
              <a:ea typeface="Tahoma" panose="020B0604030504040204" pitchFamily="34" charset="0"/>
              <a:cs typeface="Tahoma" panose="020B0604030504040204" pitchFamily="34" charset="0"/>
            </a:rPr>
            <a:t>Left pulling needs</a:t>
          </a:r>
          <a:endParaRPr lang="en-US" sz="1400" spc="-50">
            <a:ln>
              <a:solidFill>
                <a:srgbClr val="0070C0"/>
              </a:solidFill>
            </a:ln>
            <a:solidFill>
              <a:srgbClr val="96E6FF"/>
            </a:solidFill>
            <a:latin typeface="Tahoma" panose="020B0604030504040204" pitchFamily="34" charset="0"/>
            <a:ea typeface="Tahoma" panose="020B0604030504040204" pitchFamily="34" charset="0"/>
            <a:cs typeface="Tahoma" panose="020B0604030504040204" pitchFamily="34" charset="0"/>
          </a:endParaRPr>
        </a:p>
        <a:p>
          <a:pPr marL="0" indent="0" algn="ctr">
            <a:lnSpc>
              <a:spcPts val="1200"/>
            </a:lnSpc>
            <a:buNone/>
          </a:pPr>
          <a:endParaRPr lang="en-US" sz="1200" spc="-50">
            <a:ln>
              <a:solidFill>
                <a:srgbClr val="0070C0"/>
              </a:solidFill>
            </a:ln>
            <a:solidFill>
              <a:srgbClr val="96E6FF"/>
            </a:solidFill>
            <a:latin typeface="Tahoma" panose="020B0604030504040204" pitchFamily="34" charset="0"/>
            <a:ea typeface="Tahoma" panose="020B0604030504040204" pitchFamily="34" charset="0"/>
            <a:cs typeface="Tahoma" panose="020B0604030504040204" pitchFamily="34" charset="0"/>
          </a:endParaRPr>
        </a:p>
        <a:p>
          <a:pPr marL="0" indent="0" algn="ctr">
            <a:lnSpc>
              <a:spcPts val="1200"/>
            </a:lnSpc>
            <a:buNone/>
          </a:pPr>
          <a:r>
            <a:rPr lang="en-US" sz="1200" spc="-50">
              <a:ln>
                <a:solidFill>
                  <a:srgbClr val="0070C0"/>
                </a:solidFill>
              </a:ln>
              <a:solidFill>
                <a:srgbClr val="96E6FF"/>
              </a:solidFill>
              <a:latin typeface="Tahoma" panose="020B0604030504040204" pitchFamily="34" charset="0"/>
              <a:ea typeface="Tahoma" panose="020B0604030504040204" pitchFamily="34" charset="0"/>
              <a:cs typeface="Tahoma" panose="020B0604030504040204" pitchFamily="34" charset="0"/>
            </a:rPr>
            <a:t>Be authentic without </a:t>
          </a:r>
          <a:r>
            <a:rPr lang="en-US" sz="1200" i="1" spc="-50">
              <a:ln>
                <a:solidFill>
                  <a:srgbClr val="0070C0"/>
                </a:solidFill>
              </a:ln>
              <a:solidFill>
                <a:srgbClr val="96E6FF"/>
              </a:solidFill>
              <a:latin typeface="Tahoma" panose="020B0604030504040204" pitchFamily="34" charset="0"/>
              <a:ea typeface="Tahoma" panose="020B0604030504040204" pitchFamily="34" charset="0"/>
              <a:cs typeface="Tahoma" panose="020B0604030504040204" pitchFamily="34" charset="0"/>
            </a:rPr>
            <a:t>exclusion</a:t>
          </a:r>
          <a:endParaRPr lang="en-US" sz="1200" spc="-50">
            <a:ln>
              <a:solidFill>
                <a:srgbClr val="0070C0"/>
              </a:solidFill>
            </a:ln>
            <a:solidFill>
              <a:srgbClr val="96E6FF"/>
            </a:solidFill>
            <a:latin typeface="Tahoma" panose="020B0604030504040204" pitchFamily="34" charset="0"/>
            <a:ea typeface="Tahoma" panose="020B0604030504040204" pitchFamily="34" charset="0"/>
            <a:cs typeface="Tahoma" panose="020B0604030504040204" pitchFamily="34" charset="0"/>
          </a:endParaRPr>
        </a:p>
        <a:p>
          <a:pPr marL="0" indent="0" algn="ctr">
            <a:lnSpc>
              <a:spcPts val="1200"/>
            </a:lnSpc>
            <a:buNone/>
          </a:pPr>
          <a:r>
            <a:rPr lang="en-US" sz="1200" spc="-50">
              <a:ln>
                <a:solidFill>
                  <a:srgbClr val="0070C0"/>
                </a:solidFill>
              </a:ln>
              <a:solidFill>
                <a:srgbClr val="96E6FF"/>
              </a:solidFill>
              <a:latin typeface="Tahoma" panose="020B0604030504040204" pitchFamily="34" charset="0"/>
              <a:ea typeface="Tahoma" panose="020B0604030504040204" pitchFamily="34" charset="0"/>
              <a:cs typeface="Tahoma" panose="020B0604030504040204" pitchFamily="34" charset="0"/>
            </a:rPr>
            <a:t>Is</a:t>
          </a:r>
          <a:r>
            <a:rPr lang="en-US" sz="1200" spc="-50" baseline="0">
              <a:ln>
                <a:solidFill>
                  <a:srgbClr val="0070C0"/>
                </a:solidFill>
              </a:ln>
              <a:solidFill>
                <a:srgbClr val="96E6FF"/>
              </a:solidFill>
              <a:latin typeface="Tahoma" panose="020B0604030504040204" pitchFamily="34" charset="0"/>
              <a:ea typeface="Tahoma" panose="020B0604030504040204" pitchFamily="34" charset="0"/>
              <a:cs typeface="Tahoma" panose="020B0604030504040204" pitchFamily="34" charset="0"/>
            </a:rPr>
            <a:t> it </a:t>
          </a:r>
          <a:r>
            <a:rPr lang="en-US" sz="1200" i="1" spc="-50" baseline="0">
              <a:ln>
                <a:solidFill>
                  <a:srgbClr val="0070C0"/>
                </a:solidFill>
              </a:ln>
              <a:solidFill>
                <a:srgbClr val="96E6FF"/>
              </a:solidFill>
              <a:latin typeface="Tahoma" panose="020B0604030504040204" pitchFamily="34" charset="0"/>
              <a:ea typeface="Tahoma" panose="020B0604030504040204" pitchFamily="34" charset="0"/>
              <a:cs typeface="Tahoma" panose="020B0604030504040204" pitchFamily="34" charset="0"/>
            </a:rPr>
            <a:t>effective</a:t>
          </a:r>
          <a:r>
            <a:rPr lang="en-US" sz="1200" i="0" spc="-50" baseline="0">
              <a:ln>
                <a:solidFill>
                  <a:srgbClr val="0070C0"/>
                </a:solidFill>
              </a:ln>
              <a:solidFill>
                <a:srgbClr val="96E6FF"/>
              </a:solidFill>
              <a:latin typeface="Tahoma" panose="020B0604030504040204" pitchFamily="34" charset="0"/>
              <a:ea typeface="Tahoma" panose="020B0604030504040204" pitchFamily="34" charset="0"/>
              <a:cs typeface="Tahoma" panose="020B0604030504040204" pitchFamily="34" charset="0"/>
            </a:rPr>
            <a:t> for the </a:t>
          </a:r>
          <a:r>
            <a:rPr lang="en-US" sz="1200" i="1" spc="-50" baseline="0">
              <a:ln>
                <a:solidFill>
                  <a:srgbClr val="0070C0"/>
                </a:solidFill>
              </a:ln>
              <a:solidFill>
                <a:srgbClr val="96E6FF"/>
              </a:solidFill>
              <a:latin typeface="Tahoma" panose="020B0604030504040204" pitchFamily="34" charset="0"/>
              <a:ea typeface="Tahoma" panose="020B0604030504040204" pitchFamily="34" charset="0"/>
              <a:cs typeface="Tahoma" panose="020B0604030504040204" pitchFamily="34" charset="0"/>
            </a:rPr>
            <a:t>many</a:t>
          </a:r>
          <a:r>
            <a:rPr lang="en-US" sz="1200" i="0" spc="-50" baseline="0">
              <a:ln>
                <a:solidFill>
                  <a:srgbClr val="0070C0"/>
                </a:solidFill>
              </a:ln>
              <a:solidFill>
                <a:srgbClr val="96E6FF"/>
              </a:solidFill>
              <a:latin typeface="Tahoma" panose="020B0604030504040204" pitchFamily="34" charset="0"/>
              <a:ea typeface="Tahoma" panose="020B0604030504040204" pitchFamily="34" charset="0"/>
              <a:cs typeface="Tahoma" panose="020B0604030504040204" pitchFamily="34" charset="0"/>
            </a:rPr>
            <a:t>?</a:t>
          </a:r>
          <a:endParaRPr lang="en-US" sz="1200" spc="-50">
            <a:ln>
              <a:solidFill>
                <a:srgbClr val="0070C0"/>
              </a:solidFill>
            </a:ln>
            <a:solidFill>
              <a:srgbClr val="96E6FF"/>
            </a:solidFill>
            <a:latin typeface="Tahoma" panose="020B0604030504040204" pitchFamily="34" charset="0"/>
            <a:ea typeface="Tahoma" panose="020B0604030504040204" pitchFamily="34" charset="0"/>
            <a:cs typeface="Tahoma" panose="020B0604030504040204" pitchFamily="34" charset="0"/>
          </a:endParaRPr>
        </a:p>
        <a:p>
          <a:pPr marL="0" indent="0" algn="ctr">
            <a:lnSpc>
              <a:spcPts val="1200"/>
            </a:lnSpc>
            <a:buNone/>
          </a:pPr>
          <a:r>
            <a:rPr lang="en-US" sz="1200" spc="-50">
              <a:ln>
                <a:solidFill>
                  <a:srgbClr val="0070C0"/>
                </a:solidFill>
              </a:ln>
              <a:solidFill>
                <a:srgbClr val="96E6FF"/>
              </a:solidFill>
              <a:latin typeface="Tahoma" panose="020B0604030504040204" pitchFamily="34" charset="0"/>
              <a:ea typeface="Tahoma" panose="020B0604030504040204" pitchFamily="34" charset="0"/>
              <a:cs typeface="Tahoma" panose="020B0604030504040204" pitchFamily="34" charset="0"/>
            </a:rPr>
            <a:t>Is </a:t>
          </a:r>
          <a:r>
            <a:rPr lang="en-US" sz="1200" i="1" spc="-50">
              <a:ln>
                <a:solidFill>
                  <a:srgbClr val="0070C0"/>
                </a:solidFill>
              </a:ln>
              <a:solidFill>
                <a:srgbClr val="96E6FF"/>
              </a:solidFill>
              <a:latin typeface="Tahoma" panose="020B0604030504040204" pitchFamily="34" charset="0"/>
              <a:ea typeface="Tahoma" panose="020B0604030504040204" pitchFamily="34" charset="0"/>
              <a:cs typeface="Tahoma" panose="020B0604030504040204" pitchFamily="34" charset="0"/>
            </a:rPr>
            <a:t>everyone </a:t>
          </a:r>
          <a:r>
            <a:rPr lang="en-US" sz="1200" i="0" spc="-50">
              <a:ln>
                <a:solidFill>
                  <a:srgbClr val="0070C0"/>
                </a:solidFill>
              </a:ln>
              <a:solidFill>
                <a:srgbClr val="96E6FF"/>
              </a:solidFill>
              <a:latin typeface="Tahoma" panose="020B0604030504040204" pitchFamily="34" charset="0"/>
              <a:ea typeface="Tahoma" panose="020B0604030504040204" pitchFamily="34" charset="0"/>
              <a:cs typeface="Tahoma" panose="020B0604030504040204" pitchFamily="34" charset="0"/>
            </a:rPr>
            <a:t>equally included?</a:t>
          </a:r>
        </a:p>
        <a:p>
          <a:pPr marL="0" indent="0" algn="ctr">
            <a:lnSpc>
              <a:spcPts val="1200"/>
            </a:lnSpc>
            <a:buNone/>
          </a:pPr>
          <a:r>
            <a:rPr lang="en-US" sz="1200" i="0" spc="-50">
              <a:ln>
                <a:solidFill>
                  <a:srgbClr val="0070C0"/>
                </a:solidFill>
              </a:ln>
              <a:solidFill>
                <a:srgbClr val="96E6FF"/>
              </a:solidFill>
              <a:latin typeface="Tahoma" panose="020B0604030504040204" pitchFamily="34" charset="0"/>
              <a:ea typeface="Tahoma" panose="020B0604030504040204" pitchFamily="34" charset="0"/>
              <a:cs typeface="Tahoma" panose="020B0604030504040204" pitchFamily="34" charset="0"/>
            </a:rPr>
            <a:t>Prioritize most </a:t>
          </a:r>
          <a:r>
            <a:rPr lang="en-US" sz="1200" i="1" spc="-50">
              <a:ln>
                <a:solidFill>
                  <a:srgbClr val="0070C0"/>
                </a:solidFill>
              </a:ln>
              <a:solidFill>
                <a:srgbClr val="96E6FF"/>
              </a:solidFill>
              <a:latin typeface="Tahoma" panose="020B0604030504040204" pitchFamily="34" charset="0"/>
              <a:ea typeface="Tahoma" panose="020B0604030504040204" pitchFamily="34" charset="0"/>
              <a:cs typeface="Tahoma" panose="020B0604030504040204" pitchFamily="34" charset="0"/>
            </a:rPr>
            <a:t>vulnerable</a:t>
          </a:r>
          <a:r>
            <a:rPr lang="en-US" sz="1200" i="0" spc="-50">
              <a:ln>
                <a:solidFill>
                  <a:srgbClr val="0070C0"/>
                </a:solidFill>
              </a:ln>
              <a:solidFill>
                <a:srgbClr val="96E6FF"/>
              </a:solidFill>
              <a:latin typeface="Tahoma" panose="020B0604030504040204" pitchFamily="34" charset="0"/>
              <a:ea typeface="Tahoma" panose="020B0604030504040204" pitchFamily="34" charset="0"/>
              <a:cs typeface="Tahoma" panose="020B0604030504040204" pitchFamily="34" charset="0"/>
            </a:rPr>
            <a:t>?</a:t>
          </a:r>
        </a:p>
        <a:p>
          <a:pPr marL="0" indent="0" algn="ctr">
            <a:lnSpc>
              <a:spcPts val="1200"/>
            </a:lnSpc>
            <a:buNone/>
          </a:pPr>
          <a:r>
            <a:rPr lang="en-US" sz="1200" i="0" spc="-50">
              <a:ln>
                <a:solidFill>
                  <a:srgbClr val="0070C0"/>
                </a:solidFill>
              </a:ln>
              <a:solidFill>
                <a:srgbClr val="96E6FF"/>
              </a:solidFill>
              <a:latin typeface="Tahoma" panose="020B0604030504040204" pitchFamily="34" charset="0"/>
              <a:ea typeface="Tahoma" panose="020B0604030504040204" pitchFamily="34" charset="0"/>
              <a:cs typeface="Tahoma" panose="020B0604030504040204" pitchFamily="34" charset="0"/>
            </a:rPr>
            <a:t>Rely</a:t>
          </a:r>
          <a:r>
            <a:rPr lang="en-US" sz="1200" i="0" spc="-50" baseline="0">
              <a:ln>
                <a:solidFill>
                  <a:srgbClr val="0070C0"/>
                </a:solidFill>
              </a:ln>
              <a:solidFill>
                <a:srgbClr val="96E6FF"/>
              </a:solidFill>
              <a:latin typeface="Tahoma" panose="020B0604030504040204" pitchFamily="34" charset="0"/>
              <a:ea typeface="Tahoma" panose="020B0604030504040204" pitchFamily="34" charset="0"/>
              <a:cs typeface="Tahoma" panose="020B0604030504040204" pitchFamily="34" charset="0"/>
            </a:rPr>
            <a:t> on </a:t>
          </a:r>
          <a:r>
            <a:rPr lang="en-US" sz="1200" i="1" spc="-50" baseline="0">
              <a:ln>
                <a:solidFill>
                  <a:srgbClr val="0070C0"/>
                </a:solidFill>
              </a:ln>
              <a:solidFill>
                <a:srgbClr val="96E6FF"/>
              </a:solidFill>
              <a:latin typeface="Tahoma" panose="020B0604030504040204" pitchFamily="34" charset="0"/>
              <a:ea typeface="Tahoma" panose="020B0604030504040204" pitchFamily="34" charset="0"/>
              <a:cs typeface="Tahoma" panose="020B0604030504040204" pitchFamily="34" charset="0"/>
            </a:rPr>
            <a:t>public </a:t>
          </a:r>
          <a:r>
            <a:rPr lang="en-US" sz="1200" i="0" spc="-50" baseline="0">
              <a:ln>
                <a:solidFill>
                  <a:srgbClr val="0070C0"/>
                </a:solidFill>
              </a:ln>
              <a:solidFill>
                <a:srgbClr val="96E6FF"/>
              </a:solidFill>
              <a:latin typeface="Tahoma" panose="020B0604030504040204" pitchFamily="34" charset="0"/>
              <a:ea typeface="Tahoma" panose="020B0604030504040204" pitchFamily="34" charset="0"/>
              <a:cs typeface="Tahoma" panose="020B0604030504040204" pitchFamily="34" charset="0"/>
            </a:rPr>
            <a:t>goods</a:t>
          </a:r>
        </a:p>
        <a:p>
          <a:pPr marL="0" indent="0" algn="ctr">
            <a:lnSpc>
              <a:spcPts val="1200"/>
            </a:lnSpc>
            <a:buNone/>
          </a:pPr>
          <a:r>
            <a:rPr lang="en-US" sz="1200" i="0" spc="-50" baseline="0">
              <a:ln>
                <a:solidFill>
                  <a:srgbClr val="0070C0"/>
                </a:solidFill>
              </a:ln>
              <a:solidFill>
                <a:srgbClr val="96E6FF"/>
              </a:solidFill>
              <a:latin typeface="Tahoma" panose="020B0604030504040204" pitchFamily="34" charset="0"/>
              <a:ea typeface="Tahoma" panose="020B0604030504040204" pitchFamily="34" charset="0"/>
              <a:cs typeface="Tahoma" panose="020B0604030504040204" pitchFamily="34" charset="0"/>
            </a:rPr>
            <a:t>Improve </a:t>
          </a:r>
          <a:r>
            <a:rPr lang="en-US" sz="1200" i="1" spc="-50" baseline="0">
              <a:ln>
                <a:solidFill>
                  <a:srgbClr val="0070C0"/>
                </a:solidFill>
              </a:ln>
              <a:solidFill>
                <a:srgbClr val="96E6FF"/>
              </a:solidFill>
              <a:latin typeface="Tahoma" panose="020B0604030504040204" pitchFamily="34" charset="0"/>
              <a:ea typeface="Tahoma" panose="020B0604030504040204" pitchFamily="34" charset="0"/>
              <a:cs typeface="Tahoma" panose="020B0604030504040204" pitchFamily="34" charset="0"/>
            </a:rPr>
            <a:t>collective </a:t>
          </a:r>
          <a:r>
            <a:rPr lang="en-US" sz="1200" i="0" spc="-50" baseline="0">
              <a:ln>
                <a:solidFill>
                  <a:srgbClr val="0070C0"/>
                </a:solidFill>
              </a:ln>
              <a:solidFill>
                <a:srgbClr val="96E6FF"/>
              </a:solidFill>
              <a:latin typeface="Tahoma" panose="020B0604030504040204" pitchFamily="34" charset="0"/>
              <a:ea typeface="Tahoma" panose="020B0604030504040204" pitchFamily="34" charset="0"/>
              <a:cs typeface="Tahoma" panose="020B0604030504040204" pitchFamily="34" charset="0"/>
            </a:rPr>
            <a:t>capacity</a:t>
          </a:r>
          <a:endParaRPr lang="en-US" sz="1200" spc="-50">
            <a:ln>
              <a:solidFill>
                <a:srgbClr val="0070C0"/>
              </a:solidFill>
            </a:ln>
            <a:solidFill>
              <a:srgbClr val="96E6FF"/>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8</xdr:col>
      <xdr:colOff>289560</xdr:colOff>
      <xdr:row>335</xdr:row>
      <xdr:rowOff>38100</xdr:rowOff>
    </xdr:from>
    <xdr:to>
      <xdr:col>13</xdr:col>
      <xdr:colOff>99060</xdr:colOff>
      <xdr:row>342</xdr:row>
      <xdr:rowOff>91440</xdr:rowOff>
    </xdr:to>
    <xdr:sp macro="" textlink="">
      <xdr:nvSpPr>
        <xdr:cNvPr id="899" name="You believe whatever serves your needs.">
          <a:extLst>
            <a:ext uri="{FF2B5EF4-FFF2-40B4-BE49-F238E27FC236}">
              <a16:creationId xmlns:a16="http://schemas.microsoft.com/office/drawing/2014/main" id="{D9A21BC2-7560-4685-98C4-2B55636850C1}"/>
            </a:ext>
          </a:extLst>
        </xdr:cNvPr>
        <xdr:cNvSpPr txBox="1">
          <a:spLocks/>
        </xdr:cNvSpPr>
      </xdr:nvSpPr>
      <xdr:spPr>
        <a:xfrm>
          <a:off x="4004310" y="69830950"/>
          <a:ext cx="2381250" cy="1209040"/>
        </a:xfrm>
        <a:prstGeom prst="rect">
          <a:avLst/>
        </a:prstGeom>
      </xdr:spPr>
      <xdr:txBody>
        <a:bodyPr vert="horz" wrap="square" lIns="0" tIns="45720" rIns="0" bIns="45720" rtlCol="0" anchor="t">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indent="0" algn="ctr">
            <a:lnSpc>
              <a:spcPts val="1400"/>
            </a:lnSpc>
            <a:buNone/>
          </a:pPr>
          <a:r>
            <a:rPr lang="en-US" sz="1400" b="1" spc="-30">
              <a:ln>
                <a:solidFill>
                  <a:srgbClr val="C00000"/>
                </a:solidFill>
              </a:ln>
              <a:solidFill>
                <a:srgbClr val="FFCCCC"/>
              </a:solidFill>
              <a:latin typeface="Tahoma" panose="020B0604030504040204" pitchFamily="34" charset="0"/>
              <a:ea typeface="Tahoma" panose="020B0604030504040204" pitchFamily="34" charset="0"/>
              <a:cs typeface="Tahoma" panose="020B0604030504040204" pitchFamily="34" charset="0"/>
            </a:rPr>
            <a:t>Right pulling needs</a:t>
          </a:r>
          <a:endParaRPr lang="en-US" sz="1400" spc="-50">
            <a:ln>
              <a:solidFill>
                <a:srgbClr val="C00000"/>
              </a:solidFill>
            </a:ln>
            <a:solidFill>
              <a:srgbClr val="FFCCCC"/>
            </a:solidFill>
            <a:latin typeface="Tahoma" panose="020B0604030504040204" pitchFamily="34" charset="0"/>
            <a:ea typeface="Tahoma" panose="020B0604030504040204" pitchFamily="34" charset="0"/>
            <a:cs typeface="Tahoma" panose="020B0604030504040204" pitchFamily="34" charset="0"/>
          </a:endParaRPr>
        </a:p>
        <a:p>
          <a:pPr marL="0" indent="0" algn="ctr">
            <a:lnSpc>
              <a:spcPts val="1200"/>
            </a:lnSpc>
            <a:buNone/>
          </a:pPr>
          <a:endParaRPr lang="en-US" sz="1200" spc="-50">
            <a:ln>
              <a:solidFill>
                <a:srgbClr val="C00000"/>
              </a:solidFill>
            </a:ln>
            <a:solidFill>
              <a:srgbClr val="FFCCCC"/>
            </a:solidFill>
            <a:latin typeface="Tahoma" panose="020B0604030504040204" pitchFamily="34" charset="0"/>
            <a:ea typeface="Tahoma" panose="020B0604030504040204" pitchFamily="34" charset="0"/>
            <a:cs typeface="Tahoma" panose="020B0604030504040204" pitchFamily="34" charset="0"/>
          </a:endParaRPr>
        </a:p>
        <a:p>
          <a:pPr marL="0" indent="0" algn="ctr">
            <a:lnSpc>
              <a:spcPts val="1200"/>
            </a:lnSpc>
            <a:buNone/>
          </a:pPr>
          <a:r>
            <a:rPr lang="en-US" sz="1200" spc="-50">
              <a:ln>
                <a:solidFill>
                  <a:srgbClr val="C00000"/>
                </a:solidFill>
              </a:ln>
              <a:solidFill>
                <a:srgbClr val="FFCCCC"/>
              </a:solidFill>
              <a:latin typeface="Tahoma" panose="020B0604030504040204" pitchFamily="34" charset="0"/>
              <a:ea typeface="Tahoma" panose="020B0604030504040204" pitchFamily="34" charset="0"/>
              <a:cs typeface="Tahoma" panose="020B0604030504040204" pitchFamily="34" charset="0"/>
            </a:rPr>
            <a:t>Guard traditional </a:t>
          </a:r>
          <a:r>
            <a:rPr lang="en-US" sz="1200" i="1" spc="-50">
              <a:ln>
                <a:solidFill>
                  <a:srgbClr val="C00000"/>
                </a:solidFill>
              </a:ln>
              <a:solidFill>
                <a:srgbClr val="FFCCCC"/>
              </a:solidFill>
              <a:latin typeface="Tahoma" panose="020B0604030504040204" pitchFamily="34" charset="0"/>
              <a:ea typeface="Tahoma" panose="020B0604030504040204" pitchFamily="34" charset="0"/>
              <a:cs typeface="Tahoma" panose="020B0604030504040204" pitchFamily="34" charset="0"/>
            </a:rPr>
            <a:t>cohesion</a:t>
          </a:r>
          <a:endParaRPr lang="en-US" sz="1200" spc="-50">
            <a:ln>
              <a:solidFill>
                <a:srgbClr val="C00000"/>
              </a:solidFill>
            </a:ln>
            <a:solidFill>
              <a:srgbClr val="FFCCCC"/>
            </a:solidFill>
            <a:latin typeface="Tahoma" panose="020B0604030504040204" pitchFamily="34" charset="0"/>
            <a:ea typeface="Tahoma" panose="020B0604030504040204" pitchFamily="34" charset="0"/>
            <a:cs typeface="Tahoma" panose="020B0604030504040204" pitchFamily="34" charset="0"/>
          </a:endParaRPr>
        </a:p>
        <a:p>
          <a:pPr marL="0" indent="0" algn="ctr">
            <a:lnSpc>
              <a:spcPts val="1200"/>
            </a:lnSpc>
            <a:buNone/>
          </a:pPr>
          <a:r>
            <a:rPr lang="en-US" sz="1200" spc="-50">
              <a:ln>
                <a:solidFill>
                  <a:srgbClr val="C00000"/>
                </a:solidFill>
              </a:ln>
              <a:solidFill>
                <a:srgbClr val="FFCCCC"/>
              </a:solidFill>
              <a:latin typeface="Tahoma" panose="020B0604030504040204" pitchFamily="34" charset="0"/>
              <a:ea typeface="Tahoma" panose="020B0604030504040204" pitchFamily="34" charset="0"/>
              <a:cs typeface="Tahoma" panose="020B0604030504040204" pitchFamily="34" charset="0"/>
            </a:rPr>
            <a:t>Is</a:t>
          </a:r>
          <a:r>
            <a:rPr lang="en-US" sz="1200" spc="-50" baseline="0">
              <a:ln>
                <a:solidFill>
                  <a:srgbClr val="C00000"/>
                </a:solidFill>
              </a:ln>
              <a:solidFill>
                <a:srgbClr val="FFCCCC"/>
              </a:solidFill>
              <a:latin typeface="Tahoma" panose="020B0604030504040204" pitchFamily="34" charset="0"/>
              <a:ea typeface="Tahoma" panose="020B0604030504040204" pitchFamily="34" charset="0"/>
              <a:cs typeface="Tahoma" panose="020B0604030504040204" pitchFamily="34" charset="0"/>
            </a:rPr>
            <a:t> it </a:t>
          </a:r>
          <a:r>
            <a:rPr lang="en-US" sz="1200" i="1" spc="-50" baseline="0">
              <a:ln>
                <a:solidFill>
                  <a:srgbClr val="C00000"/>
                </a:solidFill>
              </a:ln>
              <a:solidFill>
                <a:srgbClr val="FFCCCC"/>
              </a:solidFill>
              <a:latin typeface="Tahoma" panose="020B0604030504040204" pitchFamily="34" charset="0"/>
              <a:ea typeface="Tahoma" panose="020B0604030504040204" pitchFamily="34" charset="0"/>
              <a:cs typeface="Tahoma" panose="020B0604030504040204" pitchFamily="34" charset="0"/>
            </a:rPr>
            <a:t>effectient</a:t>
          </a:r>
          <a:r>
            <a:rPr lang="en-US" sz="1200" i="0" spc="-50" baseline="0">
              <a:ln>
                <a:solidFill>
                  <a:srgbClr val="C00000"/>
                </a:solidFill>
              </a:ln>
              <a:solidFill>
                <a:srgbClr val="FFCCCC"/>
              </a:solidFill>
              <a:latin typeface="Tahoma" panose="020B0604030504040204" pitchFamily="34" charset="0"/>
              <a:ea typeface="Tahoma" panose="020B0604030504040204" pitchFamily="34" charset="0"/>
              <a:cs typeface="Tahoma" panose="020B0604030504040204" pitchFamily="34" charset="0"/>
            </a:rPr>
            <a:t> for the </a:t>
          </a:r>
          <a:r>
            <a:rPr lang="en-US" sz="1200" i="1" spc="-50" baseline="0">
              <a:ln>
                <a:solidFill>
                  <a:srgbClr val="C00000"/>
                </a:solidFill>
              </a:ln>
              <a:solidFill>
                <a:srgbClr val="FFCCCC"/>
              </a:solidFill>
              <a:latin typeface="Tahoma" panose="020B0604030504040204" pitchFamily="34" charset="0"/>
              <a:ea typeface="Tahoma" panose="020B0604030504040204" pitchFamily="34" charset="0"/>
              <a:cs typeface="Tahoma" panose="020B0604030504040204" pitchFamily="34" charset="0"/>
            </a:rPr>
            <a:t>few</a:t>
          </a:r>
          <a:r>
            <a:rPr lang="en-US" sz="1200" i="0" spc="-50" baseline="0">
              <a:ln>
                <a:solidFill>
                  <a:srgbClr val="C00000"/>
                </a:solidFill>
              </a:ln>
              <a:solidFill>
                <a:srgbClr val="FFCCCC"/>
              </a:solidFill>
              <a:latin typeface="Tahoma" panose="020B0604030504040204" pitchFamily="34" charset="0"/>
              <a:ea typeface="Tahoma" panose="020B0604030504040204" pitchFamily="34" charset="0"/>
              <a:cs typeface="Tahoma" panose="020B0604030504040204" pitchFamily="34" charset="0"/>
            </a:rPr>
            <a:t>?</a:t>
          </a:r>
          <a:endParaRPr lang="en-US" sz="1200" spc="-50">
            <a:ln>
              <a:solidFill>
                <a:srgbClr val="C00000"/>
              </a:solidFill>
            </a:ln>
            <a:solidFill>
              <a:srgbClr val="FFCCCC"/>
            </a:solidFill>
            <a:latin typeface="Tahoma" panose="020B0604030504040204" pitchFamily="34" charset="0"/>
            <a:ea typeface="Tahoma" panose="020B0604030504040204" pitchFamily="34" charset="0"/>
            <a:cs typeface="Tahoma" panose="020B0604030504040204" pitchFamily="34" charset="0"/>
          </a:endParaRPr>
        </a:p>
        <a:p>
          <a:pPr marL="0" indent="0" algn="ctr">
            <a:lnSpc>
              <a:spcPts val="1200"/>
            </a:lnSpc>
            <a:buNone/>
          </a:pPr>
          <a:r>
            <a:rPr lang="en-US" sz="1200" spc="-50">
              <a:ln>
                <a:solidFill>
                  <a:srgbClr val="C00000"/>
                </a:solidFill>
              </a:ln>
              <a:solidFill>
                <a:srgbClr val="FFCCCC"/>
              </a:solidFill>
              <a:latin typeface="Tahoma" panose="020B0604030504040204" pitchFamily="34" charset="0"/>
              <a:ea typeface="Tahoma" panose="020B0604030504040204" pitchFamily="34" charset="0"/>
              <a:cs typeface="Tahoma" panose="020B0604030504040204" pitchFamily="34" charset="0"/>
            </a:rPr>
            <a:t>Is </a:t>
          </a:r>
          <a:r>
            <a:rPr lang="en-US" sz="1200" i="1" spc="-50">
              <a:ln>
                <a:solidFill>
                  <a:srgbClr val="C00000"/>
                </a:solidFill>
              </a:ln>
              <a:solidFill>
                <a:srgbClr val="FFCCCC"/>
              </a:solidFill>
              <a:latin typeface="Tahoma" panose="020B0604030504040204" pitchFamily="34" charset="0"/>
              <a:ea typeface="Tahoma" panose="020B0604030504040204" pitchFamily="34" charset="0"/>
              <a:cs typeface="Tahoma" panose="020B0604030504040204" pitchFamily="34" charset="0"/>
            </a:rPr>
            <a:t>individuals </a:t>
          </a:r>
          <a:r>
            <a:rPr lang="en-US" sz="1200" i="0" spc="-50">
              <a:ln>
                <a:solidFill>
                  <a:srgbClr val="C00000"/>
                </a:solidFill>
              </a:ln>
              <a:solidFill>
                <a:srgbClr val="FFCCCC"/>
              </a:solidFill>
              <a:latin typeface="Tahoma" panose="020B0604030504040204" pitchFamily="34" charset="0"/>
              <a:ea typeface="Tahoma" panose="020B0604030504040204" pitchFamily="34" charset="0"/>
              <a:cs typeface="Tahoma" panose="020B0604030504040204" pitchFamily="34" charset="0"/>
            </a:rPr>
            <a:t>live freely?</a:t>
          </a:r>
        </a:p>
        <a:p>
          <a:pPr marL="0" indent="0" algn="ctr">
            <a:lnSpc>
              <a:spcPts val="1200"/>
            </a:lnSpc>
            <a:buNone/>
          </a:pPr>
          <a:r>
            <a:rPr lang="en-US" sz="1200" i="0" spc="-50">
              <a:ln>
                <a:solidFill>
                  <a:srgbClr val="C00000"/>
                </a:solidFill>
              </a:ln>
              <a:solidFill>
                <a:srgbClr val="FFCCCC"/>
              </a:solidFill>
              <a:latin typeface="Tahoma" panose="020B0604030504040204" pitchFamily="34" charset="0"/>
              <a:ea typeface="Tahoma" panose="020B0604030504040204" pitchFamily="34" charset="0"/>
              <a:cs typeface="Tahoma" panose="020B0604030504040204" pitchFamily="34" charset="0"/>
            </a:rPr>
            <a:t>Prioritize most </a:t>
          </a:r>
          <a:r>
            <a:rPr lang="en-US" sz="1200" i="1" spc="-50">
              <a:ln>
                <a:solidFill>
                  <a:srgbClr val="C00000"/>
                </a:solidFill>
              </a:ln>
              <a:solidFill>
                <a:srgbClr val="FFCCCC"/>
              </a:solidFill>
              <a:latin typeface="Tahoma" panose="020B0604030504040204" pitchFamily="34" charset="0"/>
              <a:ea typeface="Tahoma" panose="020B0604030504040204" pitchFamily="34" charset="0"/>
              <a:cs typeface="Tahoma" panose="020B0604030504040204" pitchFamily="34" charset="0"/>
            </a:rPr>
            <a:t>vulnerable</a:t>
          </a:r>
          <a:r>
            <a:rPr lang="en-US" sz="1200" i="0" spc="-50">
              <a:ln>
                <a:solidFill>
                  <a:srgbClr val="C00000"/>
                </a:solidFill>
              </a:ln>
              <a:solidFill>
                <a:srgbClr val="FFCCCC"/>
              </a:solidFill>
              <a:latin typeface="Tahoma" panose="020B0604030504040204" pitchFamily="34" charset="0"/>
              <a:ea typeface="Tahoma" panose="020B0604030504040204" pitchFamily="34" charset="0"/>
              <a:cs typeface="Tahoma" panose="020B0604030504040204" pitchFamily="34" charset="0"/>
            </a:rPr>
            <a:t>?</a:t>
          </a:r>
        </a:p>
        <a:p>
          <a:pPr marL="0" indent="0" algn="ctr">
            <a:lnSpc>
              <a:spcPts val="1200"/>
            </a:lnSpc>
            <a:buNone/>
          </a:pPr>
          <a:r>
            <a:rPr lang="en-US" sz="1200" i="0" spc="-50">
              <a:ln>
                <a:solidFill>
                  <a:srgbClr val="C00000"/>
                </a:solidFill>
              </a:ln>
              <a:solidFill>
                <a:srgbClr val="FFCCCC"/>
              </a:solidFill>
              <a:latin typeface="Tahoma" panose="020B0604030504040204" pitchFamily="34" charset="0"/>
              <a:ea typeface="Tahoma" panose="020B0604030504040204" pitchFamily="34" charset="0"/>
              <a:cs typeface="Tahoma" panose="020B0604030504040204" pitchFamily="34" charset="0"/>
            </a:rPr>
            <a:t>Rely</a:t>
          </a:r>
          <a:r>
            <a:rPr lang="en-US" sz="1200" i="0" spc="-50" baseline="0">
              <a:ln>
                <a:solidFill>
                  <a:srgbClr val="C00000"/>
                </a:solidFill>
              </a:ln>
              <a:solidFill>
                <a:srgbClr val="FFCCCC"/>
              </a:solidFill>
              <a:latin typeface="Tahoma" panose="020B0604030504040204" pitchFamily="34" charset="0"/>
              <a:ea typeface="Tahoma" panose="020B0604030504040204" pitchFamily="34" charset="0"/>
              <a:cs typeface="Tahoma" panose="020B0604030504040204" pitchFamily="34" charset="0"/>
            </a:rPr>
            <a:t> on </a:t>
          </a:r>
          <a:r>
            <a:rPr lang="en-US" sz="1200" i="1" spc="-50" baseline="0">
              <a:ln>
                <a:solidFill>
                  <a:srgbClr val="C00000"/>
                </a:solidFill>
              </a:ln>
              <a:solidFill>
                <a:srgbClr val="FFCCCC"/>
              </a:solidFill>
              <a:latin typeface="Tahoma" panose="020B0604030504040204" pitchFamily="34" charset="0"/>
              <a:ea typeface="Tahoma" panose="020B0604030504040204" pitchFamily="34" charset="0"/>
              <a:cs typeface="Tahoma" panose="020B0604030504040204" pitchFamily="34" charset="0"/>
            </a:rPr>
            <a:t>private </a:t>
          </a:r>
          <a:r>
            <a:rPr lang="en-US" sz="1200" i="0" spc="-50" baseline="0">
              <a:ln>
                <a:solidFill>
                  <a:srgbClr val="C00000"/>
                </a:solidFill>
              </a:ln>
              <a:solidFill>
                <a:srgbClr val="FFCCCC"/>
              </a:solidFill>
              <a:latin typeface="Tahoma" panose="020B0604030504040204" pitchFamily="34" charset="0"/>
              <a:ea typeface="Tahoma" panose="020B0604030504040204" pitchFamily="34" charset="0"/>
              <a:cs typeface="Tahoma" panose="020B0604030504040204" pitchFamily="34" charset="0"/>
            </a:rPr>
            <a:t>goods</a:t>
          </a:r>
        </a:p>
        <a:p>
          <a:pPr marL="0" indent="0" algn="ctr">
            <a:lnSpc>
              <a:spcPts val="1200"/>
            </a:lnSpc>
            <a:buNone/>
          </a:pPr>
          <a:r>
            <a:rPr lang="en-US" sz="1200" i="0" spc="-50" baseline="0">
              <a:ln>
                <a:solidFill>
                  <a:srgbClr val="C00000"/>
                </a:solidFill>
              </a:ln>
              <a:solidFill>
                <a:srgbClr val="FFCCCC"/>
              </a:solidFill>
              <a:latin typeface="Tahoma" panose="020B0604030504040204" pitchFamily="34" charset="0"/>
              <a:ea typeface="Tahoma" panose="020B0604030504040204" pitchFamily="34" charset="0"/>
              <a:cs typeface="Tahoma" panose="020B0604030504040204" pitchFamily="34" charset="0"/>
            </a:rPr>
            <a:t>Improve </a:t>
          </a:r>
          <a:r>
            <a:rPr lang="en-US" sz="1200" i="1" spc="-50" baseline="0">
              <a:ln>
                <a:solidFill>
                  <a:srgbClr val="C00000"/>
                </a:solidFill>
              </a:ln>
              <a:solidFill>
                <a:srgbClr val="FFCCCC"/>
              </a:solidFill>
              <a:latin typeface="Tahoma" panose="020B0604030504040204" pitchFamily="34" charset="0"/>
              <a:ea typeface="Tahoma" panose="020B0604030504040204" pitchFamily="34" charset="0"/>
              <a:cs typeface="Tahoma" panose="020B0604030504040204" pitchFamily="34" charset="0"/>
            </a:rPr>
            <a:t>individual </a:t>
          </a:r>
          <a:r>
            <a:rPr lang="en-US" sz="1200" i="0" spc="-50" baseline="0">
              <a:ln>
                <a:solidFill>
                  <a:srgbClr val="C00000"/>
                </a:solidFill>
              </a:ln>
              <a:solidFill>
                <a:srgbClr val="FFCCCC"/>
              </a:solidFill>
              <a:latin typeface="Tahoma" panose="020B0604030504040204" pitchFamily="34" charset="0"/>
              <a:ea typeface="Tahoma" panose="020B0604030504040204" pitchFamily="34" charset="0"/>
              <a:cs typeface="Tahoma" panose="020B0604030504040204" pitchFamily="34" charset="0"/>
            </a:rPr>
            <a:t>capacity</a:t>
          </a:r>
          <a:endParaRPr lang="en-US" sz="1200" spc="-50">
            <a:ln>
              <a:solidFill>
                <a:srgbClr val="C00000"/>
              </a:solidFill>
            </a:ln>
            <a:solidFill>
              <a:srgbClr val="FFCCCC"/>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1</xdr:col>
      <xdr:colOff>30480</xdr:colOff>
      <xdr:row>345</xdr:row>
      <xdr:rowOff>91440</xdr:rowOff>
    </xdr:from>
    <xdr:to>
      <xdr:col>5</xdr:col>
      <xdr:colOff>335280</xdr:colOff>
      <xdr:row>349</xdr:row>
      <xdr:rowOff>30480</xdr:rowOff>
    </xdr:to>
    <xdr:sp macro="" textlink="">
      <xdr:nvSpPr>
        <xdr:cNvPr id="900" name="You believe whatever serves your needs.">
          <a:extLst>
            <a:ext uri="{FF2B5EF4-FFF2-40B4-BE49-F238E27FC236}">
              <a16:creationId xmlns:a16="http://schemas.microsoft.com/office/drawing/2014/main" id="{01FA19A0-9E41-4A43-B750-2ABFD7E86707}"/>
            </a:ext>
          </a:extLst>
        </xdr:cNvPr>
        <xdr:cNvSpPr txBox="1">
          <a:spLocks/>
        </xdr:cNvSpPr>
      </xdr:nvSpPr>
      <xdr:spPr>
        <a:xfrm>
          <a:off x="144780" y="71535290"/>
          <a:ext cx="2362200" cy="599440"/>
        </a:xfrm>
        <a:prstGeom prst="rect">
          <a:avLst/>
        </a:prstGeom>
      </xdr:spPr>
      <xdr:txBody>
        <a:bodyPr vert="horz" wrap="square" lIns="0" tIns="45720" rIns="0" bIns="45720" rtlCol="0" anchor="t">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indent="0" algn="l">
            <a:lnSpc>
              <a:spcPts val="1400"/>
            </a:lnSpc>
            <a:buNone/>
          </a:pPr>
          <a:r>
            <a:rPr lang="en-US" sz="1400" b="1" spc="-30">
              <a:ln>
                <a:solidFill>
                  <a:srgbClr val="0070C0"/>
                </a:solidFill>
              </a:ln>
              <a:solidFill>
                <a:srgbClr val="96E6FF"/>
              </a:solidFill>
              <a:latin typeface="Tahoma" panose="020B0604030504040204" pitchFamily="34" charset="0"/>
              <a:ea typeface="Tahoma" panose="020B0604030504040204" pitchFamily="34" charset="0"/>
              <a:cs typeface="Tahoma" panose="020B0604030504040204" pitchFamily="34" charset="0"/>
            </a:rPr>
            <a:t>Because your life situation impacts</a:t>
          </a:r>
          <a:r>
            <a:rPr lang="en-US" sz="1400" b="1" spc="-30" baseline="0">
              <a:ln>
                <a:solidFill>
                  <a:srgbClr val="0070C0"/>
                </a:solidFill>
              </a:ln>
              <a:solidFill>
                <a:srgbClr val="96E6FF"/>
              </a:solidFill>
              <a:latin typeface="Tahoma" panose="020B0604030504040204" pitchFamily="34" charset="0"/>
              <a:ea typeface="Tahoma" panose="020B0604030504040204" pitchFamily="34" charset="0"/>
              <a:cs typeface="Tahoma" panose="020B0604030504040204" pitchFamily="34" charset="0"/>
            </a:rPr>
            <a:t> your psychosocial needs in an opposite way.</a:t>
          </a:r>
          <a:r>
            <a:rPr lang="en-US" sz="1400" b="1" spc="-30">
              <a:ln>
                <a:solidFill>
                  <a:srgbClr val="0070C0"/>
                </a:solidFill>
              </a:ln>
              <a:solidFill>
                <a:srgbClr val="96E6FF"/>
              </a:solidFill>
              <a:latin typeface="Tahoma" panose="020B0604030504040204" pitchFamily="34" charset="0"/>
              <a:ea typeface="Tahoma" panose="020B0604030504040204" pitchFamily="34" charset="0"/>
              <a:cs typeface="Tahoma" panose="020B0604030504040204" pitchFamily="34" charset="0"/>
            </a:rPr>
            <a:t> </a:t>
          </a:r>
          <a:endParaRPr lang="en-US" sz="1400" spc="-50">
            <a:ln>
              <a:solidFill>
                <a:srgbClr val="0070C0"/>
              </a:solidFill>
            </a:ln>
            <a:solidFill>
              <a:srgbClr val="96E6FF"/>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8</xdr:col>
      <xdr:colOff>114300</xdr:colOff>
      <xdr:row>345</xdr:row>
      <xdr:rowOff>76200</xdr:rowOff>
    </xdr:from>
    <xdr:to>
      <xdr:col>12</xdr:col>
      <xdr:colOff>419100</xdr:colOff>
      <xdr:row>349</xdr:row>
      <xdr:rowOff>15240</xdr:rowOff>
    </xdr:to>
    <xdr:sp macro="" textlink="">
      <xdr:nvSpPr>
        <xdr:cNvPr id="901" name="You believe whatever serves your needs.">
          <a:extLst>
            <a:ext uri="{FF2B5EF4-FFF2-40B4-BE49-F238E27FC236}">
              <a16:creationId xmlns:a16="http://schemas.microsoft.com/office/drawing/2014/main" id="{7230E55F-9334-49B3-9E64-18ACB6788AD5}"/>
            </a:ext>
          </a:extLst>
        </xdr:cNvPr>
        <xdr:cNvSpPr txBox="1">
          <a:spLocks/>
        </xdr:cNvSpPr>
      </xdr:nvSpPr>
      <xdr:spPr>
        <a:xfrm>
          <a:off x="3829050" y="71520050"/>
          <a:ext cx="2362200" cy="599440"/>
        </a:xfrm>
        <a:prstGeom prst="rect">
          <a:avLst/>
        </a:prstGeom>
      </xdr:spPr>
      <xdr:txBody>
        <a:bodyPr vert="horz" wrap="square" lIns="0" tIns="45720" rIns="0" bIns="45720" rtlCol="0" anchor="t">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indent="0" algn="r">
            <a:lnSpc>
              <a:spcPts val="1400"/>
            </a:lnSpc>
            <a:buNone/>
          </a:pPr>
          <a:r>
            <a:rPr lang="en-US" sz="1400" b="1" spc="-30">
              <a:ln>
                <a:solidFill>
                  <a:srgbClr val="C00000"/>
                </a:solidFill>
              </a:ln>
              <a:solidFill>
                <a:srgbClr val="FFCCCC"/>
              </a:solidFill>
              <a:latin typeface="Tahoma" panose="020B0604030504040204" pitchFamily="34" charset="0"/>
              <a:ea typeface="Tahoma" panose="020B0604030504040204" pitchFamily="34" charset="0"/>
              <a:cs typeface="Tahoma" panose="020B0604030504040204" pitchFamily="34" charset="0"/>
            </a:rPr>
            <a:t>Because </a:t>
          </a:r>
          <a:r>
            <a:rPr lang="en-US" sz="1400" b="1" kern="1200" spc="-30">
              <a:ln>
                <a:solidFill>
                  <a:srgbClr val="C00000"/>
                </a:solidFill>
              </a:ln>
              <a:solidFill>
                <a:srgbClr val="FFCCCC"/>
              </a:solidFill>
              <a:latin typeface="Tahoma" panose="020B0604030504040204" pitchFamily="34" charset="0"/>
              <a:ea typeface="Tahoma" panose="020B0604030504040204" pitchFamily="34" charset="0"/>
              <a:cs typeface="Tahoma" panose="020B0604030504040204" pitchFamily="34" charset="0"/>
            </a:rPr>
            <a:t>your life situation impacts your psychosocial needs in an opposite way. </a:t>
          </a:r>
        </a:p>
      </xdr:txBody>
    </xdr:sp>
    <xdr:clientData/>
  </xdr:twoCellAnchor>
  <xdr:twoCellAnchor>
    <xdr:from>
      <xdr:col>0</xdr:col>
      <xdr:colOff>91440</xdr:colOff>
      <xdr:row>499</xdr:row>
      <xdr:rowOff>54187</xdr:rowOff>
    </xdr:from>
    <xdr:to>
      <xdr:col>13</xdr:col>
      <xdr:colOff>15240</xdr:colOff>
      <xdr:row>505</xdr:row>
      <xdr:rowOff>38100</xdr:rowOff>
    </xdr:to>
    <xdr:sp macro="" textlink="">
      <xdr:nvSpPr>
        <xdr:cNvPr id="902" name="TextBox 901">
          <a:extLst>
            <a:ext uri="{FF2B5EF4-FFF2-40B4-BE49-F238E27FC236}">
              <a16:creationId xmlns:a16="http://schemas.microsoft.com/office/drawing/2014/main" id="{356768FC-D65C-4594-88A0-B6E242DAC874}"/>
            </a:ext>
          </a:extLst>
        </xdr:cNvPr>
        <xdr:cNvSpPr txBox="1"/>
      </xdr:nvSpPr>
      <xdr:spPr>
        <a:xfrm>
          <a:off x="91440" y="98269637"/>
          <a:ext cx="6210300" cy="999913"/>
        </a:xfrm>
        <a:prstGeom prst="rect">
          <a:avLst/>
        </a:prstGeom>
        <a:gradFill flip="none" rotWithShape="1">
          <a:gsLst>
            <a:gs pos="0">
              <a:srgbClr val="7030A0">
                <a:alpha val="20000"/>
              </a:srgbClr>
            </a:gs>
            <a:gs pos="15000">
              <a:srgbClr val="7030A0">
                <a:alpha val="70000"/>
              </a:srgbClr>
            </a:gs>
            <a:gs pos="85000">
              <a:srgbClr val="7030A0">
                <a:alpha val="70000"/>
              </a:srgbClr>
            </a:gs>
            <a:gs pos="100000">
              <a:srgbClr val="7030A0">
                <a:alpha val="20000"/>
              </a:srgbClr>
            </a:gs>
          </a:gsLst>
          <a:lin ang="0" scaled="1"/>
          <a:tileRect/>
        </a:gra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457200" rIns="457200" rtlCol="0" anchor="t"/>
        <a:lstStyle/>
        <a:p>
          <a:pPr algn="ctr"/>
          <a:r>
            <a:rPr lang="en-US" sz="1200" b="0" kern="1200" baseline="0">
              <a:ln>
                <a:solidFill>
                  <a:srgbClr val="FFD7DC"/>
                </a:solidFill>
              </a:ln>
              <a:solidFill>
                <a:srgbClr val="FF99FF"/>
              </a:solidFill>
              <a:effectLst>
                <a:glow rad="63500">
                  <a:srgbClr val="7030A0"/>
                </a:glow>
                <a:outerShdw blurRad="50800" dist="38100" dir="2700000" algn="tl" rotWithShape="0">
                  <a:prstClr val="black">
                    <a:alpha val="40000"/>
                  </a:prstClr>
                </a:outerShdw>
              </a:effectLst>
              <a:latin typeface="Tahoma" panose="020B0604030504040204" pitchFamily="34" charset="0"/>
              <a:ea typeface="Tahoma" panose="020B0604030504040204" pitchFamily="34" charset="0"/>
              <a:cs typeface="Tahoma" panose="020B0604030504040204" pitchFamily="34" charset="0"/>
            </a:rPr>
            <a:t>The </a:t>
          </a:r>
          <a:r>
            <a:rPr lang="en-US" sz="1200" b="1" i="1" kern="1200" baseline="0">
              <a:ln>
                <a:solidFill>
                  <a:srgbClr val="FFD7DC"/>
                </a:solidFill>
              </a:ln>
              <a:solidFill>
                <a:srgbClr val="FF99FF"/>
              </a:solidFill>
              <a:effectLst>
                <a:glow rad="63500">
                  <a:srgbClr val="7030A0"/>
                </a:glow>
                <a:outerShdw blurRad="50800" dist="38100" dir="2700000" algn="tl" rotWithShape="0">
                  <a:prstClr val="black">
                    <a:alpha val="40000"/>
                  </a:prstClr>
                </a:outerShdw>
              </a:effectLst>
              <a:latin typeface="Tahoma" panose="020B0604030504040204" pitchFamily="34" charset="0"/>
              <a:ea typeface="Tahoma" panose="020B0604030504040204" pitchFamily="34" charset="0"/>
              <a:cs typeface="Tahoma" panose="020B0604030504040204" pitchFamily="34" charset="0"/>
            </a:rPr>
            <a:t>more</a:t>
          </a:r>
          <a:r>
            <a:rPr lang="en-US" sz="1200" b="0" kern="1200" baseline="0">
              <a:ln>
                <a:solidFill>
                  <a:srgbClr val="FFD7DC"/>
                </a:solidFill>
              </a:ln>
              <a:solidFill>
                <a:srgbClr val="FF99FF"/>
              </a:solidFill>
              <a:effectLst>
                <a:glow rad="63500">
                  <a:srgbClr val="7030A0"/>
                </a:glow>
                <a:outerShdw blurRad="50800" dist="38100" dir="2700000" algn="tl" rotWithShape="0">
                  <a:prstClr val="black">
                    <a:alpha val="40000"/>
                  </a:prstClr>
                </a:outerShdw>
              </a:effectLst>
              <a:latin typeface="Tahoma" panose="020B0604030504040204" pitchFamily="34" charset="0"/>
              <a:ea typeface="Tahoma" panose="020B0604030504040204" pitchFamily="34" charset="0"/>
              <a:cs typeface="Tahoma" panose="020B0604030504040204" pitchFamily="34" charset="0"/>
            </a:rPr>
            <a:t> my </a:t>
          </a:r>
          <a:r>
            <a:rPr lang="en-US" sz="1200" b="0" kern="1200" baseline="0">
              <a:ln>
                <a:solidFill>
                  <a:srgbClr val="9BFFC8"/>
                </a:solidFill>
              </a:ln>
              <a:solidFill>
                <a:srgbClr val="9BFFC8"/>
              </a:solidFill>
              <a:effectLst>
                <a:glow rad="63500">
                  <a:srgbClr val="7030A0"/>
                </a:glow>
                <a:outerShdw blurRad="50800" dist="38100" dir="2700000" algn="tl" rotWithShape="0">
                  <a:prstClr val="black">
                    <a:alpha val="40000"/>
                  </a:prstClr>
                </a:outerShdw>
              </a:effectLst>
              <a:latin typeface="Tahoma" panose="020B0604030504040204" pitchFamily="34" charset="0"/>
              <a:ea typeface="Tahoma" panose="020B0604030504040204" pitchFamily="34" charset="0"/>
              <a:cs typeface="Tahoma" panose="020B0604030504040204" pitchFamily="34" charset="0"/>
            </a:rPr>
            <a:t>self-needs</a:t>
          </a:r>
          <a:r>
            <a:rPr lang="en-US" sz="1200" b="0" kern="1200" baseline="0">
              <a:ln>
                <a:solidFill>
                  <a:srgbClr val="FFD7DC"/>
                </a:solidFill>
              </a:ln>
              <a:solidFill>
                <a:srgbClr val="FF99FF"/>
              </a:solidFill>
              <a:effectLst>
                <a:glow rad="63500">
                  <a:srgbClr val="7030A0"/>
                </a:glow>
                <a:outerShdw blurRad="50800" dist="38100" dir="2700000" algn="tl" rotWithShape="0">
                  <a:prstClr val="black">
                    <a:alpha val="40000"/>
                  </a:prstClr>
                </a:outerShdw>
              </a:effectLst>
              <a:latin typeface="Tahoma" panose="020B0604030504040204" pitchFamily="34" charset="0"/>
              <a:ea typeface="Tahoma" panose="020B0604030504040204" pitchFamily="34" charset="0"/>
              <a:cs typeface="Tahoma" panose="020B0604030504040204" pitchFamily="34" charset="0"/>
            </a:rPr>
            <a:t> and </a:t>
          </a:r>
          <a:r>
            <a:rPr lang="en-US" sz="1200" b="0" kern="1200">
              <a:ln>
                <a:solidFill>
                  <a:srgbClr val="FFD7DC"/>
                </a:solidFill>
              </a:ln>
              <a:solidFill>
                <a:srgbClr val="FFD7DC"/>
              </a:solidFill>
              <a:effectLst>
                <a:outerShdw blurRad="50800" dist="38100" dir="8100000" algn="tr" rotWithShape="0">
                  <a:prstClr val="black">
                    <a:alpha val="40000"/>
                  </a:prstClr>
                </a:outerShdw>
              </a:effectLst>
              <a:latin typeface="Tahoma" panose="020B0604030504040204" pitchFamily="34" charset="0"/>
              <a:ea typeface="Tahoma" panose="020B0604030504040204" pitchFamily="34" charset="0"/>
              <a:cs typeface="Tahoma" panose="020B0604030504040204" pitchFamily="34" charset="0"/>
            </a:rPr>
            <a:t>social-needs</a:t>
          </a:r>
          <a:r>
            <a:rPr lang="en-US" sz="1200" b="0" kern="1200" baseline="0">
              <a:ln>
                <a:solidFill>
                  <a:srgbClr val="FFD7DC"/>
                </a:solidFill>
              </a:ln>
              <a:solidFill>
                <a:srgbClr val="FF99FF"/>
              </a:solidFill>
              <a:effectLst>
                <a:glow rad="63500">
                  <a:srgbClr val="7030A0"/>
                </a:glow>
                <a:outerShdw blurRad="50800" dist="38100" dir="2700000" algn="tl" rotWithShape="0">
                  <a:prstClr val="black">
                    <a:alpha val="40000"/>
                  </a:prstClr>
                </a:outerShdw>
              </a:effectLst>
              <a:latin typeface="Tahoma" panose="020B0604030504040204" pitchFamily="34" charset="0"/>
              <a:ea typeface="Tahoma" panose="020B0604030504040204" pitchFamily="34" charset="0"/>
              <a:cs typeface="Tahoma" panose="020B0604030504040204" pitchFamily="34" charset="0"/>
            </a:rPr>
            <a:t> both completely resolve, the </a:t>
          </a:r>
          <a:r>
            <a:rPr lang="en-US" sz="1200" b="1" i="1" kern="1200" baseline="0">
              <a:ln>
                <a:solidFill>
                  <a:srgbClr val="FFD7DC"/>
                </a:solidFill>
              </a:ln>
              <a:solidFill>
                <a:srgbClr val="FF99FF"/>
              </a:solidFill>
              <a:effectLst>
                <a:glow rad="63500">
                  <a:srgbClr val="7030A0"/>
                </a:glow>
                <a:outerShdw blurRad="50800" dist="38100" dir="2700000" algn="tl" rotWithShape="0">
                  <a:prstClr val="black">
                    <a:alpha val="40000"/>
                  </a:prstClr>
                </a:outerShdw>
              </a:effectLst>
              <a:latin typeface="Tahoma" panose="020B0604030504040204" pitchFamily="34" charset="0"/>
              <a:ea typeface="Tahoma" panose="020B0604030504040204" pitchFamily="34" charset="0"/>
              <a:cs typeface="Tahoma" panose="020B0604030504040204" pitchFamily="34" charset="0"/>
            </a:rPr>
            <a:t>more</a:t>
          </a:r>
          <a:r>
            <a:rPr lang="en-US" sz="1200" b="0" kern="1200" baseline="0">
              <a:ln>
                <a:solidFill>
                  <a:srgbClr val="FFD7DC"/>
                </a:solidFill>
              </a:ln>
              <a:solidFill>
                <a:srgbClr val="FF99FF"/>
              </a:solidFill>
              <a:effectLst>
                <a:glow rad="63500">
                  <a:srgbClr val="7030A0"/>
                </a:glow>
                <a:outerShdw blurRad="50800" dist="38100" dir="2700000" algn="tl" rotWithShape="0">
                  <a:prstClr val="black">
                    <a:alpha val="40000"/>
                  </a:prstClr>
                </a:outerShdw>
              </a:effectLst>
              <a:latin typeface="Tahoma" panose="020B0604030504040204" pitchFamily="34" charset="0"/>
              <a:ea typeface="Tahoma" panose="020B0604030504040204" pitchFamily="34" charset="0"/>
              <a:cs typeface="Tahoma" panose="020B0604030504040204" pitchFamily="34" charset="0"/>
            </a:rPr>
            <a:t> capable I am to focus on the needs of others. The </a:t>
          </a:r>
          <a:r>
            <a:rPr lang="en-US" sz="1200" b="1" i="1" kern="1200" baseline="0">
              <a:ln>
                <a:solidFill>
                  <a:srgbClr val="FFD7DC"/>
                </a:solidFill>
              </a:ln>
              <a:solidFill>
                <a:srgbClr val="FF99FF"/>
              </a:solidFill>
              <a:effectLst>
                <a:glow rad="63500">
                  <a:srgbClr val="7030A0"/>
                </a:glow>
                <a:outerShdw blurRad="50800" dist="38100" dir="2700000" algn="tl" rotWithShape="0">
                  <a:prstClr val="black">
                    <a:alpha val="40000"/>
                  </a:prstClr>
                </a:outerShdw>
              </a:effectLst>
              <a:latin typeface="Tahoma" panose="020B0604030504040204" pitchFamily="34" charset="0"/>
              <a:ea typeface="Tahoma" panose="020B0604030504040204" pitchFamily="34" charset="0"/>
              <a:cs typeface="Tahoma" panose="020B0604030504040204" pitchFamily="34" charset="0"/>
            </a:rPr>
            <a:t>less</a:t>
          </a:r>
          <a:r>
            <a:rPr lang="en-US" sz="1200" b="0" kern="1200" baseline="0">
              <a:ln>
                <a:solidFill>
                  <a:srgbClr val="FFD7DC"/>
                </a:solidFill>
              </a:ln>
              <a:solidFill>
                <a:srgbClr val="FF99FF"/>
              </a:solidFill>
              <a:effectLst>
                <a:glow rad="63500">
                  <a:srgbClr val="7030A0"/>
                </a:glow>
                <a:outerShdw blurRad="50800" dist="38100" dir="2700000" algn="tl" rotWithShape="0">
                  <a:prstClr val="black">
                    <a:alpha val="40000"/>
                  </a:prstClr>
                </a:outerShdw>
              </a:effectLst>
              <a:latin typeface="Tahoma" panose="020B0604030504040204" pitchFamily="34" charset="0"/>
              <a:ea typeface="Tahoma" panose="020B0604030504040204" pitchFamily="34" charset="0"/>
              <a:cs typeface="Tahoma" panose="020B0604030504040204" pitchFamily="34" charset="0"/>
            </a:rPr>
            <a:t> my </a:t>
          </a:r>
          <a:r>
            <a:rPr lang="en-US" sz="1200" b="0" kern="1200" baseline="0">
              <a:ln>
                <a:solidFill>
                  <a:srgbClr val="9BFFC8"/>
                </a:solidFill>
              </a:ln>
              <a:solidFill>
                <a:srgbClr val="9BFFC8"/>
              </a:solidFill>
              <a:effectLst>
                <a:glow rad="63500">
                  <a:srgbClr val="7030A0"/>
                </a:glow>
                <a:outerShdw blurRad="50800" dist="38100" dir="2700000" algn="tl" rotWithShape="0">
                  <a:prstClr val="black">
                    <a:alpha val="40000"/>
                  </a:prstClr>
                </a:outerShdw>
              </a:effectLst>
              <a:latin typeface="Tahoma" panose="020B0604030504040204" pitchFamily="34" charset="0"/>
              <a:ea typeface="Tahoma" panose="020B0604030504040204" pitchFamily="34" charset="0"/>
              <a:cs typeface="Tahoma" panose="020B0604030504040204" pitchFamily="34" charset="0"/>
            </a:rPr>
            <a:t>self-needs</a:t>
          </a:r>
          <a:r>
            <a:rPr lang="en-US" sz="1200" b="0" kern="1200" baseline="0">
              <a:ln>
                <a:solidFill>
                  <a:srgbClr val="FFD7DC"/>
                </a:solidFill>
              </a:ln>
              <a:solidFill>
                <a:srgbClr val="FF99FF"/>
              </a:solidFill>
              <a:effectLst>
                <a:glow rad="63500">
                  <a:srgbClr val="7030A0"/>
                </a:glow>
                <a:outerShdw blurRad="50800" dist="38100" dir="2700000" algn="tl" rotWithShape="0">
                  <a:prstClr val="black">
                    <a:alpha val="40000"/>
                  </a:prstClr>
                </a:outerShdw>
              </a:effectLst>
              <a:latin typeface="Tahoma" panose="020B0604030504040204" pitchFamily="34" charset="0"/>
              <a:ea typeface="Tahoma" panose="020B0604030504040204" pitchFamily="34" charset="0"/>
              <a:cs typeface="Tahoma" panose="020B0604030504040204" pitchFamily="34" charset="0"/>
            </a:rPr>
            <a:t> resolve relative to my </a:t>
          </a:r>
          <a:r>
            <a:rPr lang="en-US" sz="1200" b="0" kern="1200" baseline="0">
              <a:ln>
                <a:solidFill>
                  <a:srgbClr val="E178FF"/>
                </a:solidFill>
              </a:ln>
              <a:solidFill>
                <a:srgbClr val="E178FF"/>
              </a:solidFill>
              <a:effectLst>
                <a:glow rad="63500">
                  <a:srgbClr val="7030A0"/>
                </a:glow>
                <a:outerShdw blurRad="50800" dist="38100" dir="2700000" algn="tl" rotWithShape="0">
                  <a:prstClr val="black">
                    <a:alpha val="40000"/>
                  </a:prstClr>
                </a:outerShdw>
              </a:effectLst>
              <a:latin typeface="Tahoma" panose="020B0604030504040204" pitchFamily="34" charset="0"/>
              <a:ea typeface="Tahoma" panose="020B0604030504040204" pitchFamily="34" charset="0"/>
              <a:cs typeface="Tahoma" panose="020B0604030504040204" pitchFamily="34" charset="0"/>
            </a:rPr>
            <a:t>social-needs</a:t>
          </a:r>
          <a:r>
            <a:rPr lang="en-US" sz="1200" b="0" kern="1200" baseline="0">
              <a:ln>
                <a:solidFill>
                  <a:srgbClr val="FFD7DC"/>
                </a:solidFill>
              </a:ln>
              <a:solidFill>
                <a:srgbClr val="FF99FF"/>
              </a:solidFill>
              <a:effectLst>
                <a:glow rad="63500">
                  <a:srgbClr val="7030A0"/>
                </a:glow>
                <a:outerShdw blurRad="50800" dist="38100" dir="2700000" algn="tl" rotWithShape="0">
                  <a:prstClr val="black">
                    <a:alpha val="40000"/>
                  </a:prstClr>
                </a:outerShdw>
              </a:effectLst>
              <a:latin typeface="Tahoma" panose="020B0604030504040204" pitchFamily="34" charset="0"/>
              <a:ea typeface="Tahoma" panose="020B0604030504040204" pitchFamily="34" charset="0"/>
              <a:cs typeface="Tahoma" panose="020B0604030504040204" pitchFamily="34" charset="0"/>
            </a:rPr>
            <a:t>, or the </a:t>
          </a:r>
          <a:r>
            <a:rPr lang="en-US" sz="1200" b="1" i="1" kern="1200" baseline="0">
              <a:ln>
                <a:solidFill>
                  <a:srgbClr val="FFD7DC"/>
                </a:solidFill>
              </a:ln>
              <a:solidFill>
                <a:srgbClr val="FF99FF"/>
              </a:solidFill>
              <a:effectLst>
                <a:glow rad="63500">
                  <a:srgbClr val="7030A0"/>
                </a:glow>
                <a:outerShdw blurRad="50800" dist="38100" dir="2700000" algn="tl" rotWithShape="0">
                  <a:prstClr val="black">
                    <a:alpha val="40000"/>
                  </a:prstClr>
                </a:outerShdw>
              </a:effectLst>
              <a:latin typeface="Tahoma" panose="020B0604030504040204" pitchFamily="34" charset="0"/>
              <a:ea typeface="Tahoma" panose="020B0604030504040204" pitchFamily="34" charset="0"/>
              <a:cs typeface="Tahoma" panose="020B0604030504040204" pitchFamily="34" charset="0"/>
            </a:rPr>
            <a:t>less</a:t>
          </a:r>
          <a:r>
            <a:rPr lang="en-US" sz="1200" b="0" kern="1200" baseline="0">
              <a:ln>
                <a:solidFill>
                  <a:srgbClr val="FFD7DC"/>
                </a:solidFill>
              </a:ln>
              <a:solidFill>
                <a:srgbClr val="FF99FF"/>
              </a:solidFill>
              <a:effectLst>
                <a:glow rad="63500">
                  <a:srgbClr val="7030A0"/>
                </a:glow>
                <a:outerShdw blurRad="50800" dist="38100" dir="2700000" algn="tl" rotWithShape="0">
                  <a:prstClr val="black">
                    <a:alpha val="40000"/>
                  </a:prstClr>
                </a:outerShdw>
              </a:effectLst>
              <a:latin typeface="Tahoma" panose="020B0604030504040204" pitchFamily="34" charset="0"/>
              <a:ea typeface="Tahoma" panose="020B0604030504040204" pitchFamily="34" charset="0"/>
              <a:cs typeface="Tahoma" panose="020B0604030504040204" pitchFamily="34" charset="0"/>
            </a:rPr>
            <a:t> my </a:t>
          </a:r>
          <a:r>
            <a:rPr lang="en-US" sz="1200" b="0" kern="1200" baseline="0">
              <a:ln>
                <a:solidFill>
                  <a:srgbClr val="E178FF"/>
                </a:solidFill>
              </a:ln>
              <a:solidFill>
                <a:srgbClr val="E178FF"/>
              </a:solidFill>
              <a:effectLst>
                <a:glow rad="63500">
                  <a:srgbClr val="7030A0"/>
                </a:glow>
                <a:outerShdw blurRad="50800" dist="38100" dir="2700000" algn="tl" rotWithShape="0">
                  <a:prstClr val="black">
                    <a:alpha val="40000"/>
                  </a:prstClr>
                </a:outerShdw>
              </a:effectLst>
              <a:latin typeface="Tahoma" panose="020B0604030504040204" pitchFamily="34" charset="0"/>
              <a:ea typeface="Tahoma" panose="020B0604030504040204" pitchFamily="34" charset="0"/>
              <a:cs typeface="Tahoma" panose="020B0604030504040204" pitchFamily="34" charset="0"/>
            </a:rPr>
            <a:t>social-needs</a:t>
          </a:r>
          <a:r>
            <a:rPr lang="en-US" sz="1200" b="0" kern="1200" baseline="0">
              <a:ln>
                <a:solidFill>
                  <a:srgbClr val="FFD7DC"/>
                </a:solidFill>
              </a:ln>
              <a:solidFill>
                <a:srgbClr val="FF99FF"/>
              </a:solidFill>
              <a:effectLst>
                <a:glow rad="63500">
                  <a:srgbClr val="7030A0"/>
                </a:glow>
                <a:outerShdw blurRad="50800" dist="38100" dir="2700000" algn="tl" rotWithShape="0">
                  <a:prstClr val="black">
                    <a:alpha val="40000"/>
                  </a:prstClr>
                </a:outerShdw>
              </a:effectLst>
              <a:latin typeface="Tahoma" panose="020B0604030504040204" pitchFamily="34" charset="0"/>
              <a:ea typeface="Tahoma" panose="020B0604030504040204" pitchFamily="34" charset="0"/>
              <a:cs typeface="Tahoma" panose="020B0604030504040204" pitchFamily="34" charset="0"/>
            </a:rPr>
            <a:t> resolve relative to my </a:t>
          </a:r>
          <a:r>
            <a:rPr lang="en-US" sz="1200" b="0" kern="1200" baseline="0">
              <a:ln>
                <a:solidFill>
                  <a:srgbClr val="9BFFC8"/>
                </a:solidFill>
              </a:ln>
              <a:solidFill>
                <a:srgbClr val="9BFFC8"/>
              </a:solidFill>
              <a:effectLst>
                <a:glow rad="63500">
                  <a:srgbClr val="7030A0"/>
                </a:glow>
                <a:outerShdw blurRad="50800" dist="38100" dir="2700000" algn="tl" rotWithShape="0">
                  <a:prstClr val="black">
                    <a:alpha val="40000"/>
                  </a:prstClr>
                </a:outerShdw>
              </a:effectLst>
              <a:latin typeface="Tahoma" panose="020B0604030504040204" pitchFamily="34" charset="0"/>
              <a:ea typeface="Tahoma" panose="020B0604030504040204" pitchFamily="34" charset="0"/>
              <a:cs typeface="Tahoma" panose="020B0604030504040204" pitchFamily="34" charset="0"/>
            </a:rPr>
            <a:t>self-needs</a:t>
          </a:r>
          <a:r>
            <a:rPr lang="en-US" sz="1200" b="0" kern="1200" baseline="0">
              <a:ln>
                <a:solidFill>
                  <a:srgbClr val="FFD7DC"/>
                </a:solidFill>
              </a:ln>
              <a:solidFill>
                <a:srgbClr val="FF99FF"/>
              </a:solidFill>
              <a:effectLst>
                <a:glow rad="63500">
                  <a:srgbClr val="7030A0"/>
                </a:glow>
                <a:outerShdw blurRad="50800" dist="38100" dir="2700000" algn="tl" rotWithShape="0">
                  <a:prstClr val="black">
                    <a:alpha val="40000"/>
                  </a:prstClr>
                </a:outerShdw>
              </a:effectLst>
              <a:latin typeface="Tahoma" panose="020B0604030504040204" pitchFamily="34" charset="0"/>
              <a:ea typeface="Tahoma" panose="020B0604030504040204" pitchFamily="34" charset="0"/>
              <a:cs typeface="Tahoma" panose="020B0604030504040204" pitchFamily="34" charset="0"/>
            </a:rPr>
            <a:t>, the </a:t>
          </a:r>
          <a:r>
            <a:rPr lang="en-US" sz="1200" b="1" i="1" kern="1200" baseline="0">
              <a:ln>
                <a:solidFill>
                  <a:srgbClr val="FFD7DC"/>
                </a:solidFill>
              </a:ln>
              <a:solidFill>
                <a:srgbClr val="FF99FF"/>
              </a:solidFill>
              <a:effectLst>
                <a:glow rad="63500">
                  <a:srgbClr val="7030A0"/>
                </a:glow>
                <a:outerShdw blurRad="50800" dist="38100" dir="2700000" algn="tl" rotWithShape="0">
                  <a:prstClr val="black">
                    <a:alpha val="40000"/>
                  </a:prstClr>
                </a:outerShdw>
              </a:effectLst>
              <a:latin typeface="Tahoma" panose="020B0604030504040204" pitchFamily="34" charset="0"/>
              <a:ea typeface="Tahoma" panose="020B0604030504040204" pitchFamily="34" charset="0"/>
              <a:cs typeface="Tahoma" panose="020B0604030504040204" pitchFamily="34" charset="0"/>
            </a:rPr>
            <a:t>less</a:t>
          </a:r>
          <a:r>
            <a:rPr lang="en-US" sz="1200" b="0" kern="1200" baseline="0">
              <a:ln>
                <a:solidFill>
                  <a:srgbClr val="FFD7DC"/>
                </a:solidFill>
              </a:ln>
              <a:solidFill>
                <a:srgbClr val="FF99FF"/>
              </a:solidFill>
              <a:effectLst>
                <a:glow rad="63500">
                  <a:srgbClr val="7030A0"/>
                </a:glow>
                <a:outerShdw blurRad="50800" dist="38100" dir="2700000" algn="tl" rotWithShape="0">
                  <a:prstClr val="black">
                    <a:alpha val="40000"/>
                  </a:prstClr>
                </a:outerShdw>
              </a:effectLst>
              <a:latin typeface="Tahoma" panose="020B0604030504040204" pitchFamily="34" charset="0"/>
              <a:ea typeface="Tahoma" panose="020B0604030504040204" pitchFamily="34" charset="0"/>
              <a:cs typeface="Tahoma" panose="020B0604030504040204" pitchFamily="34" charset="0"/>
            </a:rPr>
            <a:t> capable I am to focus on the needs of others, as this tension creates </a:t>
          </a:r>
          <a:r>
            <a:rPr lang="en-US" sz="1200" b="0" kern="1200" baseline="0">
              <a:ln>
                <a:solidFill>
                  <a:srgbClr val="FFFF00"/>
                </a:solidFill>
              </a:ln>
              <a:solidFill>
                <a:srgbClr val="FFFF00"/>
              </a:solidFill>
              <a:effectLst>
                <a:glow rad="63500">
                  <a:srgbClr val="7030A0"/>
                </a:glow>
                <a:outerShdw blurRad="50800" dist="38100" dir="2700000" algn="tl" rotWithShape="0">
                  <a:prstClr val="black">
                    <a:alpha val="40000"/>
                  </a:prstClr>
                </a:outerShdw>
              </a:effectLst>
              <a:latin typeface="Tahoma" panose="020B0604030504040204" pitchFamily="34" charset="0"/>
              <a:ea typeface="Tahoma" panose="020B0604030504040204" pitchFamily="34" charset="0"/>
              <a:cs typeface="Tahoma" panose="020B0604030504040204" pitchFamily="34" charset="0"/>
            </a:rPr>
            <a:t>pain</a:t>
          </a:r>
          <a:r>
            <a:rPr lang="en-US" sz="1200" b="0" kern="1200" baseline="0">
              <a:ln>
                <a:solidFill>
                  <a:srgbClr val="FFD7DC"/>
                </a:solidFill>
              </a:ln>
              <a:solidFill>
                <a:srgbClr val="FF99FF"/>
              </a:solidFill>
              <a:effectLst>
                <a:glow rad="63500">
                  <a:srgbClr val="7030A0"/>
                </a:glow>
                <a:outerShdw blurRad="50800" dist="38100" dir="2700000" algn="tl" rotWithShape="0">
                  <a:prstClr val="black">
                    <a:alpha val="40000"/>
                  </a:prstClr>
                </a:outerShdw>
              </a:effectLst>
              <a:latin typeface="Tahoma" panose="020B0604030504040204" pitchFamily="34" charset="0"/>
              <a:ea typeface="Tahoma" panose="020B0604030504040204" pitchFamily="34" charset="0"/>
              <a:cs typeface="Tahoma" panose="020B0604030504040204" pitchFamily="34" charset="0"/>
            </a:rPr>
            <a:t> that consumes my focus.</a:t>
          </a:r>
        </a:p>
      </xdr:txBody>
    </xdr:sp>
    <xdr:clientData/>
  </xdr:twoCellAnchor>
  <xdr:twoCellAnchor>
    <xdr:from>
      <xdr:col>0</xdr:col>
      <xdr:colOff>45720</xdr:colOff>
      <xdr:row>557</xdr:row>
      <xdr:rowOff>38099</xdr:rowOff>
    </xdr:from>
    <xdr:to>
      <xdr:col>3</xdr:col>
      <xdr:colOff>304800</xdr:colOff>
      <xdr:row>558</xdr:row>
      <xdr:rowOff>137159</xdr:rowOff>
    </xdr:to>
    <xdr:sp macro="" textlink="">
      <xdr:nvSpPr>
        <xdr:cNvPr id="903" name="Left pulling need">
          <a:extLst>
            <a:ext uri="{FF2B5EF4-FFF2-40B4-BE49-F238E27FC236}">
              <a16:creationId xmlns:a16="http://schemas.microsoft.com/office/drawing/2014/main" id="{0400D588-62A4-4C87-AF07-10FF7D20E558}"/>
            </a:ext>
          </a:extLst>
        </xdr:cNvPr>
        <xdr:cNvSpPr txBox="1">
          <a:spLocks/>
        </xdr:cNvSpPr>
      </xdr:nvSpPr>
      <xdr:spPr>
        <a:xfrm rot="725967">
          <a:off x="45720" y="108388149"/>
          <a:ext cx="1402080" cy="264160"/>
        </a:xfrm>
        <a:prstGeom prst="rect">
          <a:avLst/>
        </a:prstGeom>
      </xdr:spPr>
      <xdr:txBody>
        <a:bodyPr vert="horz" wrap="square" lIns="0" tIns="45720" rIns="0" bIns="45720" rtlCol="0" anchor="ctr">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457200" rtl="0" eaLnBrk="1" fontAlgn="auto" latinLnBrk="0" hangingPunct="1">
            <a:lnSpc>
              <a:spcPct val="100000"/>
            </a:lnSpc>
            <a:spcBef>
              <a:spcPts val="0"/>
            </a:spcBef>
            <a:spcAft>
              <a:spcPts val="0"/>
            </a:spcAft>
            <a:buClrTx/>
            <a:buSzTx/>
            <a:buFontTx/>
            <a:buNone/>
            <a:tabLst/>
            <a:defRPr/>
          </a:pPr>
          <a:r>
            <a:rPr lang="en-US" sz="1200" b="0" kern="1200">
              <a:ln>
                <a:solidFill>
                  <a:srgbClr val="0070C0"/>
                </a:solidFill>
              </a:ln>
              <a:solidFill>
                <a:schemeClr val="accent5">
                  <a:lumMod val="20000"/>
                  <a:lumOff val="80000"/>
                </a:schemeClr>
              </a:solidFill>
              <a:effectLst>
                <a:outerShdw blurRad="63500" dir="3600000" algn="tl" rotWithShape="0">
                  <a:srgbClr val="000000">
                    <a:alpha val="70000"/>
                  </a:srgbClr>
                </a:outerShdw>
              </a:effectLst>
              <a:latin typeface="Tahoma" panose="020B0604030504040204" pitchFamily="34" charset="0"/>
              <a:ea typeface="Tahoma" panose="020B0604030504040204" pitchFamily="34" charset="0"/>
              <a:cs typeface="Tahoma" panose="020B0604030504040204" pitchFamily="34" charset="0"/>
            </a:rPr>
            <a:t>guard self-needs</a:t>
          </a:r>
          <a:endParaRPr lang="en-US" sz="1200" b="0" i="1" kern="1200">
            <a:ln>
              <a:solidFill>
                <a:srgbClr val="0070C0"/>
              </a:solidFill>
            </a:ln>
            <a:solidFill>
              <a:schemeClr val="accent5">
                <a:lumMod val="20000"/>
                <a:lumOff val="80000"/>
              </a:schemeClr>
            </a:solidFill>
            <a:effectLst>
              <a:outerShdw blurRad="63500" dir="3600000" algn="tl" rotWithShape="0">
                <a:srgbClr val="000000">
                  <a:alpha val="70000"/>
                </a:srgbClr>
              </a:outerShdw>
            </a:effectLst>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10</xdr:col>
      <xdr:colOff>144779</xdr:colOff>
      <xdr:row>557</xdr:row>
      <xdr:rowOff>22860</xdr:rowOff>
    </xdr:from>
    <xdr:to>
      <xdr:col>13</xdr:col>
      <xdr:colOff>30479</xdr:colOff>
      <xdr:row>558</xdr:row>
      <xdr:rowOff>121920</xdr:rowOff>
    </xdr:to>
    <xdr:sp macro="" textlink="">
      <xdr:nvSpPr>
        <xdr:cNvPr id="904" name="Right pulling need">
          <a:extLst>
            <a:ext uri="{FF2B5EF4-FFF2-40B4-BE49-F238E27FC236}">
              <a16:creationId xmlns:a16="http://schemas.microsoft.com/office/drawing/2014/main" id="{1609C488-A717-43B3-AA79-2A546817F7E8}"/>
            </a:ext>
          </a:extLst>
        </xdr:cNvPr>
        <xdr:cNvSpPr txBox="1">
          <a:spLocks/>
        </xdr:cNvSpPr>
      </xdr:nvSpPr>
      <xdr:spPr>
        <a:xfrm rot="20880000">
          <a:off x="4888229" y="108372910"/>
          <a:ext cx="1428750" cy="264160"/>
        </a:xfrm>
        <a:prstGeom prst="rect">
          <a:avLst/>
        </a:prstGeom>
      </xdr:spPr>
      <xdr:txBody>
        <a:bodyPr vert="horz" wrap="square" lIns="0" tIns="45720" rIns="0" bIns="45720" rtlCol="0" anchor="ctr">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457200" rtl="0" eaLnBrk="1" fontAlgn="auto" latinLnBrk="0" hangingPunct="1">
            <a:lnSpc>
              <a:spcPct val="100000"/>
            </a:lnSpc>
            <a:spcBef>
              <a:spcPts val="0"/>
            </a:spcBef>
            <a:spcAft>
              <a:spcPts val="0"/>
            </a:spcAft>
            <a:buClrTx/>
            <a:buSzTx/>
            <a:buFontTx/>
            <a:buNone/>
            <a:tabLst/>
            <a:defRPr/>
          </a:pPr>
          <a:r>
            <a:rPr lang="en-US" sz="1200" b="0" kern="1200">
              <a:ln>
                <a:solidFill>
                  <a:srgbClr val="C00000"/>
                </a:solidFill>
              </a:ln>
              <a:solidFill>
                <a:srgbClr val="FFB4B4"/>
              </a:solidFill>
              <a:effectLst>
                <a:outerShdw blurRad="63500" dir="3600000" algn="tl" rotWithShape="0">
                  <a:srgbClr val="000000">
                    <a:alpha val="70000"/>
                  </a:srgbClr>
                </a:outerShdw>
              </a:effectLst>
              <a:latin typeface="Tahoma" panose="020B0604030504040204" pitchFamily="34" charset="0"/>
              <a:ea typeface="Tahoma" panose="020B0604030504040204" pitchFamily="34" charset="0"/>
              <a:cs typeface="Tahoma" panose="020B0604030504040204" pitchFamily="34" charset="0"/>
            </a:rPr>
            <a:t>guard social-needs</a:t>
          </a:r>
          <a:endParaRPr lang="en-US" sz="1200" b="0" i="1" kern="1200">
            <a:ln>
              <a:solidFill>
                <a:srgbClr val="C00000"/>
              </a:solidFill>
            </a:ln>
            <a:solidFill>
              <a:srgbClr val="FFB4B4"/>
            </a:solidFill>
            <a:effectLst>
              <a:outerShdw blurRad="63500" dir="3600000" algn="tl" rotWithShape="0">
                <a:srgbClr val="000000">
                  <a:alpha val="70000"/>
                </a:srgbClr>
              </a:outerShdw>
            </a:effectLst>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1</xdr:col>
      <xdr:colOff>388620</xdr:colOff>
      <xdr:row>555</xdr:row>
      <xdr:rowOff>0</xdr:rowOff>
    </xdr:from>
    <xdr:to>
      <xdr:col>4</xdr:col>
      <xdr:colOff>274320</xdr:colOff>
      <xdr:row>556</xdr:row>
      <xdr:rowOff>99060</xdr:rowOff>
    </xdr:to>
    <xdr:sp macro="" textlink="">
      <xdr:nvSpPr>
        <xdr:cNvPr id="905" name="Left pulling need">
          <a:extLst>
            <a:ext uri="{FF2B5EF4-FFF2-40B4-BE49-F238E27FC236}">
              <a16:creationId xmlns:a16="http://schemas.microsoft.com/office/drawing/2014/main" id="{C4878014-BE4E-4932-B17E-ADE9EB38BB46}"/>
            </a:ext>
          </a:extLst>
        </xdr:cNvPr>
        <xdr:cNvSpPr txBox="1">
          <a:spLocks/>
        </xdr:cNvSpPr>
      </xdr:nvSpPr>
      <xdr:spPr>
        <a:xfrm rot="720000">
          <a:off x="502920" y="108019850"/>
          <a:ext cx="1428750" cy="264160"/>
        </a:xfrm>
        <a:prstGeom prst="rect">
          <a:avLst/>
        </a:prstGeom>
      </xdr:spPr>
      <xdr:txBody>
        <a:bodyPr vert="horz" wrap="square" lIns="0" tIns="45720" rIns="0" bIns="45720" rtlCol="0" anchor="ctr">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457200" rtl="0" eaLnBrk="1" fontAlgn="auto" latinLnBrk="0" hangingPunct="1">
            <a:lnSpc>
              <a:spcPct val="100000"/>
            </a:lnSpc>
            <a:spcBef>
              <a:spcPts val="0"/>
            </a:spcBef>
            <a:spcAft>
              <a:spcPts val="0"/>
            </a:spcAft>
            <a:buClrTx/>
            <a:buSzTx/>
            <a:buFontTx/>
            <a:buNone/>
            <a:tabLst/>
            <a:defRPr/>
          </a:pPr>
          <a:r>
            <a:rPr lang="en-US" sz="1200" b="0" kern="1200">
              <a:ln>
                <a:solidFill>
                  <a:srgbClr val="0070C0"/>
                </a:solidFill>
              </a:ln>
              <a:solidFill>
                <a:schemeClr val="accent5">
                  <a:lumMod val="20000"/>
                  <a:lumOff val="80000"/>
                </a:schemeClr>
              </a:solidFill>
              <a:effectLst>
                <a:outerShdw blurRad="63500" dir="3600000" algn="tl" rotWithShape="0">
                  <a:srgbClr val="000000">
                    <a:alpha val="70000"/>
                  </a:srgbClr>
                </a:outerShdw>
              </a:effectLst>
              <a:latin typeface="Tahoma" panose="020B0604030504040204" pitchFamily="34" charset="0"/>
              <a:ea typeface="Tahoma" panose="020B0604030504040204" pitchFamily="34" charset="0"/>
              <a:cs typeface="Tahoma" panose="020B0604030504040204" pitchFamily="34" charset="0"/>
            </a:rPr>
            <a:t>relieve</a:t>
          </a:r>
          <a:r>
            <a:rPr lang="en-US" sz="1200" b="0" kern="1200" baseline="0">
              <a:ln>
                <a:solidFill>
                  <a:srgbClr val="0070C0"/>
                </a:solidFill>
              </a:ln>
              <a:solidFill>
                <a:schemeClr val="accent5">
                  <a:lumMod val="20000"/>
                  <a:lumOff val="80000"/>
                </a:schemeClr>
              </a:solidFill>
              <a:effectLst>
                <a:outerShdw blurRad="63500" dir="3600000" algn="tl" rotWithShape="0">
                  <a:srgbClr val="000000">
                    <a:alpha val="70000"/>
                  </a:srgbClr>
                </a:outerShdw>
              </a:effectLst>
              <a:latin typeface="Tahoma" panose="020B0604030504040204" pitchFamily="34" charset="0"/>
              <a:ea typeface="Tahoma" panose="020B0604030504040204" pitchFamily="34" charset="0"/>
              <a:cs typeface="Tahoma" panose="020B0604030504040204" pitchFamily="34" charset="0"/>
            </a:rPr>
            <a:t> social-needs</a:t>
          </a:r>
          <a:endParaRPr lang="en-US" sz="1200" b="0" i="1" kern="1200">
            <a:ln>
              <a:solidFill>
                <a:srgbClr val="0070C0"/>
              </a:solidFill>
            </a:ln>
            <a:solidFill>
              <a:schemeClr val="accent5">
                <a:lumMod val="20000"/>
                <a:lumOff val="80000"/>
              </a:schemeClr>
            </a:solidFill>
            <a:effectLst>
              <a:outerShdw blurRad="63500" dir="3600000" algn="tl" rotWithShape="0">
                <a:srgbClr val="000000">
                  <a:alpha val="70000"/>
                </a:srgbClr>
              </a:outerShdw>
            </a:effectLst>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9</xdr:col>
      <xdr:colOff>152400</xdr:colOff>
      <xdr:row>555</xdr:row>
      <xdr:rowOff>38100</xdr:rowOff>
    </xdr:from>
    <xdr:to>
      <xdr:col>12</xdr:col>
      <xdr:colOff>38100</xdr:colOff>
      <xdr:row>556</xdr:row>
      <xdr:rowOff>137160</xdr:rowOff>
    </xdr:to>
    <xdr:sp macro="" textlink="">
      <xdr:nvSpPr>
        <xdr:cNvPr id="906" name="Right pulling need">
          <a:extLst>
            <a:ext uri="{FF2B5EF4-FFF2-40B4-BE49-F238E27FC236}">
              <a16:creationId xmlns:a16="http://schemas.microsoft.com/office/drawing/2014/main" id="{20A1E40D-EE8D-4680-8AAC-D63B3671D957}"/>
            </a:ext>
          </a:extLst>
        </xdr:cNvPr>
        <xdr:cNvSpPr txBox="1">
          <a:spLocks/>
        </xdr:cNvSpPr>
      </xdr:nvSpPr>
      <xdr:spPr>
        <a:xfrm rot="20880000">
          <a:off x="4381500" y="108057950"/>
          <a:ext cx="1428750" cy="264160"/>
        </a:xfrm>
        <a:prstGeom prst="rect">
          <a:avLst/>
        </a:prstGeom>
      </xdr:spPr>
      <xdr:txBody>
        <a:bodyPr vert="horz" wrap="square" lIns="0" tIns="45720" rIns="0" bIns="45720" rtlCol="0" anchor="ctr">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457200" rtl="0" eaLnBrk="1" fontAlgn="auto" latinLnBrk="0" hangingPunct="1">
            <a:lnSpc>
              <a:spcPct val="100000"/>
            </a:lnSpc>
            <a:spcBef>
              <a:spcPts val="0"/>
            </a:spcBef>
            <a:spcAft>
              <a:spcPts val="0"/>
            </a:spcAft>
            <a:buClrTx/>
            <a:buSzTx/>
            <a:buFontTx/>
            <a:buNone/>
            <a:tabLst/>
            <a:defRPr/>
          </a:pPr>
          <a:r>
            <a:rPr lang="en-US" sz="1200" b="0" kern="1200">
              <a:ln>
                <a:solidFill>
                  <a:srgbClr val="C00000"/>
                </a:solidFill>
              </a:ln>
              <a:solidFill>
                <a:srgbClr val="FFB4B4"/>
              </a:solidFill>
              <a:effectLst>
                <a:outerShdw blurRad="63500" dir="3600000" algn="tl" rotWithShape="0">
                  <a:srgbClr val="000000">
                    <a:alpha val="70000"/>
                  </a:srgbClr>
                </a:outerShdw>
              </a:effectLst>
              <a:latin typeface="Tahoma" panose="020B0604030504040204" pitchFamily="34" charset="0"/>
              <a:ea typeface="Tahoma" panose="020B0604030504040204" pitchFamily="34" charset="0"/>
              <a:cs typeface="Tahoma" panose="020B0604030504040204" pitchFamily="34" charset="0"/>
            </a:rPr>
            <a:t>relieve self-needs</a:t>
          </a:r>
          <a:endParaRPr lang="en-US" sz="1200" b="0" i="1" kern="1200">
            <a:ln>
              <a:solidFill>
                <a:srgbClr val="C00000"/>
              </a:solidFill>
            </a:ln>
            <a:solidFill>
              <a:srgbClr val="FFB4B4"/>
            </a:solidFill>
            <a:effectLst>
              <a:outerShdw blurRad="63500" dir="3600000" algn="tl" rotWithShape="0">
                <a:srgbClr val="000000">
                  <a:alpha val="70000"/>
                </a:srgbClr>
              </a:outerShdw>
            </a:effectLst>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6</xdr:col>
      <xdr:colOff>418716</xdr:colOff>
      <xdr:row>586</xdr:row>
      <xdr:rowOff>37924</xdr:rowOff>
    </xdr:from>
    <xdr:to>
      <xdr:col>7</xdr:col>
      <xdr:colOff>152016</xdr:colOff>
      <xdr:row>599</xdr:row>
      <xdr:rowOff>45544</xdr:rowOff>
    </xdr:to>
    <xdr:grpSp>
      <xdr:nvGrpSpPr>
        <xdr:cNvPr id="907" name="Group 906" hidden="1">
          <a:extLst>
            <a:ext uri="{FF2B5EF4-FFF2-40B4-BE49-F238E27FC236}">
              <a16:creationId xmlns:a16="http://schemas.microsoft.com/office/drawing/2014/main" id="{DBF7E7B2-EA68-4BA1-ADF5-F8CEC4CD249A}"/>
            </a:ext>
          </a:extLst>
        </xdr:cNvPr>
        <xdr:cNvGrpSpPr/>
      </xdr:nvGrpSpPr>
      <xdr:grpSpPr>
        <a:xfrm rot="360000">
          <a:off x="3104766" y="113944224"/>
          <a:ext cx="247650" cy="2153920"/>
          <a:chOff x="7551420" y="106893360"/>
          <a:chExt cx="243840" cy="3375660"/>
        </a:xfrm>
        <a:effectLst>
          <a:outerShdw blurRad="50800" dist="50800" dir="5400000" algn="ctr" rotWithShape="0">
            <a:schemeClr val="accent2">
              <a:lumMod val="75000"/>
            </a:schemeClr>
          </a:outerShdw>
        </a:effectLst>
      </xdr:grpSpPr>
      <xdr:sp macro="" textlink="">
        <xdr:nvSpPr>
          <xdr:cNvPr id="908" name="Lightning Bolt 907">
            <a:extLst>
              <a:ext uri="{FF2B5EF4-FFF2-40B4-BE49-F238E27FC236}">
                <a16:creationId xmlns:a16="http://schemas.microsoft.com/office/drawing/2014/main" id="{8DC857B8-CD66-39BD-1F3C-E5801E641DE1}"/>
              </a:ext>
            </a:extLst>
          </xdr:cNvPr>
          <xdr:cNvSpPr/>
        </xdr:nvSpPr>
        <xdr:spPr>
          <a:xfrm>
            <a:off x="7642860" y="108432600"/>
            <a:ext cx="152400" cy="1836420"/>
          </a:xfrm>
          <a:prstGeom prst="lightningBolt">
            <a:avLst/>
          </a:prstGeom>
          <a:ln>
            <a:solidFill>
              <a:schemeClr val="accent2">
                <a:lumMod val="60000"/>
                <a:lumOff val="40000"/>
              </a:schemeClr>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sp macro="" textlink="">
        <xdr:nvSpPr>
          <xdr:cNvPr id="909" name="Lightning Bolt 908">
            <a:extLst>
              <a:ext uri="{FF2B5EF4-FFF2-40B4-BE49-F238E27FC236}">
                <a16:creationId xmlns:a16="http://schemas.microsoft.com/office/drawing/2014/main" id="{3F161D57-B43C-BDD5-A0A5-A929890BB4C2}"/>
              </a:ext>
            </a:extLst>
          </xdr:cNvPr>
          <xdr:cNvSpPr/>
        </xdr:nvSpPr>
        <xdr:spPr>
          <a:xfrm flipH="1" flipV="1">
            <a:off x="7551420" y="106893360"/>
            <a:ext cx="152400" cy="1836420"/>
          </a:xfrm>
          <a:prstGeom prst="lightningBolt">
            <a:avLst/>
          </a:prstGeom>
          <a:ln>
            <a:solidFill>
              <a:schemeClr val="accent2">
                <a:lumMod val="60000"/>
                <a:lumOff val="40000"/>
              </a:schemeClr>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grpSp>
    <xdr:clientData/>
  </xdr:twoCellAnchor>
  <xdr:twoCellAnchor>
    <xdr:from>
      <xdr:col>1</xdr:col>
      <xdr:colOff>30480</xdr:colOff>
      <xdr:row>572</xdr:row>
      <xdr:rowOff>121920</xdr:rowOff>
    </xdr:from>
    <xdr:to>
      <xdr:col>5</xdr:col>
      <xdr:colOff>335280</xdr:colOff>
      <xdr:row>587</xdr:row>
      <xdr:rowOff>68580</xdr:rowOff>
    </xdr:to>
    <xdr:sp macro="" textlink="">
      <xdr:nvSpPr>
        <xdr:cNvPr id="910" name="You believe whatever serves your needs.">
          <a:extLst>
            <a:ext uri="{FF2B5EF4-FFF2-40B4-BE49-F238E27FC236}">
              <a16:creationId xmlns:a16="http://schemas.microsoft.com/office/drawing/2014/main" id="{0A44F032-5A64-43A0-98E6-F56AD6D79E96}"/>
            </a:ext>
          </a:extLst>
        </xdr:cNvPr>
        <xdr:cNvSpPr txBox="1">
          <a:spLocks/>
        </xdr:cNvSpPr>
      </xdr:nvSpPr>
      <xdr:spPr>
        <a:xfrm>
          <a:off x="144780" y="111132620"/>
          <a:ext cx="2362200" cy="2562860"/>
        </a:xfrm>
        <a:prstGeom prst="rect">
          <a:avLst/>
        </a:prstGeom>
      </xdr:spPr>
      <xdr:txBody>
        <a:bodyPr vert="horz" wrap="square" lIns="0" tIns="45720" rIns="0" bIns="45720" rtlCol="0" anchor="t">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indent="0" algn="l">
            <a:lnSpc>
              <a:spcPts val="1300"/>
            </a:lnSpc>
            <a:buNone/>
          </a:pPr>
          <a:r>
            <a:rPr lang="en-US" sz="1400" b="1" spc="-30">
              <a:ln>
                <a:solidFill>
                  <a:srgbClr val="0070C0"/>
                </a:solidFill>
              </a:ln>
              <a:solidFill>
                <a:srgbClr val="96E6FF"/>
              </a:solidFill>
              <a:latin typeface="Tahoma" panose="020B0604030504040204" pitchFamily="34" charset="0"/>
              <a:ea typeface="Tahoma" panose="020B0604030504040204" pitchFamily="34" charset="0"/>
              <a:cs typeface="Tahoma" panose="020B0604030504040204" pitchFamily="34" charset="0"/>
            </a:rPr>
            <a:t>Whether your </a:t>
          </a:r>
          <a:r>
            <a:rPr lang="en-US" sz="1400" b="1" spc="-30">
              <a:ln w="3175">
                <a:solidFill>
                  <a:srgbClr val="00B050"/>
                </a:solidFill>
              </a:ln>
              <a:solidFill>
                <a:srgbClr val="C8FFE1"/>
              </a:solidFill>
              <a:latin typeface="Tahoma" panose="020B0604030504040204" pitchFamily="34" charset="0"/>
              <a:ea typeface="Tahoma" panose="020B0604030504040204" pitchFamily="34" charset="0"/>
              <a:cs typeface="Tahoma" panose="020B0604030504040204" pitchFamily="34" charset="0"/>
            </a:rPr>
            <a:t>self-needs</a:t>
          </a:r>
          <a:r>
            <a:rPr lang="en-US" sz="1400" b="1" spc="-30">
              <a:ln>
                <a:solidFill>
                  <a:srgbClr val="0070C0"/>
                </a:solidFill>
              </a:ln>
              <a:solidFill>
                <a:srgbClr val="96E6FF"/>
              </a:solidFill>
              <a:latin typeface="Tahoma" panose="020B0604030504040204" pitchFamily="34" charset="0"/>
              <a:ea typeface="Tahoma" panose="020B0604030504040204" pitchFamily="34" charset="0"/>
              <a:cs typeface="Tahoma" panose="020B0604030504040204" pitchFamily="34" charset="0"/>
            </a:rPr>
            <a:t> resolve </a:t>
          </a:r>
          <a:r>
            <a:rPr lang="en-US" sz="1400" b="1" i="1" spc="-30">
              <a:ln>
                <a:solidFill>
                  <a:srgbClr val="0070C0"/>
                </a:solidFill>
              </a:ln>
              <a:solidFill>
                <a:srgbClr val="96E6FF"/>
              </a:solidFill>
              <a:latin typeface="Tahoma" panose="020B0604030504040204" pitchFamily="34" charset="0"/>
              <a:ea typeface="Tahoma" panose="020B0604030504040204" pitchFamily="34" charset="0"/>
              <a:cs typeface="Tahoma" panose="020B0604030504040204" pitchFamily="34" charset="0"/>
            </a:rPr>
            <a:t>a little</a:t>
          </a:r>
          <a:r>
            <a:rPr lang="en-US" sz="1400" b="1" spc="-30">
              <a:ln>
                <a:solidFill>
                  <a:srgbClr val="0070C0"/>
                </a:solidFill>
              </a:ln>
              <a:solidFill>
                <a:srgbClr val="96E6FF"/>
              </a:solidFill>
              <a:latin typeface="Tahoma" panose="020B0604030504040204" pitchFamily="34" charset="0"/>
              <a:ea typeface="Tahoma" panose="020B0604030504040204" pitchFamily="34" charset="0"/>
              <a:cs typeface="Tahoma" panose="020B0604030504040204" pitchFamily="34" charset="0"/>
            </a:rPr>
            <a:t> </a:t>
          </a:r>
          <a:r>
            <a:rPr lang="en-US" sz="1400" b="1" i="1" spc="-30">
              <a:ln>
                <a:solidFill>
                  <a:srgbClr val="0070C0"/>
                </a:solidFill>
              </a:ln>
              <a:solidFill>
                <a:srgbClr val="96E6FF"/>
              </a:solidFill>
              <a:latin typeface="Tahoma" panose="020B0604030504040204" pitchFamily="34" charset="0"/>
              <a:ea typeface="Tahoma" panose="020B0604030504040204" pitchFamily="34" charset="0"/>
              <a:cs typeface="Tahoma" panose="020B0604030504040204" pitchFamily="34" charset="0"/>
            </a:rPr>
            <a:t>more</a:t>
          </a:r>
          <a:r>
            <a:rPr lang="en-US" sz="1400" b="1" spc="-30">
              <a:ln>
                <a:solidFill>
                  <a:srgbClr val="0070C0"/>
                </a:solidFill>
              </a:ln>
              <a:solidFill>
                <a:srgbClr val="96E6FF"/>
              </a:solidFill>
              <a:latin typeface="Tahoma" panose="020B0604030504040204" pitchFamily="34" charset="0"/>
              <a:ea typeface="Tahoma" panose="020B0604030504040204" pitchFamily="34" charset="0"/>
              <a:cs typeface="Tahoma" panose="020B0604030504040204" pitchFamily="34" charset="0"/>
            </a:rPr>
            <a:t> or </a:t>
          </a:r>
          <a:r>
            <a:rPr lang="en-US" sz="1400" b="1" i="1" spc="-30">
              <a:ln>
                <a:solidFill>
                  <a:srgbClr val="0070C0"/>
                </a:solidFill>
              </a:ln>
              <a:solidFill>
                <a:srgbClr val="96E6FF"/>
              </a:solidFill>
              <a:latin typeface="Tahoma" panose="020B0604030504040204" pitchFamily="34" charset="0"/>
              <a:ea typeface="Tahoma" panose="020B0604030504040204" pitchFamily="34" charset="0"/>
              <a:cs typeface="Tahoma" panose="020B0604030504040204" pitchFamily="34" charset="0"/>
            </a:rPr>
            <a:t>a lot</a:t>
          </a:r>
          <a:r>
            <a:rPr lang="en-US" sz="1400" b="1" spc="-30">
              <a:ln>
                <a:solidFill>
                  <a:srgbClr val="0070C0"/>
                </a:solidFill>
              </a:ln>
              <a:solidFill>
                <a:srgbClr val="96E6FF"/>
              </a:solidFill>
              <a:latin typeface="Tahoma" panose="020B0604030504040204" pitchFamily="34" charset="0"/>
              <a:ea typeface="Tahoma" panose="020B0604030504040204" pitchFamily="34" charset="0"/>
              <a:cs typeface="Tahoma" panose="020B0604030504040204" pitchFamily="34" charset="0"/>
            </a:rPr>
            <a:t> </a:t>
          </a:r>
          <a:r>
            <a:rPr lang="en-US" sz="1400" b="1" i="1" spc="-30">
              <a:ln>
                <a:solidFill>
                  <a:srgbClr val="0070C0"/>
                </a:solidFill>
              </a:ln>
              <a:solidFill>
                <a:srgbClr val="96E6FF"/>
              </a:solidFill>
              <a:latin typeface="Tahoma" panose="020B0604030504040204" pitchFamily="34" charset="0"/>
              <a:ea typeface="Tahoma" panose="020B0604030504040204" pitchFamily="34" charset="0"/>
              <a:cs typeface="Tahoma" panose="020B0604030504040204" pitchFamily="34" charset="0"/>
            </a:rPr>
            <a:t>more</a:t>
          </a:r>
          <a:r>
            <a:rPr lang="en-US" sz="1400" b="1" spc="-30">
              <a:ln>
                <a:solidFill>
                  <a:srgbClr val="0070C0"/>
                </a:solidFill>
              </a:ln>
              <a:solidFill>
                <a:srgbClr val="96E6FF"/>
              </a:solidFill>
              <a:latin typeface="Tahoma" panose="020B0604030504040204" pitchFamily="34" charset="0"/>
              <a:ea typeface="Tahoma" panose="020B0604030504040204" pitchFamily="34" charset="0"/>
              <a:cs typeface="Tahoma" panose="020B0604030504040204" pitchFamily="34" charset="0"/>
            </a:rPr>
            <a:t> than your </a:t>
          </a:r>
          <a:r>
            <a:rPr lang="en-US" sz="1400" b="1" spc="-30">
              <a:ln w="3175">
                <a:solidFill>
                  <a:srgbClr val="7030A0"/>
                </a:solidFill>
              </a:ln>
              <a:solidFill>
                <a:srgbClr val="F0CDFF"/>
              </a:solidFill>
              <a:latin typeface="Tahoma" panose="020B0604030504040204" pitchFamily="34" charset="0"/>
              <a:ea typeface="Tahoma" panose="020B0604030504040204" pitchFamily="34" charset="0"/>
              <a:cs typeface="Tahoma" panose="020B0604030504040204" pitchFamily="34" charset="0"/>
            </a:rPr>
            <a:t>social-needs</a:t>
          </a:r>
          <a:r>
            <a:rPr lang="en-US" sz="1400" b="1" spc="-30">
              <a:ln>
                <a:solidFill>
                  <a:srgbClr val="0070C0"/>
                </a:solidFill>
              </a:ln>
              <a:solidFill>
                <a:srgbClr val="96E6FF"/>
              </a:solidFill>
              <a:latin typeface="Tahoma" panose="020B0604030504040204" pitchFamily="34" charset="0"/>
              <a:ea typeface="Tahoma" panose="020B0604030504040204" pitchFamily="34" charset="0"/>
              <a:cs typeface="Tahoma" panose="020B0604030504040204" pitchFamily="34" charset="0"/>
            </a:rPr>
            <a:t>, your</a:t>
          </a:r>
          <a:r>
            <a:rPr lang="en-US" sz="1400" b="1" spc="-30" baseline="0">
              <a:ln>
                <a:solidFill>
                  <a:srgbClr val="0070C0"/>
                </a:solidFill>
              </a:ln>
              <a:solidFill>
                <a:srgbClr val="96E6FF"/>
              </a:solidFill>
              <a:latin typeface="Tahoma" panose="020B0604030504040204" pitchFamily="34" charset="0"/>
              <a:ea typeface="Tahoma" panose="020B0604030504040204" pitchFamily="34" charset="0"/>
              <a:cs typeface="Tahoma" panose="020B0604030504040204" pitchFamily="34" charset="0"/>
            </a:rPr>
            <a:t> psychosocial orientation priortizes you in the opposite direction of the </a:t>
          </a:r>
          <a:r>
            <a:rPr lang="en-US" sz="1400" b="1" kern="1200" spc="-30">
              <a:ln>
                <a:solidFill>
                  <a:srgbClr val="FF0000"/>
                </a:solidFill>
              </a:ln>
              <a:solidFill>
                <a:srgbClr val="FF5050"/>
              </a:solidFill>
              <a:latin typeface="Tahoma" panose="020B0604030504040204" pitchFamily="34" charset="0"/>
              <a:ea typeface="Tahoma" panose="020B0604030504040204" pitchFamily="34" charset="0"/>
              <a:cs typeface="Tahoma" panose="020B0604030504040204" pitchFamily="34" charset="0"/>
            </a:rPr>
            <a:t>DEEP-oriented</a:t>
          </a:r>
          <a:r>
            <a:rPr lang="en-US" sz="1400" b="1" spc="-30" baseline="0">
              <a:ln>
                <a:solidFill>
                  <a:srgbClr val="0070C0"/>
                </a:solidFill>
              </a:ln>
              <a:solidFill>
                <a:srgbClr val="96E6FF"/>
              </a:solidFill>
              <a:latin typeface="Tahoma" panose="020B0604030504040204" pitchFamily="34" charset="0"/>
              <a:ea typeface="Tahoma" panose="020B0604030504040204" pitchFamily="34" charset="0"/>
              <a:cs typeface="Tahoma" panose="020B0604030504040204" pitchFamily="34" charset="0"/>
            </a:rPr>
            <a:t>. So you find more in common </a:t>
          </a:r>
          <a:r>
            <a:rPr lang="en-US" sz="1400" b="1" spc="-50" baseline="0">
              <a:ln>
                <a:solidFill>
                  <a:srgbClr val="0070C0"/>
                </a:solidFill>
              </a:ln>
              <a:solidFill>
                <a:srgbClr val="96E6FF"/>
              </a:solidFill>
              <a:latin typeface="Tahoma" panose="020B0604030504040204" pitchFamily="34" charset="0"/>
              <a:ea typeface="Tahoma" panose="020B0604030504040204" pitchFamily="34" charset="0"/>
              <a:cs typeface="Tahoma" panose="020B0604030504040204" pitchFamily="34" charset="0"/>
            </a:rPr>
            <a:t>with other </a:t>
          </a:r>
          <a:r>
            <a:rPr lang="en-US" sz="1400" b="1" spc="-50" baseline="0">
              <a:ln>
                <a:solidFill>
                  <a:srgbClr val="6ED7FF"/>
                </a:solidFill>
              </a:ln>
              <a:solidFill>
                <a:srgbClr val="6ED7FF"/>
              </a:solidFill>
              <a:latin typeface="Tahoma" panose="020B0604030504040204" pitchFamily="34" charset="0"/>
              <a:ea typeface="Tahoma" panose="020B0604030504040204" pitchFamily="34" charset="0"/>
              <a:cs typeface="Tahoma" panose="020B0604030504040204" pitchFamily="34" charset="0"/>
            </a:rPr>
            <a:t>WIDE-oriented</a:t>
          </a:r>
          <a:r>
            <a:rPr lang="en-US" sz="1400" b="1" spc="-50" baseline="0">
              <a:ln>
                <a:solidFill>
                  <a:srgbClr val="0070C0"/>
                </a:solidFill>
              </a:ln>
              <a:solidFill>
                <a:srgbClr val="96E6FF"/>
              </a:solidFill>
              <a:latin typeface="Tahoma" panose="020B0604030504040204" pitchFamily="34" charset="0"/>
              <a:ea typeface="Tahoma" panose="020B0604030504040204" pitchFamily="34" charset="0"/>
              <a:cs typeface="Tahoma" panose="020B0604030504040204" pitchFamily="34" charset="0"/>
            </a:rPr>
            <a:t> </a:t>
          </a:r>
          <a:r>
            <a:rPr lang="en-US" sz="1400" b="1" spc="-30" baseline="0">
              <a:ln>
                <a:solidFill>
                  <a:srgbClr val="0070C0"/>
                </a:solidFill>
              </a:ln>
              <a:solidFill>
                <a:srgbClr val="96E6FF"/>
              </a:solidFill>
              <a:latin typeface="Tahoma" panose="020B0604030504040204" pitchFamily="34" charset="0"/>
              <a:ea typeface="Tahoma" panose="020B0604030504040204" pitchFamily="34" charset="0"/>
              <a:cs typeface="Tahoma" panose="020B0604030504040204" pitchFamily="34" charset="0"/>
            </a:rPr>
            <a:t>whose needs may be far </a:t>
          </a:r>
          <a:r>
            <a:rPr lang="en-US" sz="1400" b="1" spc="-70" baseline="0">
              <a:ln>
                <a:solidFill>
                  <a:srgbClr val="0070C0"/>
                </a:solidFill>
              </a:ln>
              <a:solidFill>
                <a:srgbClr val="96E6FF"/>
              </a:solidFill>
              <a:latin typeface="Tahoma" panose="020B0604030504040204" pitchFamily="34" charset="0"/>
              <a:ea typeface="Tahoma" panose="020B0604030504040204" pitchFamily="34" charset="0"/>
              <a:cs typeface="Tahoma" panose="020B0604030504040204" pitchFamily="34" charset="0"/>
            </a:rPr>
            <a:t>more resolved than yours</a:t>
          </a:r>
          <a:r>
            <a:rPr lang="en-US" sz="1400" b="1" spc="-30" baseline="0">
              <a:ln>
                <a:solidFill>
                  <a:srgbClr val="0070C0"/>
                </a:solidFill>
              </a:ln>
              <a:solidFill>
                <a:srgbClr val="96E6FF"/>
              </a:solidFill>
              <a:latin typeface="Tahoma" panose="020B0604030504040204" pitchFamily="34" charset="0"/>
              <a:ea typeface="Tahoma" panose="020B0604030504040204" pitchFamily="34" charset="0"/>
              <a:cs typeface="Tahoma" panose="020B0604030504040204" pitchFamily="34" charset="0"/>
            </a:rPr>
            <a:t>. They tend to be political leaders who dare speak </a:t>
          </a:r>
          <a:r>
            <a:rPr lang="en-US" sz="1400" b="1" spc="-70" baseline="0">
              <a:ln>
                <a:solidFill>
                  <a:srgbClr val="0070C0"/>
                </a:solidFill>
              </a:ln>
              <a:solidFill>
                <a:srgbClr val="96E6FF"/>
              </a:solidFill>
              <a:latin typeface="Tahoma" panose="020B0604030504040204" pitchFamily="34" charset="0"/>
              <a:ea typeface="Tahoma" panose="020B0604030504040204" pitchFamily="34" charset="0"/>
              <a:cs typeface="Tahoma" panose="020B0604030504040204" pitchFamily="34" charset="0"/>
            </a:rPr>
            <a:t>for your prioritized needs</a:t>
          </a:r>
          <a:r>
            <a:rPr lang="en-US" sz="1400" b="1" spc="-30" baseline="0">
              <a:ln>
                <a:solidFill>
                  <a:srgbClr val="0070C0"/>
                </a:solidFill>
              </a:ln>
              <a:solidFill>
                <a:srgbClr val="96E6FF"/>
              </a:solidFill>
              <a:latin typeface="Tahoma" panose="020B0604030504040204" pitchFamily="34" charset="0"/>
              <a:ea typeface="Tahoma" panose="020B0604030504040204" pitchFamily="34" charset="0"/>
              <a:cs typeface="Tahoma" panose="020B0604030504040204" pitchFamily="34" charset="0"/>
            </a:rPr>
            <a:t>.</a:t>
          </a:r>
          <a:endParaRPr lang="en-US" sz="1400" spc="-50">
            <a:ln>
              <a:solidFill>
                <a:srgbClr val="0070C0"/>
              </a:solidFill>
            </a:ln>
            <a:solidFill>
              <a:srgbClr val="96E6FF"/>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8</xdr:col>
      <xdr:colOff>151804</xdr:colOff>
      <xdr:row>572</xdr:row>
      <xdr:rowOff>121920</xdr:rowOff>
    </xdr:from>
    <xdr:to>
      <xdr:col>12</xdr:col>
      <xdr:colOff>456604</xdr:colOff>
      <xdr:row>589</xdr:row>
      <xdr:rowOff>15240</xdr:rowOff>
    </xdr:to>
    <xdr:sp macro="" textlink="">
      <xdr:nvSpPr>
        <xdr:cNvPr id="911" name="You believe whatever serves your needs.">
          <a:extLst>
            <a:ext uri="{FF2B5EF4-FFF2-40B4-BE49-F238E27FC236}">
              <a16:creationId xmlns:a16="http://schemas.microsoft.com/office/drawing/2014/main" id="{4BB97378-E86E-44F5-8247-F61B2E225FA1}"/>
            </a:ext>
          </a:extLst>
        </xdr:cNvPr>
        <xdr:cNvSpPr txBox="1">
          <a:spLocks/>
        </xdr:cNvSpPr>
      </xdr:nvSpPr>
      <xdr:spPr>
        <a:xfrm>
          <a:off x="3866554" y="111132620"/>
          <a:ext cx="2362200" cy="2839720"/>
        </a:xfrm>
        <a:prstGeom prst="rect">
          <a:avLst/>
        </a:prstGeom>
      </xdr:spPr>
      <xdr:txBody>
        <a:bodyPr vert="horz" wrap="square" lIns="0" tIns="45720" rIns="0" bIns="45720" rtlCol="0" anchor="t">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r">
            <a:lnSpc>
              <a:spcPts val="1300"/>
            </a:lnSpc>
          </a:pPr>
          <a:r>
            <a:rPr lang="en-US" sz="1400" b="1" kern="1200" spc="-80" baseline="0">
              <a:ln>
                <a:solidFill>
                  <a:srgbClr val="C00000"/>
                </a:solidFill>
              </a:ln>
              <a:solidFill>
                <a:srgbClr val="FFCCCC"/>
              </a:solidFill>
              <a:latin typeface="Tahoma" panose="020B0604030504040204" pitchFamily="34" charset="0"/>
              <a:ea typeface="Tahoma" panose="020B0604030504040204" pitchFamily="34" charset="0"/>
              <a:cs typeface="Tahoma" panose="020B0604030504040204" pitchFamily="34" charset="0"/>
            </a:rPr>
            <a:t>Whether your </a:t>
          </a:r>
          <a:r>
            <a:rPr lang="en-US" sz="1400" b="1" kern="1200" spc="-80">
              <a:ln w="3175">
                <a:solidFill>
                  <a:srgbClr val="7030A0"/>
                </a:solidFill>
              </a:ln>
              <a:solidFill>
                <a:srgbClr val="F0CDFF"/>
              </a:solidFill>
              <a:latin typeface="Tahoma" panose="020B0604030504040204" pitchFamily="34" charset="0"/>
              <a:ea typeface="Tahoma" panose="020B0604030504040204" pitchFamily="34" charset="0"/>
              <a:cs typeface="Tahoma" panose="020B0604030504040204" pitchFamily="34" charset="0"/>
            </a:rPr>
            <a:t>social-needs</a:t>
          </a:r>
          <a:r>
            <a:rPr lang="en-US" sz="1400" b="1" kern="1200" spc="-80">
              <a:ln>
                <a:solidFill>
                  <a:srgbClr val="C00000"/>
                </a:solidFill>
              </a:ln>
              <a:solidFill>
                <a:srgbClr val="FFCCCC"/>
              </a:solidFill>
              <a:latin typeface="Tahoma" panose="020B0604030504040204" pitchFamily="34" charset="0"/>
              <a:ea typeface="Tahoma" panose="020B0604030504040204" pitchFamily="34" charset="0"/>
              <a:cs typeface="Tahoma" panose="020B0604030504040204" pitchFamily="34" charset="0"/>
            </a:rPr>
            <a:t> </a:t>
          </a:r>
          <a:r>
            <a:rPr lang="en-US" sz="1400" b="1" kern="1200" spc="-30">
              <a:ln>
                <a:solidFill>
                  <a:srgbClr val="C00000"/>
                </a:solidFill>
              </a:ln>
              <a:solidFill>
                <a:srgbClr val="FFCCCC"/>
              </a:solidFill>
              <a:latin typeface="Tahoma" panose="020B0604030504040204" pitchFamily="34" charset="0"/>
              <a:ea typeface="Tahoma" panose="020B0604030504040204" pitchFamily="34" charset="0"/>
              <a:cs typeface="Tahoma" panose="020B0604030504040204" pitchFamily="34" charset="0"/>
            </a:rPr>
            <a:t>resolve </a:t>
          </a:r>
          <a:r>
            <a:rPr lang="en-US" sz="1400" b="1" i="1" kern="1200" spc="-30">
              <a:ln>
                <a:solidFill>
                  <a:srgbClr val="C00000"/>
                </a:solidFill>
              </a:ln>
              <a:solidFill>
                <a:srgbClr val="FFCCCC"/>
              </a:solidFill>
              <a:latin typeface="Tahoma" panose="020B0604030504040204" pitchFamily="34" charset="0"/>
              <a:ea typeface="Tahoma" panose="020B0604030504040204" pitchFamily="34" charset="0"/>
              <a:cs typeface="Tahoma" panose="020B0604030504040204" pitchFamily="34" charset="0"/>
            </a:rPr>
            <a:t>a little more</a:t>
          </a:r>
          <a:r>
            <a:rPr lang="en-US" sz="1400" b="1" kern="1200" spc="-30">
              <a:ln>
                <a:solidFill>
                  <a:srgbClr val="C00000"/>
                </a:solidFill>
              </a:ln>
              <a:solidFill>
                <a:srgbClr val="FFCCCC"/>
              </a:solidFill>
              <a:latin typeface="Tahoma" panose="020B0604030504040204" pitchFamily="34" charset="0"/>
              <a:ea typeface="Tahoma" panose="020B0604030504040204" pitchFamily="34" charset="0"/>
              <a:cs typeface="Tahoma" panose="020B0604030504040204" pitchFamily="34" charset="0"/>
            </a:rPr>
            <a:t> or </a:t>
          </a:r>
          <a:r>
            <a:rPr lang="en-US" sz="1400" b="1" i="1" kern="1200" spc="-30">
              <a:ln>
                <a:solidFill>
                  <a:srgbClr val="C00000"/>
                </a:solidFill>
              </a:ln>
              <a:solidFill>
                <a:srgbClr val="FFCCCC"/>
              </a:solidFill>
              <a:latin typeface="Tahoma" panose="020B0604030504040204" pitchFamily="34" charset="0"/>
              <a:ea typeface="Tahoma" panose="020B0604030504040204" pitchFamily="34" charset="0"/>
              <a:cs typeface="Tahoma" panose="020B0604030504040204" pitchFamily="34" charset="0"/>
            </a:rPr>
            <a:t>a lot</a:t>
          </a:r>
          <a:r>
            <a:rPr lang="en-US" sz="1400" b="1" kern="1200" spc="-30">
              <a:ln>
                <a:solidFill>
                  <a:srgbClr val="C00000"/>
                </a:solidFill>
              </a:ln>
              <a:solidFill>
                <a:srgbClr val="FFCCCC"/>
              </a:solidFill>
              <a:latin typeface="Tahoma" panose="020B0604030504040204" pitchFamily="34" charset="0"/>
              <a:ea typeface="Tahoma" panose="020B0604030504040204" pitchFamily="34" charset="0"/>
              <a:cs typeface="Tahoma" panose="020B0604030504040204" pitchFamily="34" charset="0"/>
            </a:rPr>
            <a:t> </a:t>
          </a:r>
          <a:r>
            <a:rPr lang="en-US" sz="1400" b="1" i="1" kern="1200" spc="-30">
              <a:ln>
                <a:solidFill>
                  <a:srgbClr val="C00000"/>
                </a:solidFill>
              </a:ln>
              <a:solidFill>
                <a:srgbClr val="FFCCCC"/>
              </a:solidFill>
              <a:latin typeface="Tahoma" panose="020B0604030504040204" pitchFamily="34" charset="0"/>
              <a:ea typeface="Tahoma" panose="020B0604030504040204" pitchFamily="34" charset="0"/>
              <a:cs typeface="Tahoma" panose="020B0604030504040204" pitchFamily="34" charset="0"/>
            </a:rPr>
            <a:t>more</a:t>
          </a:r>
          <a:r>
            <a:rPr lang="en-US" sz="1400" b="1" kern="1200" spc="-30">
              <a:ln>
                <a:solidFill>
                  <a:srgbClr val="C00000"/>
                </a:solidFill>
              </a:ln>
              <a:solidFill>
                <a:srgbClr val="FFCCCC"/>
              </a:solidFill>
              <a:latin typeface="Tahoma" panose="020B0604030504040204" pitchFamily="34" charset="0"/>
              <a:ea typeface="Tahoma" panose="020B0604030504040204" pitchFamily="34" charset="0"/>
              <a:cs typeface="Tahoma" panose="020B0604030504040204" pitchFamily="34" charset="0"/>
            </a:rPr>
            <a:t> than your </a:t>
          </a:r>
          <a:r>
            <a:rPr lang="en-US" sz="1400" b="1" kern="1200" spc="-30">
              <a:ln w="3175">
                <a:solidFill>
                  <a:srgbClr val="00B050"/>
                </a:solidFill>
              </a:ln>
              <a:solidFill>
                <a:srgbClr val="C8FFE1"/>
              </a:solidFill>
              <a:latin typeface="Tahoma" panose="020B0604030504040204" pitchFamily="34" charset="0"/>
              <a:ea typeface="Tahoma" panose="020B0604030504040204" pitchFamily="34" charset="0"/>
              <a:cs typeface="Tahoma" panose="020B0604030504040204" pitchFamily="34" charset="0"/>
            </a:rPr>
            <a:t>self-needs</a:t>
          </a:r>
          <a:r>
            <a:rPr lang="en-US" sz="1400" b="1" kern="1200" spc="-30">
              <a:ln>
                <a:solidFill>
                  <a:srgbClr val="C00000"/>
                </a:solidFill>
              </a:ln>
              <a:solidFill>
                <a:srgbClr val="FFCCCC"/>
              </a:solidFill>
              <a:latin typeface="Tahoma" panose="020B0604030504040204" pitchFamily="34" charset="0"/>
              <a:ea typeface="Tahoma" panose="020B0604030504040204" pitchFamily="34" charset="0"/>
              <a:cs typeface="Tahoma" panose="020B0604030504040204" pitchFamily="34" charset="0"/>
            </a:rPr>
            <a:t>, your psychosocial orientation priortizes you in the opposite direction of the </a:t>
          </a:r>
          <a:r>
            <a:rPr lang="en-US" sz="1400" b="1" kern="1200" spc="-30" baseline="0">
              <a:ln>
                <a:solidFill>
                  <a:srgbClr val="6ED7FF"/>
                </a:solidFill>
              </a:ln>
              <a:solidFill>
                <a:srgbClr val="6ED7FF"/>
              </a:solidFill>
              <a:latin typeface="Tahoma" panose="020B0604030504040204" pitchFamily="34" charset="0"/>
              <a:ea typeface="Tahoma" panose="020B0604030504040204" pitchFamily="34" charset="0"/>
              <a:cs typeface="Tahoma" panose="020B0604030504040204" pitchFamily="34" charset="0"/>
            </a:rPr>
            <a:t>WIDE-oriented</a:t>
          </a:r>
          <a:r>
            <a:rPr lang="en-US" sz="1400" b="1" kern="1200" spc="-30">
              <a:ln>
                <a:solidFill>
                  <a:srgbClr val="C00000"/>
                </a:solidFill>
              </a:ln>
              <a:solidFill>
                <a:srgbClr val="FFCCCC"/>
              </a:solidFill>
              <a:latin typeface="Tahoma" panose="020B0604030504040204" pitchFamily="34" charset="0"/>
              <a:ea typeface="Tahoma" panose="020B0604030504040204" pitchFamily="34" charset="0"/>
              <a:cs typeface="Tahoma" panose="020B0604030504040204" pitchFamily="34" charset="0"/>
            </a:rPr>
            <a:t>. So you find more in common with other </a:t>
          </a:r>
          <a:r>
            <a:rPr lang="en-US" sz="1400" b="1" kern="1200" spc="-30">
              <a:ln>
                <a:solidFill>
                  <a:srgbClr val="FF0000"/>
                </a:solidFill>
              </a:ln>
              <a:solidFill>
                <a:srgbClr val="FF5050"/>
              </a:solidFill>
              <a:latin typeface="Tahoma" panose="020B0604030504040204" pitchFamily="34" charset="0"/>
              <a:ea typeface="Tahoma" panose="020B0604030504040204" pitchFamily="34" charset="0"/>
              <a:cs typeface="Tahoma" panose="020B0604030504040204" pitchFamily="34" charset="0"/>
            </a:rPr>
            <a:t>DEEP-oriented</a:t>
          </a:r>
          <a:r>
            <a:rPr lang="en-US" sz="1400" b="1" kern="1200" spc="-30">
              <a:ln>
                <a:solidFill>
                  <a:srgbClr val="C00000"/>
                </a:solidFill>
              </a:ln>
              <a:solidFill>
                <a:srgbClr val="FFCCCC"/>
              </a:solidFill>
              <a:latin typeface="Tahoma" panose="020B0604030504040204" pitchFamily="34" charset="0"/>
              <a:ea typeface="Tahoma" panose="020B0604030504040204" pitchFamily="34" charset="0"/>
              <a:cs typeface="Tahoma" panose="020B0604030504040204" pitchFamily="34" charset="0"/>
            </a:rPr>
            <a:t> whose needs may be far </a:t>
          </a:r>
          <a:r>
            <a:rPr lang="en-US" sz="1400" b="1" kern="1200" spc="-70" baseline="0">
              <a:ln>
                <a:solidFill>
                  <a:srgbClr val="C00000"/>
                </a:solidFill>
              </a:ln>
              <a:solidFill>
                <a:srgbClr val="FFCCCC"/>
              </a:solidFill>
              <a:latin typeface="Tahoma" panose="020B0604030504040204" pitchFamily="34" charset="0"/>
              <a:ea typeface="Tahoma" panose="020B0604030504040204" pitchFamily="34" charset="0"/>
              <a:cs typeface="Tahoma" panose="020B0604030504040204" pitchFamily="34" charset="0"/>
            </a:rPr>
            <a:t>more resolved than yours</a:t>
          </a:r>
          <a:r>
            <a:rPr lang="en-US" sz="1400" b="1" kern="1200" spc="-30">
              <a:ln>
                <a:solidFill>
                  <a:srgbClr val="C00000"/>
                </a:solidFill>
              </a:ln>
              <a:solidFill>
                <a:srgbClr val="FFCCCC"/>
              </a:solidFill>
              <a:latin typeface="Tahoma" panose="020B0604030504040204" pitchFamily="34" charset="0"/>
              <a:ea typeface="Tahoma" panose="020B0604030504040204" pitchFamily="34" charset="0"/>
              <a:cs typeface="Tahoma" panose="020B0604030504040204" pitchFamily="34" charset="0"/>
            </a:rPr>
            <a:t>. They tend to be political leaders who dare speak </a:t>
          </a:r>
          <a:r>
            <a:rPr lang="en-US" sz="1400" b="1" kern="1200" spc="-70" baseline="0">
              <a:ln>
                <a:solidFill>
                  <a:srgbClr val="C00000"/>
                </a:solidFill>
              </a:ln>
              <a:solidFill>
                <a:srgbClr val="FFCCCC"/>
              </a:solidFill>
              <a:latin typeface="Tahoma" panose="020B0604030504040204" pitchFamily="34" charset="0"/>
              <a:ea typeface="Tahoma" panose="020B0604030504040204" pitchFamily="34" charset="0"/>
              <a:cs typeface="Tahoma" panose="020B0604030504040204" pitchFamily="34" charset="0"/>
            </a:rPr>
            <a:t>for your prioritized needs</a:t>
          </a:r>
          <a:r>
            <a:rPr lang="en-US" sz="1400" b="1" kern="1200" spc="-30">
              <a:ln>
                <a:solidFill>
                  <a:srgbClr val="C00000"/>
                </a:solidFill>
              </a:ln>
              <a:solidFill>
                <a:srgbClr val="FFCCCC"/>
              </a:solidFill>
              <a:latin typeface="Tahoma" panose="020B0604030504040204" pitchFamily="34" charset="0"/>
              <a:ea typeface="Tahoma" panose="020B0604030504040204" pitchFamily="34" charset="0"/>
              <a:cs typeface="Tahoma" panose="020B0604030504040204" pitchFamily="34" charset="0"/>
            </a:rPr>
            <a:t>.</a:t>
          </a:r>
        </a:p>
      </xdr:txBody>
    </xdr:sp>
    <xdr:clientData/>
  </xdr:twoCellAnchor>
  <xdr:twoCellAnchor>
    <xdr:from>
      <xdr:col>7</xdr:col>
      <xdr:colOff>22860</xdr:colOff>
      <xdr:row>412</xdr:row>
      <xdr:rowOff>37958</xdr:rowOff>
    </xdr:from>
    <xdr:to>
      <xdr:col>7</xdr:col>
      <xdr:colOff>22860</xdr:colOff>
      <xdr:row>458</xdr:row>
      <xdr:rowOff>154499</xdr:rowOff>
    </xdr:to>
    <xdr:cxnSp macro="">
      <xdr:nvCxnSpPr>
        <xdr:cNvPr id="912" name="Straight Connector 911">
          <a:extLst>
            <a:ext uri="{FF2B5EF4-FFF2-40B4-BE49-F238E27FC236}">
              <a16:creationId xmlns:a16="http://schemas.microsoft.com/office/drawing/2014/main" id="{5E400251-D698-430C-A33D-C0475293576D}"/>
            </a:ext>
          </a:extLst>
        </xdr:cNvPr>
        <xdr:cNvCxnSpPr/>
      </xdr:nvCxnSpPr>
      <xdr:spPr>
        <a:xfrm>
          <a:off x="3223260" y="83140408"/>
          <a:ext cx="0" cy="8130241"/>
        </a:xfrm>
        <a:prstGeom prst="line">
          <a:avLst/>
        </a:prstGeom>
      </xdr:spPr>
      <xdr:style>
        <a:lnRef idx="1">
          <a:schemeClr val="accent4"/>
        </a:lnRef>
        <a:fillRef idx="0">
          <a:schemeClr val="accent4"/>
        </a:fillRef>
        <a:effectRef idx="0">
          <a:schemeClr val="accent4"/>
        </a:effectRef>
        <a:fontRef idx="minor">
          <a:schemeClr val="tx1"/>
        </a:fontRef>
      </xdr:style>
    </xdr:cxnSp>
    <xdr:clientData/>
  </xdr:twoCellAnchor>
  <xdr:twoCellAnchor>
    <xdr:from>
      <xdr:col>0</xdr:col>
      <xdr:colOff>77246</xdr:colOff>
      <xdr:row>421</xdr:row>
      <xdr:rowOff>69327</xdr:rowOff>
    </xdr:from>
    <xdr:to>
      <xdr:col>13</xdr:col>
      <xdr:colOff>38100</xdr:colOff>
      <xdr:row>427</xdr:row>
      <xdr:rowOff>158675</xdr:rowOff>
    </xdr:to>
    <xdr:grpSp>
      <xdr:nvGrpSpPr>
        <xdr:cNvPr id="913" name="Group 912">
          <a:extLst>
            <a:ext uri="{FF2B5EF4-FFF2-40B4-BE49-F238E27FC236}">
              <a16:creationId xmlns:a16="http://schemas.microsoft.com/office/drawing/2014/main" id="{23CF6E17-07C6-4B41-965F-AD1F499BE03F}"/>
            </a:ext>
          </a:extLst>
        </xdr:cNvPr>
        <xdr:cNvGrpSpPr/>
      </xdr:nvGrpSpPr>
      <xdr:grpSpPr>
        <a:xfrm>
          <a:off x="77246" y="85076777"/>
          <a:ext cx="6247354" cy="1130748"/>
          <a:chOff x="62006" y="80864187"/>
          <a:chExt cx="6026374" cy="1140908"/>
        </a:xfrm>
      </xdr:grpSpPr>
      <xdr:sp macro="" textlink="">
        <xdr:nvSpPr>
          <xdr:cNvPr id="914" name="Left pulling need">
            <a:extLst>
              <a:ext uri="{FF2B5EF4-FFF2-40B4-BE49-F238E27FC236}">
                <a16:creationId xmlns:a16="http://schemas.microsoft.com/office/drawing/2014/main" id="{F028FEDF-136C-8B7B-9340-C937420BC6B0}"/>
              </a:ext>
            </a:extLst>
          </xdr:cNvPr>
          <xdr:cNvSpPr txBox="1">
            <a:spLocks/>
          </xdr:cNvSpPr>
        </xdr:nvSpPr>
        <xdr:spPr>
          <a:xfrm>
            <a:off x="68580" y="80864187"/>
            <a:ext cx="2255520" cy="502920"/>
          </a:xfrm>
          <a:prstGeom prst="rect">
            <a:avLst/>
          </a:prstGeom>
        </xdr:spPr>
        <xdr:txBody>
          <a:bodyPr vert="horz" wrap="square" lIns="0" tIns="45720" rIns="0" bIns="45720"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457200" rtl="0" eaLnBrk="1" fontAlgn="auto" latinLnBrk="0" hangingPunct="1">
              <a:lnSpc>
                <a:spcPct val="100000"/>
              </a:lnSpc>
              <a:spcBef>
                <a:spcPts val="0"/>
              </a:spcBef>
              <a:spcAft>
                <a:spcPts val="0"/>
              </a:spcAft>
              <a:buClrTx/>
              <a:buSzTx/>
              <a:buFontTx/>
              <a:buNone/>
              <a:tabLst/>
              <a:defRPr/>
            </a:pPr>
            <a:r>
              <a:rPr lang="en-US" sz="1200" b="1" kern="1200">
                <a:ln>
                  <a:solidFill>
                    <a:schemeClr val="accent5">
                      <a:lumMod val="20000"/>
                      <a:lumOff val="80000"/>
                    </a:schemeClr>
                  </a:solidFill>
                </a:ln>
                <a:solidFill>
                  <a:srgbClr val="00B0F0"/>
                </a:solidFill>
                <a:effectLst>
                  <a:glow rad="38100">
                    <a:srgbClr val="002060"/>
                  </a:glow>
                  <a:outerShdw blurRad="63500" dir="3600000" algn="tl" rotWithShape="0">
                    <a:srgbClr val="000000">
                      <a:alpha val="70000"/>
                    </a:srgbClr>
                  </a:outerShdw>
                </a:effectLst>
                <a:latin typeface="Tahoma" panose="020B0604030504040204" pitchFamily="34" charset="0"/>
                <a:ea typeface="Tahoma" panose="020B0604030504040204" pitchFamily="34" charset="0"/>
                <a:cs typeface="Tahoma" panose="020B0604030504040204" pitchFamily="34" charset="0"/>
              </a:rPr>
              <a:t>We must prioritize what is </a:t>
            </a:r>
            <a:r>
              <a:rPr lang="en-US" sz="1200" b="1" i="1" kern="1200">
                <a:ln>
                  <a:solidFill>
                    <a:schemeClr val="accent5">
                      <a:lumMod val="20000"/>
                      <a:lumOff val="80000"/>
                    </a:schemeClr>
                  </a:solidFill>
                </a:ln>
                <a:solidFill>
                  <a:srgbClr val="00B0F0"/>
                </a:solidFill>
                <a:effectLst>
                  <a:glow rad="38100">
                    <a:srgbClr val="002060"/>
                  </a:glow>
                  <a:outerShdw blurRad="63500" dir="3600000" algn="tl" rotWithShape="0">
                    <a:srgbClr val="000000">
                      <a:alpha val="70000"/>
                    </a:srgbClr>
                  </a:outerShdw>
                </a:effectLst>
                <a:latin typeface="Tahoma" panose="020B0604030504040204" pitchFamily="34" charset="0"/>
                <a:ea typeface="Tahoma" panose="020B0604030504040204" pitchFamily="34" charset="0"/>
                <a:cs typeface="Tahoma" panose="020B0604030504040204" pitchFamily="34" charset="0"/>
              </a:rPr>
              <a:t>effective</a:t>
            </a:r>
            <a:r>
              <a:rPr lang="en-US" sz="1200" b="1" kern="1200">
                <a:ln>
                  <a:solidFill>
                    <a:schemeClr val="accent5">
                      <a:lumMod val="20000"/>
                      <a:lumOff val="80000"/>
                    </a:schemeClr>
                  </a:solidFill>
                </a:ln>
                <a:solidFill>
                  <a:srgbClr val="00B0F0"/>
                </a:solidFill>
                <a:effectLst>
                  <a:glow rad="38100">
                    <a:srgbClr val="002060"/>
                  </a:glow>
                  <a:outerShdw blurRad="63500" dir="3600000" algn="tl" rotWithShape="0">
                    <a:srgbClr val="000000">
                      <a:alpha val="70000"/>
                    </a:srgbClr>
                  </a:outerShdw>
                </a:effectLst>
                <a:latin typeface="Tahoma" panose="020B0604030504040204" pitchFamily="34" charset="0"/>
                <a:ea typeface="Tahoma" panose="020B0604030504040204" pitchFamily="34" charset="0"/>
                <a:cs typeface="Tahoma" panose="020B0604030504040204" pitchFamily="34" charset="0"/>
              </a:rPr>
              <a:t> for the many</a:t>
            </a:r>
          </a:p>
        </xdr:txBody>
      </xdr:sp>
      <xdr:sp macro="" textlink="">
        <xdr:nvSpPr>
          <xdr:cNvPr id="915" name="Right pulling need">
            <a:extLst>
              <a:ext uri="{FF2B5EF4-FFF2-40B4-BE49-F238E27FC236}">
                <a16:creationId xmlns:a16="http://schemas.microsoft.com/office/drawing/2014/main" id="{FD53F9B2-FC17-D6E2-E26A-6B3B6D36B399}"/>
              </a:ext>
            </a:extLst>
          </xdr:cNvPr>
          <xdr:cNvSpPr txBox="1">
            <a:spLocks/>
          </xdr:cNvSpPr>
        </xdr:nvSpPr>
        <xdr:spPr>
          <a:xfrm>
            <a:off x="3832860" y="80871807"/>
            <a:ext cx="2255520" cy="502920"/>
          </a:xfrm>
          <a:prstGeom prst="rect">
            <a:avLst/>
          </a:prstGeom>
        </xdr:spPr>
        <xdr:txBody>
          <a:bodyPr vert="horz" wrap="square" lIns="0" tIns="45720" rIns="0" bIns="45720"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r" defTabSz="457200" rtl="0" eaLnBrk="1" fontAlgn="auto" latinLnBrk="0" hangingPunct="1">
              <a:lnSpc>
                <a:spcPct val="100000"/>
              </a:lnSpc>
              <a:spcBef>
                <a:spcPts val="0"/>
              </a:spcBef>
              <a:spcAft>
                <a:spcPts val="0"/>
              </a:spcAft>
              <a:buClrTx/>
              <a:buSzTx/>
              <a:buFontTx/>
              <a:buNone/>
              <a:tabLst/>
              <a:defRPr/>
            </a:pPr>
            <a:r>
              <a:rPr lang="en-US" sz="1200" b="1" kern="1200" spc="-30" baseline="0">
                <a:ln>
                  <a:solidFill>
                    <a:srgbClr val="FFD7DC"/>
                  </a:solidFill>
                </a:ln>
                <a:solidFill>
                  <a:srgbClr val="FF3C3C"/>
                </a:solidFill>
                <a:effectLst>
                  <a:glow rad="76200">
                    <a:srgbClr val="C00000"/>
                  </a:glow>
                  <a:outerShdw blurRad="63500" dir="3600000" algn="tl" rotWithShape="0">
                    <a:srgbClr val="000000">
                      <a:alpha val="70000"/>
                    </a:srgbClr>
                  </a:outerShdw>
                </a:effectLst>
                <a:latin typeface="Tahoma" panose="020B0604030504040204" pitchFamily="34" charset="0"/>
                <a:ea typeface="Tahoma" panose="020B0604030504040204" pitchFamily="34" charset="0"/>
                <a:cs typeface="Tahoma" panose="020B0604030504040204" pitchFamily="34" charset="0"/>
              </a:rPr>
              <a:t>We must prioritize what </a:t>
            </a:r>
            <a:r>
              <a:rPr lang="en-US" sz="1200" b="1" kern="1200">
                <a:ln>
                  <a:solidFill>
                    <a:srgbClr val="FFD7DC"/>
                  </a:solidFill>
                </a:ln>
                <a:solidFill>
                  <a:srgbClr val="FF3C3C"/>
                </a:solidFill>
                <a:effectLst>
                  <a:glow rad="76200">
                    <a:srgbClr val="C00000"/>
                  </a:glow>
                  <a:outerShdw blurRad="63500" dir="3600000" algn="tl" rotWithShape="0">
                    <a:srgbClr val="000000">
                      <a:alpha val="70000"/>
                    </a:srgbClr>
                  </a:outerShdw>
                </a:effectLst>
                <a:latin typeface="Tahoma" panose="020B0604030504040204" pitchFamily="34" charset="0"/>
                <a:ea typeface="Tahoma" panose="020B0604030504040204" pitchFamily="34" charset="0"/>
                <a:cs typeface="Tahoma" panose="020B0604030504040204" pitchFamily="34" charset="0"/>
              </a:rPr>
              <a:t>is </a:t>
            </a:r>
            <a:r>
              <a:rPr lang="en-US" sz="1200" b="1" i="1" kern="1200">
                <a:ln>
                  <a:solidFill>
                    <a:srgbClr val="FFD7DC"/>
                  </a:solidFill>
                </a:ln>
                <a:solidFill>
                  <a:srgbClr val="FF3C3C"/>
                </a:solidFill>
                <a:effectLst>
                  <a:glow rad="76200">
                    <a:srgbClr val="C00000"/>
                  </a:glow>
                  <a:outerShdw blurRad="63500" dir="3600000" algn="tl" rotWithShape="0">
                    <a:srgbClr val="000000">
                      <a:alpha val="70000"/>
                    </a:srgbClr>
                  </a:outerShdw>
                </a:effectLst>
                <a:latin typeface="Tahoma" panose="020B0604030504040204" pitchFamily="34" charset="0"/>
                <a:ea typeface="Tahoma" panose="020B0604030504040204" pitchFamily="34" charset="0"/>
                <a:cs typeface="Tahoma" panose="020B0604030504040204" pitchFamily="34" charset="0"/>
              </a:rPr>
              <a:t>efficient</a:t>
            </a:r>
            <a:r>
              <a:rPr lang="en-US" sz="1200" b="1" kern="1200">
                <a:ln>
                  <a:solidFill>
                    <a:srgbClr val="FFD7DC"/>
                  </a:solidFill>
                </a:ln>
                <a:solidFill>
                  <a:srgbClr val="FF3C3C"/>
                </a:solidFill>
                <a:effectLst>
                  <a:glow rad="76200">
                    <a:srgbClr val="C00000"/>
                  </a:glow>
                  <a:outerShdw blurRad="63500" dir="3600000" algn="tl" rotWithShape="0">
                    <a:srgbClr val="000000">
                      <a:alpha val="70000"/>
                    </a:srgbClr>
                  </a:outerShdw>
                </a:effectLst>
                <a:latin typeface="Tahoma" panose="020B0604030504040204" pitchFamily="34" charset="0"/>
                <a:ea typeface="Tahoma" panose="020B0604030504040204" pitchFamily="34" charset="0"/>
                <a:cs typeface="Tahoma" panose="020B0604030504040204" pitchFamily="34" charset="0"/>
              </a:rPr>
              <a:t> for the few</a:t>
            </a:r>
          </a:p>
        </xdr:txBody>
      </xdr:sp>
      <xdr:sp macro="" textlink="">
        <xdr:nvSpPr>
          <xdr:cNvPr id="916" name="Left pulling need">
            <a:extLst>
              <a:ext uri="{FF2B5EF4-FFF2-40B4-BE49-F238E27FC236}">
                <a16:creationId xmlns:a16="http://schemas.microsoft.com/office/drawing/2014/main" id="{851A8FB9-6B11-017A-6D3B-149FBDC6E6A8}"/>
              </a:ext>
            </a:extLst>
          </xdr:cNvPr>
          <xdr:cNvSpPr txBox="1">
            <a:spLocks/>
          </xdr:cNvSpPr>
        </xdr:nvSpPr>
        <xdr:spPr>
          <a:xfrm>
            <a:off x="62006" y="81319295"/>
            <a:ext cx="2286000" cy="685800"/>
          </a:xfrm>
          <a:prstGeom prst="rect">
            <a:avLst/>
          </a:prstGeom>
        </xdr:spPr>
        <xdr:txBody>
          <a:bodyPr vert="horz" wrap="square" lIns="0" tIns="45720" rIns="0" bIns="45720" rtlCol="0" anchor="t">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indent="0" algn="l">
              <a:buNone/>
            </a:pPr>
            <a:r>
              <a:rPr lang="en-US" sz="1100" spc="-40">
                <a:ln>
                  <a:solidFill>
                    <a:schemeClr val="accent5">
                      <a:lumMod val="20000"/>
                      <a:lumOff val="80000"/>
                    </a:schemeClr>
                  </a:solidFill>
                </a:ln>
                <a:solidFill>
                  <a:schemeClr val="accent5">
                    <a:lumMod val="40000"/>
                    <a:lumOff val="60000"/>
                  </a:schemeClr>
                </a:solidFill>
                <a:effectLst>
                  <a:outerShdw blurRad="50800" dist="38100" dir="5400000" algn="t" rotWithShape="0">
                    <a:prstClr val="black">
                      <a:alpha val="60000"/>
                    </a:prstClr>
                  </a:outerShdw>
                </a:effectLst>
                <a:latin typeface="Tahoma" panose="020B0604030504040204" pitchFamily="34" charset="0"/>
                <a:ea typeface="Tahoma" panose="020B0604030504040204" pitchFamily="34" charset="0"/>
                <a:cs typeface="Tahoma" panose="020B0604030504040204" pitchFamily="34" charset="0"/>
              </a:rPr>
              <a:t>We feel the need for </a:t>
            </a:r>
            <a:r>
              <a:rPr lang="en-US" sz="1100" b="1" i="1" spc="-40">
                <a:ln>
                  <a:solidFill>
                    <a:schemeClr val="accent5">
                      <a:lumMod val="20000"/>
                      <a:lumOff val="80000"/>
                    </a:schemeClr>
                  </a:solidFill>
                </a:ln>
                <a:solidFill>
                  <a:schemeClr val="accent5">
                    <a:lumMod val="40000"/>
                    <a:lumOff val="60000"/>
                  </a:schemeClr>
                </a:solidFill>
                <a:effectLst>
                  <a:outerShdw blurRad="50800" dist="38100" dir="5400000" algn="t" rotWithShape="0">
                    <a:prstClr val="black">
                      <a:alpha val="60000"/>
                    </a:prstClr>
                  </a:outerShdw>
                </a:effectLst>
                <a:latin typeface="Tahoma" panose="020B0604030504040204" pitchFamily="34" charset="0"/>
                <a:ea typeface="Tahoma" panose="020B0604030504040204" pitchFamily="34" charset="0"/>
                <a:cs typeface="Tahoma" panose="020B0604030504040204" pitchFamily="34" charset="0"/>
              </a:rPr>
              <a:t>effectiveness</a:t>
            </a:r>
            <a:r>
              <a:rPr lang="en-US" sz="1100" spc="-40">
                <a:ln>
                  <a:solidFill>
                    <a:schemeClr val="accent5">
                      <a:lumMod val="20000"/>
                      <a:lumOff val="80000"/>
                    </a:schemeClr>
                  </a:solidFill>
                </a:ln>
                <a:solidFill>
                  <a:schemeClr val="accent5">
                    <a:lumMod val="40000"/>
                    <a:lumOff val="60000"/>
                  </a:schemeClr>
                </a:solidFill>
                <a:effectLst>
                  <a:outerShdw blurRad="50800" dist="38100" dir="5400000" algn="t" rotWithShape="0">
                    <a:prstClr val="black">
                      <a:alpha val="60000"/>
                    </a:prstClr>
                  </a:outerShdw>
                </a:effectLst>
                <a:latin typeface="Tahoma" panose="020B0604030504040204" pitchFamily="34" charset="0"/>
                <a:ea typeface="Tahoma" panose="020B0604030504040204" pitchFamily="34" charset="0"/>
                <a:cs typeface="Tahoma" panose="020B0604030504040204" pitchFamily="34" charset="0"/>
              </a:rPr>
              <a:t> too </a:t>
            </a:r>
            <a:r>
              <a:rPr lang="en-US" sz="1100" spc="-40">
                <a:ln>
                  <a:solidFill>
                    <a:srgbClr val="FFFF00"/>
                  </a:solidFill>
                </a:ln>
                <a:solidFill>
                  <a:srgbClr val="FFFF00"/>
                </a:solidFill>
                <a:effectLst>
                  <a:glow rad="101600">
                    <a:srgbClr val="FFFF00">
                      <a:alpha val="40000"/>
                    </a:srgbClr>
                  </a:glow>
                  <a:outerShdw blurRad="50800" dist="38100" dir="5400000" algn="t" rotWithShape="0">
                    <a:prstClr val="black">
                      <a:alpha val="60000"/>
                    </a:prstClr>
                  </a:outerShdw>
                </a:effectLst>
                <a:latin typeface="Tahoma" panose="020B0604030504040204" pitchFamily="34" charset="0"/>
                <a:ea typeface="Tahoma" panose="020B0604030504040204" pitchFamily="34" charset="0"/>
                <a:cs typeface="Tahoma" panose="020B0604030504040204" pitchFamily="34" charset="0"/>
              </a:rPr>
              <a:t>painfully</a:t>
            </a:r>
            <a:r>
              <a:rPr lang="en-US" sz="1100" spc="-40" baseline="0">
                <a:ln>
                  <a:solidFill>
                    <a:schemeClr val="accent5">
                      <a:lumMod val="20000"/>
                      <a:lumOff val="80000"/>
                    </a:schemeClr>
                  </a:solidFill>
                </a:ln>
                <a:solidFill>
                  <a:schemeClr val="accent5">
                    <a:lumMod val="40000"/>
                    <a:lumOff val="60000"/>
                  </a:schemeClr>
                </a:solidFill>
                <a:effectLst>
                  <a:outerShdw blurRad="50800" dist="38100" dir="5400000" algn="t" rotWithShape="0">
                    <a:prstClr val="black">
                      <a:alpha val="60000"/>
                    </a:prstClr>
                  </a:outerShdw>
                </a:effectLst>
                <a:latin typeface="Tahoma" panose="020B0604030504040204" pitchFamily="34" charset="0"/>
                <a:ea typeface="Tahoma" panose="020B0604030504040204" pitchFamily="34" charset="0"/>
                <a:cs typeface="Tahoma" panose="020B0604030504040204" pitchFamily="34" charset="0"/>
              </a:rPr>
              <a:t> to be persuaded by your priority for</a:t>
            </a:r>
            <a:r>
              <a:rPr lang="en-US" sz="1100" spc="-40" baseline="0">
                <a:ln>
                  <a:solidFill>
                    <a:srgbClr val="002060"/>
                  </a:solidFill>
                </a:ln>
                <a:solidFill>
                  <a:schemeClr val="accent5">
                    <a:lumMod val="40000"/>
                    <a:lumOff val="60000"/>
                  </a:schemeClr>
                </a:solidFill>
                <a:effectLst>
                  <a:outerShdw blurRad="50800" dist="38100" dir="5400000" algn="t" rotWithShape="0">
                    <a:prstClr val="black">
                      <a:alpha val="60000"/>
                    </a:prstClr>
                  </a:outerShdw>
                </a:effectLst>
                <a:latin typeface="Tahoma" panose="020B0604030504040204" pitchFamily="34" charset="0"/>
                <a:ea typeface="Tahoma" panose="020B0604030504040204" pitchFamily="34" charset="0"/>
                <a:cs typeface="Tahoma" panose="020B0604030504040204" pitchFamily="34" charset="0"/>
              </a:rPr>
              <a:t> </a:t>
            </a:r>
            <a:r>
              <a:rPr lang="en-US" sz="1100" b="1" i="1" spc="-40" baseline="0">
                <a:ln>
                  <a:solidFill>
                    <a:srgbClr val="FFC1C1"/>
                  </a:solidFill>
                </a:ln>
                <a:solidFill>
                  <a:srgbClr val="FFDCDC"/>
                </a:solidFill>
                <a:effectLst>
                  <a:outerShdw blurRad="50800" dist="38100" dir="5400000" algn="t" rotWithShape="0">
                    <a:prstClr val="black">
                      <a:alpha val="60000"/>
                    </a:prstClr>
                  </a:outerShdw>
                </a:effectLst>
                <a:latin typeface="Tahoma" panose="020B0604030504040204" pitchFamily="34" charset="0"/>
                <a:ea typeface="Tahoma" panose="020B0604030504040204" pitchFamily="34" charset="0"/>
                <a:cs typeface="Tahoma" panose="020B0604030504040204" pitchFamily="34" charset="0"/>
              </a:rPr>
              <a:t>efficiency</a:t>
            </a:r>
            <a:r>
              <a:rPr lang="en-US" sz="1100" spc="-40" baseline="0">
                <a:ln>
                  <a:solidFill>
                    <a:srgbClr val="002060"/>
                  </a:solidFill>
                </a:ln>
                <a:solidFill>
                  <a:srgbClr val="0070C0"/>
                </a:solidFill>
                <a:effectLst>
                  <a:outerShdw blurRad="50800" dist="38100" dir="5400000" algn="t" rotWithShape="0">
                    <a:prstClr val="black">
                      <a:alpha val="60000"/>
                    </a:prstClr>
                  </a:outerShdw>
                </a:effectLst>
                <a:latin typeface="Tahoma" panose="020B0604030504040204" pitchFamily="34" charset="0"/>
                <a:ea typeface="Tahoma" panose="020B0604030504040204" pitchFamily="34" charset="0"/>
                <a:cs typeface="Tahoma" panose="020B0604030504040204" pitchFamily="34" charset="0"/>
              </a:rPr>
              <a:t>.</a:t>
            </a:r>
            <a:endParaRPr lang="en-US" sz="1100" spc="-40">
              <a:ln>
                <a:solidFill>
                  <a:srgbClr val="002060"/>
                </a:solidFill>
              </a:ln>
              <a:solidFill>
                <a:srgbClr val="0070C0"/>
              </a:solidFill>
              <a:latin typeface="Tahoma" panose="020B0604030504040204" pitchFamily="34" charset="0"/>
              <a:ea typeface="Tahoma" panose="020B0604030504040204" pitchFamily="34" charset="0"/>
              <a:cs typeface="Tahoma" panose="020B0604030504040204" pitchFamily="34" charset="0"/>
            </a:endParaRPr>
          </a:p>
        </xdr:txBody>
      </xdr:sp>
      <xdr:sp macro="" textlink="">
        <xdr:nvSpPr>
          <xdr:cNvPr id="917" name="Right pulling need">
            <a:extLst>
              <a:ext uri="{FF2B5EF4-FFF2-40B4-BE49-F238E27FC236}">
                <a16:creationId xmlns:a16="http://schemas.microsoft.com/office/drawing/2014/main" id="{515AA9BE-F485-B5C4-2A57-CDAD1B644270}"/>
              </a:ext>
            </a:extLst>
          </xdr:cNvPr>
          <xdr:cNvSpPr txBox="1">
            <a:spLocks/>
          </xdr:cNvSpPr>
        </xdr:nvSpPr>
        <xdr:spPr>
          <a:xfrm>
            <a:off x="3998219" y="81319295"/>
            <a:ext cx="2079852" cy="685800"/>
          </a:xfrm>
          <a:prstGeom prst="rect">
            <a:avLst/>
          </a:prstGeom>
        </xdr:spPr>
        <xdr:txBody>
          <a:bodyPr vert="horz" wrap="square" lIns="0" tIns="45720" rIns="0" bIns="45720" rtlCol="0" anchor="t">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indent="0" algn="r">
              <a:buNone/>
            </a:pPr>
            <a:r>
              <a:rPr lang="en-US" sz="1100" spc="-40">
                <a:ln>
                  <a:solidFill>
                    <a:srgbClr val="FFC1C1"/>
                  </a:solidFill>
                </a:ln>
                <a:solidFill>
                  <a:srgbClr val="FFDCDC"/>
                </a:solidFill>
                <a:effectLst>
                  <a:outerShdw blurRad="50800" dist="38100" dir="5400000" algn="t" rotWithShape="0">
                    <a:prstClr val="black">
                      <a:alpha val="60000"/>
                    </a:prstClr>
                  </a:outerShdw>
                </a:effectLst>
                <a:latin typeface="Tahoma" panose="020B0604030504040204" pitchFamily="34" charset="0"/>
                <a:ea typeface="Tahoma" panose="020B0604030504040204" pitchFamily="34" charset="0"/>
                <a:cs typeface="Tahoma" panose="020B0604030504040204" pitchFamily="34" charset="0"/>
              </a:rPr>
              <a:t>We feel the need for </a:t>
            </a:r>
            <a:r>
              <a:rPr lang="en-US" sz="1100" b="1" i="1" spc="-40">
                <a:ln>
                  <a:solidFill>
                    <a:srgbClr val="FFC1C1"/>
                  </a:solidFill>
                </a:ln>
                <a:solidFill>
                  <a:srgbClr val="FFDCDC"/>
                </a:solidFill>
                <a:effectLst>
                  <a:outerShdw blurRad="50800" dist="38100" dir="5400000" algn="t" rotWithShape="0">
                    <a:prstClr val="black">
                      <a:alpha val="60000"/>
                    </a:prstClr>
                  </a:outerShdw>
                </a:effectLst>
                <a:latin typeface="Tahoma" panose="020B0604030504040204" pitchFamily="34" charset="0"/>
                <a:ea typeface="Tahoma" panose="020B0604030504040204" pitchFamily="34" charset="0"/>
                <a:cs typeface="Tahoma" panose="020B0604030504040204" pitchFamily="34" charset="0"/>
              </a:rPr>
              <a:t>effeciancy </a:t>
            </a:r>
            <a:r>
              <a:rPr lang="en-US" sz="1100" spc="-40">
                <a:ln>
                  <a:solidFill>
                    <a:srgbClr val="FFC1C1"/>
                  </a:solidFill>
                </a:ln>
                <a:solidFill>
                  <a:srgbClr val="FFDCDC"/>
                </a:solidFill>
                <a:effectLst>
                  <a:outerShdw blurRad="50800" dist="38100" dir="5400000" algn="t" rotWithShape="0">
                    <a:prstClr val="black">
                      <a:alpha val="60000"/>
                    </a:prstClr>
                  </a:outerShdw>
                </a:effectLst>
                <a:latin typeface="Tahoma" panose="020B0604030504040204" pitchFamily="34" charset="0"/>
                <a:ea typeface="Tahoma" panose="020B0604030504040204" pitchFamily="34" charset="0"/>
                <a:cs typeface="Tahoma" panose="020B0604030504040204" pitchFamily="34" charset="0"/>
              </a:rPr>
              <a:t> too </a:t>
            </a:r>
            <a:r>
              <a:rPr lang="en-US" sz="1100" spc="-40">
                <a:ln>
                  <a:solidFill>
                    <a:srgbClr val="FFFF00"/>
                  </a:solidFill>
                </a:ln>
                <a:solidFill>
                  <a:srgbClr val="FFFF00"/>
                </a:solidFill>
                <a:effectLst>
                  <a:glow rad="101600">
                    <a:srgbClr val="FFFF00">
                      <a:alpha val="40000"/>
                    </a:srgbClr>
                  </a:glow>
                  <a:outerShdw blurRad="50800" dist="38100" dir="5400000" algn="t" rotWithShape="0">
                    <a:prstClr val="black">
                      <a:alpha val="60000"/>
                    </a:prstClr>
                  </a:outerShdw>
                </a:effectLst>
                <a:latin typeface="Tahoma" panose="020B0604030504040204" pitchFamily="34" charset="0"/>
                <a:ea typeface="Tahoma" panose="020B0604030504040204" pitchFamily="34" charset="0"/>
                <a:cs typeface="Tahoma" panose="020B0604030504040204" pitchFamily="34" charset="0"/>
              </a:rPr>
              <a:t>painfully</a:t>
            </a:r>
            <a:r>
              <a:rPr lang="en-US" sz="1100" spc="-40" baseline="0">
                <a:ln>
                  <a:solidFill>
                    <a:srgbClr val="FFC1C1"/>
                  </a:solidFill>
                </a:ln>
                <a:solidFill>
                  <a:srgbClr val="FFDCDC"/>
                </a:solidFill>
                <a:effectLst>
                  <a:outerShdw blurRad="50800" dist="38100" dir="5400000" algn="t" rotWithShape="0">
                    <a:prstClr val="black">
                      <a:alpha val="60000"/>
                    </a:prstClr>
                  </a:outerShdw>
                </a:effectLst>
                <a:latin typeface="Tahoma" panose="020B0604030504040204" pitchFamily="34" charset="0"/>
                <a:ea typeface="Tahoma" panose="020B0604030504040204" pitchFamily="34" charset="0"/>
                <a:cs typeface="Tahoma" panose="020B0604030504040204" pitchFamily="34" charset="0"/>
              </a:rPr>
              <a:t> to be persuaded by your priority for</a:t>
            </a:r>
            <a:r>
              <a:rPr lang="en-US" sz="1100" spc="-40" baseline="0">
                <a:ln>
                  <a:solidFill>
                    <a:schemeClr val="accent5">
                      <a:lumMod val="20000"/>
                      <a:lumOff val="80000"/>
                    </a:schemeClr>
                  </a:solidFill>
                </a:ln>
                <a:solidFill>
                  <a:schemeClr val="accent5">
                    <a:lumMod val="40000"/>
                    <a:lumOff val="60000"/>
                  </a:schemeClr>
                </a:solidFill>
                <a:effectLst>
                  <a:outerShdw blurRad="50800" dist="38100" dir="5400000" algn="t" rotWithShape="0">
                    <a:prstClr val="black">
                      <a:alpha val="60000"/>
                    </a:prstClr>
                  </a:outerShdw>
                </a:effectLst>
                <a:latin typeface="Tahoma" panose="020B0604030504040204" pitchFamily="34" charset="0"/>
                <a:ea typeface="Tahoma" panose="020B0604030504040204" pitchFamily="34" charset="0"/>
                <a:cs typeface="Tahoma" panose="020B0604030504040204" pitchFamily="34" charset="0"/>
              </a:rPr>
              <a:t> </a:t>
            </a:r>
            <a:r>
              <a:rPr lang="en-US" sz="1100" b="1" i="1" kern="1200" spc="-40">
                <a:ln>
                  <a:solidFill>
                    <a:schemeClr val="accent5">
                      <a:lumMod val="20000"/>
                      <a:lumOff val="80000"/>
                    </a:schemeClr>
                  </a:solidFill>
                </a:ln>
                <a:solidFill>
                  <a:schemeClr val="accent5">
                    <a:lumMod val="40000"/>
                    <a:lumOff val="60000"/>
                  </a:schemeClr>
                </a:solidFill>
                <a:effectLst>
                  <a:outerShdw blurRad="50800" dist="38100" dir="5400000" algn="t" rotWithShape="0">
                    <a:prstClr val="black">
                      <a:alpha val="60000"/>
                    </a:prstClr>
                  </a:outerShdw>
                </a:effectLst>
                <a:latin typeface="Tahoma" panose="020B0604030504040204" pitchFamily="34" charset="0"/>
                <a:ea typeface="Tahoma" panose="020B0604030504040204" pitchFamily="34" charset="0"/>
                <a:cs typeface="Tahoma" panose="020B0604030504040204" pitchFamily="34" charset="0"/>
              </a:rPr>
              <a:t>effectiveness </a:t>
            </a:r>
            <a:r>
              <a:rPr lang="en-US" sz="1100" spc="-40" baseline="0">
                <a:ln>
                  <a:solidFill>
                    <a:srgbClr val="C00000"/>
                  </a:solidFill>
                </a:ln>
                <a:solidFill>
                  <a:srgbClr val="FF3C3C"/>
                </a:solidFill>
                <a:effectLst>
                  <a:outerShdw blurRad="50800" dist="38100" dir="5400000" algn="t" rotWithShape="0">
                    <a:prstClr val="black">
                      <a:alpha val="60000"/>
                    </a:prstClr>
                  </a:outerShdw>
                </a:effectLst>
                <a:latin typeface="Tahoma" panose="020B0604030504040204" pitchFamily="34" charset="0"/>
                <a:ea typeface="Tahoma" panose="020B0604030504040204" pitchFamily="34" charset="0"/>
                <a:cs typeface="Tahoma" panose="020B0604030504040204" pitchFamily="34" charset="0"/>
              </a:rPr>
              <a:t>.</a:t>
            </a:r>
            <a:endParaRPr lang="en-US" sz="1100" spc="-40">
              <a:ln>
                <a:solidFill>
                  <a:srgbClr val="C00000"/>
                </a:solidFill>
              </a:ln>
              <a:solidFill>
                <a:srgbClr val="FF3C3C"/>
              </a:solidFill>
              <a:latin typeface="Tahoma" panose="020B0604030504040204" pitchFamily="34" charset="0"/>
              <a:ea typeface="Tahoma" panose="020B0604030504040204" pitchFamily="34" charset="0"/>
              <a:cs typeface="Tahoma" panose="020B0604030504040204" pitchFamily="34" charset="0"/>
            </a:endParaRPr>
          </a:p>
        </xdr:txBody>
      </xdr:sp>
    </xdr:grpSp>
    <xdr:clientData/>
  </xdr:twoCellAnchor>
  <xdr:twoCellAnchor>
    <xdr:from>
      <xdr:col>0</xdr:col>
      <xdr:colOff>69626</xdr:colOff>
      <xdr:row>428</xdr:row>
      <xdr:rowOff>60960</xdr:rowOff>
    </xdr:from>
    <xdr:to>
      <xdr:col>13</xdr:col>
      <xdr:colOff>38100</xdr:colOff>
      <xdr:row>434</xdr:row>
      <xdr:rowOff>143435</xdr:rowOff>
    </xdr:to>
    <xdr:grpSp>
      <xdr:nvGrpSpPr>
        <xdr:cNvPr id="918" name="Group 917">
          <a:extLst>
            <a:ext uri="{FF2B5EF4-FFF2-40B4-BE49-F238E27FC236}">
              <a16:creationId xmlns:a16="http://schemas.microsoft.com/office/drawing/2014/main" id="{D7B8E1EC-1274-47E6-948D-A3492CACA90E}"/>
            </a:ext>
          </a:extLst>
        </xdr:cNvPr>
        <xdr:cNvGrpSpPr/>
      </xdr:nvGrpSpPr>
      <xdr:grpSpPr>
        <a:xfrm>
          <a:off x="69626" y="86274910"/>
          <a:ext cx="6254974" cy="1111175"/>
          <a:chOff x="62006" y="83263740"/>
          <a:chExt cx="6033994" cy="1134035"/>
        </a:xfrm>
      </xdr:grpSpPr>
      <xdr:sp macro="" textlink="">
        <xdr:nvSpPr>
          <xdr:cNvPr id="919" name="Left pulling need">
            <a:extLst>
              <a:ext uri="{FF2B5EF4-FFF2-40B4-BE49-F238E27FC236}">
                <a16:creationId xmlns:a16="http://schemas.microsoft.com/office/drawing/2014/main" id="{CC1059B4-E8C1-459C-1DE2-2D61D6ACA051}"/>
              </a:ext>
            </a:extLst>
          </xdr:cNvPr>
          <xdr:cNvSpPr txBox="1">
            <a:spLocks/>
          </xdr:cNvSpPr>
        </xdr:nvSpPr>
        <xdr:spPr>
          <a:xfrm>
            <a:off x="68580" y="83263740"/>
            <a:ext cx="2560320" cy="502920"/>
          </a:xfrm>
          <a:prstGeom prst="rect">
            <a:avLst/>
          </a:prstGeom>
        </xdr:spPr>
        <xdr:txBody>
          <a:bodyPr vert="horz" wrap="square" lIns="0" tIns="45720" rIns="0" bIns="45720"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457200" rtl="0" eaLnBrk="1" fontAlgn="auto" latinLnBrk="0" hangingPunct="1">
              <a:lnSpc>
                <a:spcPct val="100000"/>
              </a:lnSpc>
              <a:spcBef>
                <a:spcPts val="0"/>
              </a:spcBef>
              <a:spcAft>
                <a:spcPts val="0"/>
              </a:spcAft>
              <a:buClrTx/>
              <a:buSzTx/>
              <a:buFontTx/>
              <a:buNone/>
              <a:tabLst/>
              <a:defRPr/>
            </a:pPr>
            <a:r>
              <a:rPr lang="en-US" sz="1200" b="1" kern="1200">
                <a:ln>
                  <a:solidFill>
                    <a:schemeClr val="accent5">
                      <a:lumMod val="20000"/>
                      <a:lumOff val="80000"/>
                    </a:schemeClr>
                  </a:solidFill>
                </a:ln>
                <a:solidFill>
                  <a:srgbClr val="00B0F0"/>
                </a:solidFill>
                <a:effectLst>
                  <a:glow rad="38100">
                    <a:srgbClr val="002060"/>
                  </a:glow>
                  <a:outerShdw blurRad="63500" dir="3600000" algn="tl" rotWithShape="0">
                    <a:srgbClr val="000000">
                      <a:alpha val="70000"/>
                    </a:srgbClr>
                  </a:outerShdw>
                </a:effectLst>
                <a:latin typeface="Tahoma" panose="020B0604030504040204" pitchFamily="34" charset="0"/>
                <a:ea typeface="Tahoma" panose="020B0604030504040204" pitchFamily="34" charset="0"/>
                <a:cs typeface="Tahoma" panose="020B0604030504040204" pitchFamily="34" charset="0"/>
              </a:rPr>
              <a:t>We must prioritize </a:t>
            </a:r>
            <a:r>
              <a:rPr lang="en-US" sz="1200" b="1" i="1" kern="1200">
                <a:ln>
                  <a:solidFill>
                    <a:schemeClr val="accent5">
                      <a:lumMod val="20000"/>
                      <a:lumOff val="80000"/>
                    </a:schemeClr>
                  </a:solidFill>
                </a:ln>
                <a:solidFill>
                  <a:srgbClr val="00B0F0"/>
                </a:solidFill>
                <a:effectLst>
                  <a:glow rad="38100">
                    <a:srgbClr val="002060"/>
                  </a:glow>
                  <a:outerShdw blurRad="63500" dir="3600000" algn="tl" rotWithShape="0">
                    <a:srgbClr val="000000">
                      <a:alpha val="70000"/>
                    </a:srgbClr>
                  </a:outerShdw>
                </a:effectLst>
                <a:latin typeface="Tahoma" panose="020B0604030504040204" pitchFamily="34" charset="0"/>
                <a:ea typeface="Tahoma" panose="020B0604030504040204" pitchFamily="34" charset="0"/>
                <a:cs typeface="Tahoma" panose="020B0604030504040204" pitchFamily="34" charset="0"/>
              </a:rPr>
              <a:t>equality</a:t>
            </a:r>
            <a:r>
              <a:rPr lang="en-US" sz="1200" b="1" kern="1200">
                <a:ln>
                  <a:solidFill>
                    <a:schemeClr val="accent5">
                      <a:lumMod val="20000"/>
                      <a:lumOff val="80000"/>
                    </a:schemeClr>
                  </a:solidFill>
                </a:ln>
                <a:solidFill>
                  <a:srgbClr val="00B0F0"/>
                </a:solidFill>
                <a:effectLst>
                  <a:glow rad="38100">
                    <a:srgbClr val="002060"/>
                  </a:glow>
                  <a:outerShdw blurRad="63500" dir="3600000" algn="tl" rotWithShape="0">
                    <a:srgbClr val="000000">
                      <a:alpha val="70000"/>
                    </a:srgbClr>
                  </a:outerShdw>
                </a:effectLst>
                <a:latin typeface="Tahoma" panose="020B0604030504040204" pitchFamily="34" charset="0"/>
                <a:ea typeface="Tahoma" panose="020B0604030504040204" pitchFamily="34" charset="0"/>
                <a:cs typeface="Tahoma" panose="020B0604030504040204" pitchFamily="34" charset="0"/>
              </a:rPr>
              <a:t> to include all in society</a:t>
            </a:r>
          </a:p>
        </xdr:txBody>
      </xdr:sp>
      <xdr:sp macro="" textlink="">
        <xdr:nvSpPr>
          <xdr:cNvPr id="920" name="Right pulling need">
            <a:extLst>
              <a:ext uri="{FF2B5EF4-FFF2-40B4-BE49-F238E27FC236}">
                <a16:creationId xmlns:a16="http://schemas.microsoft.com/office/drawing/2014/main" id="{294EEBA0-5B6A-CD36-DB79-37FFBCCA704A}"/>
              </a:ext>
            </a:extLst>
          </xdr:cNvPr>
          <xdr:cNvSpPr txBox="1">
            <a:spLocks/>
          </xdr:cNvSpPr>
        </xdr:nvSpPr>
        <xdr:spPr>
          <a:xfrm>
            <a:off x="3535680" y="83263740"/>
            <a:ext cx="2560320" cy="502920"/>
          </a:xfrm>
          <a:prstGeom prst="rect">
            <a:avLst/>
          </a:prstGeom>
        </xdr:spPr>
        <xdr:txBody>
          <a:bodyPr vert="horz" wrap="square" lIns="0" tIns="45720" rIns="0" bIns="45720"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r" defTabSz="457200" rtl="0" eaLnBrk="1" fontAlgn="auto" latinLnBrk="0" hangingPunct="1">
              <a:lnSpc>
                <a:spcPct val="100000"/>
              </a:lnSpc>
              <a:spcBef>
                <a:spcPts val="0"/>
              </a:spcBef>
              <a:spcAft>
                <a:spcPts val="0"/>
              </a:spcAft>
              <a:buClrTx/>
              <a:buSzTx/>
              <a:buFontTx/>
              <a:buNone/>
              <a:tabLst/>
              <a:defRPr/>
            </a:pPr>
            <a:r>
              <a:rPr lang="en-US" sz="1200" b="1" kern="1200">
                <a:ln>
                  <a:solidFill>
                    <a:srgbClr val="FFD7DC"/>
                  </a:solidFill>
                </a:ln>
                <a:solidFill>
                  <a:srgbClr val="FF3C3C"/>
                </a:solidFill>
                <a:effectLst>
                  <a:glow rad="76200">
                    <a:srgbClr val="C00000"/>
                  </a:glow>
                  <a:outerShdw blurRad="63500" dir="3600000" algn="tl" rotWithShape="0">
                    <a:srgbClr val="000000">
                      <a:alpha val="70000"/>
                    </a:srgbClr>
                  </a:outerShdw>
                </a:effectLst>
                <a:latin typeface="Tahoma" panose="020B0604030504040204" pitchFamily="34" charset="0"/>
                <a:ea typeface="Tahoma" panose="020B0604030504040204" pitchFamily="34" charset="0"/>
                <a:cs typeface="Tahoma" panose="020B0604030504040204" pitchFamily="34" charset="0"/>
              </a:rPr>
              <a:t>We must prioritize </a:t>
            </a:r>
            <a:r>
              <a:rPr lang="en-US" sz="1200" b="1" i="1" kern="1200">
                <a:ln>
                  <a:solidFill>
                    <a:srgbClr val="FFD7DC"/>
                  </a:solidFill>
                </a:ln>
                <a:solidFill>
                  <a:srgbClr val="FF3C3C"/>
                </a:solidFill>
                <a:effectLst>
                  <a:glow rad="76200">
                    <a:srgbClr val="C00000"/>
                  </a:glow>
                  <a:outerShdw blurRad="63500" dir="3600000" algn="tl" rotWithShape="0">
                    <a:srgbClr val="000000">
                      <a:alpha val="70000"/>
                    </a:srgbClr>
                  </a:outerShdw>
                </a:effectLst>
                <a:latin typeface="Tahoma" panose="020B0604030504040204" pitchFamily="34" charset="0"/>
                <a:ea typeface="Tahoma" panose="020B0604030504040204" pitchFamily="34" charset="0"/>
                <a:cs typeface="Tahoma" panose="020B0604030504040204" pitchFamily="34" charset="0"/>
              </a:rPr>
              <a:t>freedom</a:t>
            </a:r>
            <a:r>
              <a:rPr lang="en-US" sz="1200" b="1" kern="1200">
                <a:ln>
                  <a:solidFill>
                    <a:srgbClr val="FFD7DC"/>
                  </a:solidFill>
                </a:ln>
                <a:solidFill>
                  <a:srgbClr val="FF3C3C"/>
                </a:solidFill>
                <a:effectLst>
                  <a:glow rad="76200">
                    <a:srgbClr val="C00000"/>
                  </a:glow>
                  <a:outerShdw blurRad="63500" dir="3600000" algn="tl" rotWithShape="0">
                    <a:srgbClr val="000000">
                      <a:alpha val="70000"/>
                    </a:srgbClr>
                  </a:outerShdw>
                </a:effectLst>
                <a:latin typeface="Tahoma" panose="020B0604030504040204" pitchFamily="34" charset="0"/>
                <a:ea typeface="Tahoma" panose="020B0604030504040204" pitchFamily="34" charset="0"/>
                <a:cs typeface="Tahoma" panose="020B0604030504040204" pitchFamily="34" charset="0"/>
              </a:rPr>
              <a:t> so individuals can thrive</a:t>
            </a:r>
          </a:p>
        </xdr:txBody>
      </xdr:sp>
      <xdr:sp macro="" textlink="">
        <xdr:nvSpPr>
          <xdr:cNvPr id="921" name="Left pulling need">
            <a:extLst>
              <a:ext uri="{FF2B5EF4-FFF2-40B4-BE49-F238E27FC236}">
                <a16:creationId xmlns:a16="http://schemas.microsoft.com/office/drawing/2014/main" id="{18F93089-84EB-D3ED-74C5-57D53045D928}"/>
              </a:ext>
            </a:extLst>
          </xdr:cNvPr>
          <xdr:cNvSpPr txBox="1">
            <a:spLocks/>
          </xdr:cNvSpPr>
        </xdr:nvSpPr>
        <xdr:spPr>
          <a:xfrm>
            <a:off x="62006" y="83711975"/>
            <a:ext cx="2468880" cy="685800"/>
          </a:xfrm>
          <a:prstGeom prst="rect">
            <a:avLst/>
          </a:prstGeom>
        </xdr:spPr>
        <xdr:txBody>
          <a:bodyPr vert="horz" wrap="square" lIns="0" tIns="45720" rIns="0" bIns="45720" rtlCol="0" anchor="t">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indent="0" algn="l">
              <a:buNone/>
            </a:pPr>
            <a:r>
              <a:rPr lang="en-US" sz="1100" spc="-40">
                <a:ln>
                  <a:solidFill>
                    <a:schemeClr val="accent5">
                      <a:lumMod val="20000"/>
                      <a:lumOff val="80000"/>
                    </a:schemeClr>
                  </a:solidFill>
                </a:ln>
                <a:solidFill>
                  <a:schemeClr val="accent5">
                    <a:lumMod val="40000"/>
                    <a:lumOff val="60000"/>
                  </a:schemeClr>
                </a:solidFill>
                <a:effectLst>
                  <a:outerShdw blurRad="50800" dist="38100" dir="5400000" algn="t" rotWithShape="0">
                    <a:prstClr val="black">
                      <a:alpha val="60000"/>
                    </a:prstClr>
                  </a:outerShdw>
                </a:effectLst>
                <a:latin typeface="Tahoma" panose="020B0604030504040204" pitchFamily="34" charset="0"/>
                <a:ea typeface="Tahoma" panose="020B0604030504040204" pitchFamily="34" charset="0"/>
                <a:cs typeface="Tahoma" panose="020B0604030504040204" pitchFamily="34" charset="0"/>
              </a:rPr>
              <a:t>We feel the need for social </a:t>
            </a:r>
            <a:r>
              <a:rPr lang="en-US" sz="1100" b="1" i="1" spc="-40">
                <a:ln>
                  <a:solidFill>
                    <a:schemeClr val="accent5">
                      <a:lumMod val="20000"/>
                      <a:lumOff val="80000"/>
                    </a:schemeClr>
                  </a:solidFill>
                </a:ln>
                <a:solidFill>
                  <a:schemeClr val="accent5">
                    <a:lumMod val="40000"/>
                    <a:lumOff val="60000"/>
                  </a:schemeClr>
                </a:solidFill>
                <a:effectLst>
                  <a:outerShdw blurRad="50800" dist="38100" dir="5400000" algn="t" rotWithShape="0">
                    <a:prstClr val="black">
                      <a:alpha val="60000"/>
                    </a:prstClr>
                  </a:outerShdw>
                </a:effectLst>
                <a:latin typeface="Tahoma" panose="020B0604030504040204" pitchFamily="34" charset="0"/>
                <a:ea typeface="Tahoma" panose="020B0604030504040204" pitchFamily="34" charset="0"/>
                <a:cs typeface="Tahoma" panose="020B0604030504040204" pitchFamily="34" charset="0"/>
              </a:rPr>
              <a:t>equality </a:t>
            </a:r>
            <a:r>
              <a:rPr lang="en-US" sz="1100" spc="-40">
                <a:ln>
                  <a:solidFill>
                    <a:schemeClr val="accent5">
                      <a:lumMod val="20000"/>
                      <a:lumOff val="80000"/>
                    </a:schemeClr>
                  </a:solidFill>
                </a:ln>
                <a:solidFill>
                  <a:schemeClr val="accent5">
                    <a:lumMod val="40000"/>
                    <a:lumOff val="60000"/>
                  </a:schemeClr>
                </a:solidFill>
                <a:effectLst>
                  <a:outerShdw blurRad="50800" dist="38100" dir="5400000" algn="t" rotWithShape="0">
                    <a:prstClr val="black">
                      <a:alpha val="60000"/>
                    </a:prstClr>
                  </a:outerShdw>
                </a:effectLst>
                <a:latin typeface="Tahoma" panose="020B0604030504040204" pitchFamily="34" charset="0"/>
                <a:ea typeface="Tahoma" panose="020B0604030504040204" pitchFamily="34" charset="0"/>
                <a:cs typeface="Tahoma" panose="020B0604030504040204" pitchFamily="34" charset="0"/>
              </a:rPr>
              <a:t> too </a:t>
            </a:r>
            <a:r>
              <a:rPr lang="en-US" sz="1100" spc="-40">
                <a:ln>
                  <a:solidFill>
                    <a:srgbClr val="FFFF00"/>
                  </a:solidFill>
                </a:ln>
                <a:solidFill>
                  <a:srgbClr val="FFFF00"/>
                </a:solidFill>
                <a:effectLst>
                  <a:glow rad="101600">
                    <a:srgbClr val="FFFF00">
                      <a:alpha val="40000"/>
                    </a:srgbClr>
                  </a:glow>
                  <a:outerShdw blurRad="50800" dist="38100" dir="5400000" algn="t" rotWithShape="0">
                    <a:prstClr val="black">
                      <a:alpha val="60000"/>
                    </a:prstClr>
                  </a:outerShdw>
                </a:effectLst>
                <a:latin typeface="Tahoma" panose="020B0604030504040204" pitchFamily="34" charset="0"/>
                <a:ea typeface="Tahoma" panose="020B0604030504040204" pitchFamily="34" charset="0"/>
                <a:cs typeface="Tahoma" panose="020B0604030504040204" pitchFamily="34" charset="0"/>
              </a:rPr>
              <a:t>painfully</a:t>
            </a:r>
            <a:r>
              <a:rPr lang="en-US" sz="1100" spc="-40" baseline="0">
                <a:ln>
                  <a:solidFill>
                    <a:schemeClr val="accent5">
                      <a:lumMod val="20000"/>
                      <a:lumOff val="80000"/>
                    </a:schemeClr>
                  </a:solidFill>
                </a:ln>
                <a:solidFill>
                  <a:schemeClr val="accent5">
                    <a:lumMod val="40000"/>
                    <a:lumOff val="60000"/>
                  </a:schemeClr>
                </a:solidFill>
                <a:effectLst>
                  <a:outerShdw blurRad="50800" dist="38100" dir="5400000" algn="t" rotWithShape="0">
                    <a:prstClr val="black">
                      <a:alpha val="60000"/>
                    </a:prstClr>
                  </a:outerShdw>
                </a:effectLst>
                <a:latin typeface="Tahoma" panose="020B0604030504040204" pitchFamily="34" charset="0"/>
                <a:ea typeface="Tahoma" panose="020B0604030504040204" pitchFamily="34" charset="0"/>
                <a:cs typeface="Tahoma" panose="020B0604030504040204" pitchFamily="34" charset="0"/>
              </a:rPr>
              <a:t> to be persuaded by your priority for</a:t>
            </a:r>
            <a:r>
              <a:rPr lang="en-US" sz="1100" spc="-40" baseline="0">
                <a:ln>
                  <a:solidFill>
                    <a:srgbClr val="002060"/>
                  </a:solidFill>
                </a:ln>
                <a:solidFill>
                  <a:schemeClr val="accent5">
                    <a:lumMod val="40000"/>
                    <a:lumOff val="60000"/>
                  </a:schemeClr>
                </a:solidFill>
                <a:effectLst>
                  <a:outerShdw blurRad="50800" dist="38100" dir="5400000" algn="t" rotWithShape="0">
                    <a:prstClr val="black">
                      <a:alpha val="60000"/>
                    </a:prstClr>
                  </a:outerShdw>
                </a:effectLst>
                <a:latin typeface="Tahoma" panose="020B0604030504040204" pitchFamily="34" charset="0"/>
                <a:ea typeface="Tahoma" panose="020B0604030504040204" pitchFamily="34" charset="0"/>
                <a:cs typeface="Tahoma" panose="020B0604030504040204" pitchFamily="34" charset="0"/>
              </a:rPr>
              <a:t> </a:t>
            </a:r>
            <a:r>
              <a:rPr lang="en-US" sz="1100" b="0" i="1" spc="-40" baseline="0">
                <a:ln>
                  <a:solidFill>
                    <a:srgbClr val="FFC1C1"/>
                  </a:solidFill>
                </a:ln>
                <a:solidFill>
                  <a:srgbClr val="FFDCDC"/>
                </a:solidFill>
                <a:effectLst>
                  <a:outerShdw blurRad="50800" dist="38100" dir="5400000" algn="t" rotWithShape="0">
                    <a:prstClr val="black">
                      <a:alpha val="60000"/>
                    </a:prstClr>
                  </a:outerShdw>
                </a:effectLst>
                <a:latin typeface="Tahoma" panose="020B0604030504040204" pitchFamily="34" charset="0"/>
                <a:ea typeface="Tahoma" panose="020B0604030504040204" pitchFamily="34" charset="0"/>
                <a:cs typeface="Tahoma" panose="020B0604030504040204" pitchFamily="34" charset="0"/>
              </a:rPr>
              <a:t>personal </a:t>
            </a:r>
            <a:r>
              <a:rPr lang="en-US" sz="1100" b="1" i="1" spc="-40" baseline="0">
                <a:ln>
                  <a:solidFill>
                    <a:srgbClr val="FFC1C1"/>
                  </a:solidFill>
                </a:ln>
                <a:solidFill>
                  <a:srgbClr val="FFDCDC"/>
                </a:solidFill>
                <a:effectLst>
                  <a:outerShdw blurRad="50800" dist="38100" dir="5400000" algn="t" rotWithShape="0">
                    <a:prstClr val="black">
                      <a:alpha val="60000"/>
                    </a:prstClr>
                  </a:outerShdw>
                </a:effectLst>
                <a:latin typeface="Tahoma" panose="020B0604030504040204" pitchFamily="34" charset="0"/>
                <a:ea typeface="Tahoma" panose="020B0604030504040204" pitchFamily="34" charset="0"/>
                <a:cs typeface="Tahoma" panose="020B0604030504040204" pitchFamily="34" charset="0"/>
              </a:rPr>
              <a:t>freedom</a:t>
            </a:r>
            <a:r>
              <a:rPr lang="en-US" sz="1100" spc="-40" baseline="0">
                <a:ln>
                  <a:solidFill>
                    <a:srgbClr val="002060"/>
                  </a:solidFill>
                </a:ln>
                <a:solidFill>
                  <a:srgbClr val="0070C0"/>
                </a:solidFill>
                <a:effectLst>
                  <a:outerShdw blurRad="50800" dist="38100" dir="5400000" algn="t" rotWithShape="0">
                    <a:prstClr val="black">
                      <a:alpha val="60000"/>
                    </a:prstClr>
                  </a:outerShdw>
                </a:effectLst>
                <a:latin typeface="Tahoma" panose="020B0604030504040204" pitchFamily="34" charset="0"/>
                <a:ea typeface="Tahoma" panose="020B0604030504040204" pitchFamily="34" charset="0"/>
                <a:cs typeface="Tahoma" panose="020B0604030504040204" pitchFamily="34" charset="0"/>
              </a:rPr>
              <a:t>.</a:t>
            </a:r>
            <a:endParaRPr lang="en-US" sz="1100" spc="-40">
              <a:ln>
                <a:solidFill>
                  <a:srgbClr val="002060"/>
                </a:solidFill>
              </a:ln>
              <a:solidFill>
                <a:srgbClr val="0070C0"/>
              </a:solidFill>
              <a:latin typeface="Tahoma" panose="020B0604030504040204" pitchFamily="34" charset="0"/>
              <a:ea typeface="Tahoma" panose="020B0604030504040204" pitchFamily="34" charset="0"/>
              <a:cs typeface="Tahoma" panose="020B0604030504040204" pitchFamily="34" charset="0"/>
            </a:endParaRPr>
          </a:p>
        </xdr:txBody>
      </xdr:sp>
      <xdr:sp macro="" textlink="">
        <xdr:nvSpPr>
          <xdr:cNvPr id="922" name="Right pulling need">
            <a:extLst>
              <a:ext uri="{FF2B5EF4-FFF2-40B4-BE49-F238E27FC236}">
                <a16:creationId xmlns:a16="http://schemas.microsoft.com/office/drawing/2014/main" id="{B7A9B014-45AA-1CE3-04F5-E3E74CC519EC}"/>
              </a:ext>
            </a:extLst>
          </xdr:cNvPr>
          <xdr:cNvSpPr txBox="1">
            <a:spLocks/>
          </xdr:cNvSpPr>
        </xdr:nvSpPr>
        <xdr:spPr>
          <a:xfrm>
            <a:off x="3528060" y="83711975"/>
            <a:ext cx="2560320" cy="685800"/>
          </a:xfrm>
          <a:prstGeom prst="rect">
            <a:avLst/>
          </a:prstGeom>
        </xdr:spPr>
        <xdr:txBody>
          <a:bodyPr vert="horz" wrap="square" lIns="0" tIns="45720" rIns="0" bIns="45720" rtlCol="0" anchor="t">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indent="0" algn="r">
              <a:buNone/>
            </a:pPr>
            <a:r>
              <a:rPr lang="en-US" sz="1100" spc="-40">
                <a:ln>
                  <a:solidFill>
                    <a:srgbClr val="FFC1C1"/>
                  </a:solidFill>
                </a:ln>
                <a:solidFill>
                  <a:srgbClr val="FFDCDC"/>
                </a:solidFill>
                <a:effectLst>
                  <a:outerShdw blurRad="50800" dist="38100" dir="5400000" algn="t" rotWithShape="0">
                    <a:prstClr val="black">
                      <a:alpha val="60000"/>
                    </a:prstClr>
                  </a:outerShdw>
                </a:effectLst>
                <a:latin typeface="Tahoma" panose="020B0604030504040204" pitchFamily="34" charset="0"/>
                <a:ea typeface="Tahoma" panose="020B0604030504040204" pitchFamily="34" charset="0"/>
                <a:cs typeface="Tahoma" panose="020B0604030504040204" pitchFamily="34" charset="0"/>
              </a:rPr>
              <a:t>We feel the need for </a:t>
            </a:r>
            <a:r>
              <a:rPr lang="en-US" sz="1100" b="0" i="1" spc="-40">
                <a:ln>
                  <a:solidFill>
                    <a:srgbClr val="FFC1C1"/>
                  </a:solidFill>
                </a:ln>
                <a:solidFill>
                  <a:srgbClr val="FFDCDC"/>
                </a:solidFill>
                <a:effectLst>
                  <a:outerShdw blurRad="50800" dist="38100" dir="5400000" algn="t" rotWithShape="0">
                    <a:prstClr val="black">
                      <a:alpha val="60000"/>
                    </a:prstClr>
                  </a:outerShdw>
                </a:effectLst>
                <a:latin typeface="Tahoma" panose="020B0604030504040204" pitchFamily="34" charset="0"/>
                <a:ea typeface="Tahoma" panose="020B0604030504040204" pitchFamily="34" charset="0"/>
                <a:cs typeface="Tahoma" panose="020B0604030504040204" pitchFamily="34" charset="0"/>
              </a:rPr>
              <a:t>personal</a:t>
            </a:r>
            <a:r>
              <a:rPr lang="en-US" sz="1100" b="1" i="1" spc="-40" baseline="0">
                <a:ln>
                  <a:solidFill>
                    <a:srgbClr val="FFC1C1"/>
                  </a:solidFill>
                </a:ln>
                <a:solidFill>
                  <a:srgbClr val="FFDCDC"/>
                </a:solidFill>
                <a:effectLst>
                  <a:outerShdw blurRad="50800" dist="38100" dir="5400000" algn="t" rotWithShape="0">
                    <a:prstClr val="black">
                      <a:alpha val="60000"/>
                    </a:prstClr>
                  </a:outerShdw>
                </a:effectLst>
                <a:latin typeface="Tahoma" panose="020B0604030504040204" pitchFamily="34" charset="0"/>
                <a:ea typeface="Tahoma" panose="020B0604030504040204" pitchFamily="34" charset="0"/>
                <a:cs typeface="Tahoma" panose="020B0604030504040204" pitchFamily="34" charset="0"/>
              </a:rPr>
              <a:t> freedom</a:t>
            </a:r>
            <a:r>
              <a:rPr lang="en-US" sz="1100" b="1" i="1" spc="-40">
                <a:ln>
                  <a:solidFill>
                    <a:srgbClr val="FFC1C1"/>
                  </a:solidFill>
                </a:ln>
                <a:solidFill>
                  <a:srgbClr val="FFDCDC"/>
                </a:solidFill>
                <a:effectLst>
                  <a:outerShdw blurRad="50800" dist="38100" dir="5400000" algn="t" rotWithShape="0">
                    <a:prstClr val="black">
                      <a:alpha val="60000"/>
                    </a:prstClr>
                  </a:outerShdw>
                </a:effectLst>
                <a:latin typeface="Tahoma" panose="020B0604030504040204" pitchFamily="34" charset="0"/>
                <a:ea typeface="Tahoma" panose="020B0604030504040204" pitchFamily="34" charset="0"/>
                <a:cs typeface="Tahoma" panose="020B0604030504040204" pitchFamily="34" charset="0"/>
              </a:rPr>
              <a:t> </a:t>
            </a:r>
            <a:r>
              <a:rPr lang="en-US" sz="1100" spc="-40">
                <a:ln>
                  <a:solidFill>
                    <a:srgbClr val="FFC1C1"/>
                  </a:solidFill>
                </a:ln>
                <a:solidFill>
                  <a:srgbClr val="FFDCDC"/>
                </a:solidFill>
                <a:effectLst>
                  <a:outerShdw blurRad="50800" dist="38100" dir="5400000" algn="t" rotWithShape="0">
                    <a:prstClr val="black">
                      <a:alpha val="60000"/>
                    </a:prstClr>
                  </a:outerShdw>
                </a:effectLst>
                <a:latin typeface="Tahoma" panose="020B0604030504040204" pitchFamily="34" charset="0"/>
                <a:ea typeface="Tahoma" panose="020B0604030504040204" pitchFamily="34" charset="0"/>
                <a:cs typeface="Tahoma" panose="020B0604030504040204" pitchFamily="34" charset="0"/>
              </a:rPr>
              <a:t> too </a:t>
            </a:r>
            <a:r>
              <a:rPr lang="en-US" sz="1100" spc="-40">
                <a:ln>
                  <a:solidFill>
                    <a:srgbClr val="FFFF00"/>
                  </a:solidFill>
                </a:ln>
                <a:solidFill>
                  <a:srgbClr val="FFFF00"/>
                </a:solidFill>
                <a:effectLst>
                  <a:glow rad="101600">
                    <a:srgbClr val="FFFF00">
                      <a:alpha val="40000"/>
                    </a:srgbClr>
                  </a:glow>
                  <a:outerShdw blurRad="50800" dist="38100" dir="5400000" algn="t" rotWithShape="0">
                    <a:prstClr val="black">
                      <a:alpha val="60000"/>
                    </a:prstClr>
                  </a:outerShdw>
                </a:effectLst>
                <a:latin typeface="Tahoma" panose="020B0604030504040204" pitchFamily="34" charset="0"/>
                <a:ea typeface="Tahoma" panose="020B0604030504040204" pitchFamily="34" charset="0"/>
                <a:cs typeface="Tahoma" panose="020B0604030504040204" pitchFamily="34" charset="0"/>
              </a:rPr>
              <a:t>painfully</a:t>
            </a:r>
            <a:r>
              <a:rPr lang="en-US" sz="1100" spc="-40" baseline="0">
                <a:ln>
                  <a:solidFill>
                    <a:srgbClr val="FFC1C1"/>
                  </a:solidFill>
                </a:ln>
                <a:solidFill>
                  <a:srgbClr val="FFDCDC"/>
                </a:solidFill>
                <a:effectLst>
                  <a:outerShdw blurRad="50800" dist="38100" dir="5400000" algn="t" rotWithShape="0">
                    <a:prstClr val="black">
                      <a:alpha val="60000"/>
                    </a:prstClr>
                  </a:outerShdw>
                </a:effectLst>
                <a:latin typeface="Tahoma" panose="020B0604030504040204" pitchFamily="34" charset="0"/>
                <a:ea typeface="Tahoma" panose="020B0604030504040204" pitchFamily="34" charset="0"/>
                <a:cs typeface="Tahoma" panose="020B0604030504040204" pitchFamily="34" charset="0"/>
              </a:rPr>
              <a:t> to be persuaded by your priority for</a:t>
            </a:r>
            <a:r>
              <a:rPr lang="en-US" sz="1100" spc="-40" baseline="0">
                <a:ln>
                  <a:solidFill>
                    <a:schemeClr val="accent5">
                      <a:lumMod val="20000"/>
                      <a:lumOff val="80000"/>
                    </a:schemeClr>
                  </a:solidFill>
                </a:ln>
                <a:solidFill>
                  <a:schemeClr val="accent5">
                    <a:lumMod val="40000"/>
                    <a:lumOff val="60000"/>
                  </a:schemeClr>
                </a:solidFill>
                <a:effectLst>
                  <a:outerShdw blurRad="50800" dist="38100" dir="5400000" algn="t" rotWithShape="0">
                    <a:prstClr val="black">
                      <a:alpha val="60000"/>
                    </a:prstClr>
                  </a:outerShdw>
                </a:effectLst>
                <a:latin typeface="Tahoma" panose="020B0604030504040204" pitchFamily="34" charset="0"/>
                <a:ea typeface="Tahoma" panose="020B0604030504040204" pitchFamily="34" charset="0"/>
                <a:cs typeface="Tahoma" panose="020B0604030504040204" pitchFamily="34" charset="0"/>
              </a:rPr>
              <a:t> </a:t>
            </a:r>
            <a:r>
              <a:rPr lang="en-US" sz="1100" b="0" i="1" kern="1200" spc="-40">
                <a:ln>
                  <a:solidFill>
                    <a:schemeClr val="accent5">
                      <a:lumMod val="20000"/>
                      <a:lumOff val="80000"/>
                    </a:schemeClr>
                  </a:solidFill>
                </a:ln>
                <a:solidFill>
                  <a:schemeClr val="accent5">
                    <a:lumMod val="40000"/>
                    <a:lumOff val="60000"/>
                  </a:schemeClr>
                </a:solidFill>
                <a:effectLst>
                  <a:outerShdw blurRad="50800" dist="38100" dir="5400000" algn="t" rotWithShape="0">
                    <a:prstClr val="black">
                      <a:alpha val="60000"/>
                    </a:prstClr>
                  </a:outerShdw>
                </a:effectLst>
                <a:latin typeface="Tahoma" panose="020B0604030504040204" pitchFamily="34" charset="0"/>
                <a:ea typeface="Tahoma" panose="020B0604030504040204" pitchFamily="34" charset="0"/>
                <a:cs typeface="Tahoma" panose="020B0604030504040204" pitchFamily="34" charset="0"/>
              </a:rPr>
              <a:t>social</a:t>
            </a:r>
            <a:r>
              <a:rPr lang="en-US" sz="1100" b="1" i="1" kern="1200" spc="-40">
                <a:ln>
                  <a:solidFill>
                    <a:schemeClr val="accent5">
                      <a:lumMod val="20000"/>
                      <a:lumOff val="80000"/>
                    </a:schemeClr>
                  </a:solidFill>
                </a:ln>
                <a:solidFill>
                  <a:schemeClr val="accent5">
                    <a:lumMod val="40000"/>
                    <a:lumOff val="60000"/>
                  </a:schemeClr>
                </a:solidFill>
                <a:effectLst>
                  <a:outerShdw blurRad="50800" dist="38100" dir="5400000" algn="t" rotWithShape="0">
                    <a:prstClr val="black">
                      <a:alpha val="60000"/>
                    </a:prstClr>
                  </a:outerShdw>
                </a:effectLst>
                <a:latin typeface="Tahoma" panose="020B0604030504040204" pitchFamily="34" charset="0"/>
                <a:ea typeface="Tahoma" panose="020B0604030504040204" pitchFamily="34" charset="0"/>
                <a:cs typeface="Tahoma" panose="020B0604030504040204" pitchFamily="34" charset="0"/>
              </a:rPr>
              <a:t> equality </a:t>
            </a:r>
            <a:r>
              <a:rPr lang="en-US" sz="1100" spc="-40" baseline="0">
                <a:ln>
                  <a:solidFill>
                    <a:srgbClr val="C00000"/>
                  </a:solidFill>
                </a:ln>
                <a:solidFill>
                  <a:srgbClr val="FF3C3C"/>
                </a:solidFill>
                <a:effectLst>
                  <a:outerShdw blurRad="50800" dist="38100" dir="5400000" algn="t" rotWithShape="0">
                    <a:prstClr val="black">
                      <a:alpha val="60000"/>
                    </a:prstClr>
                  </a:outerShdw>
                </a:effectLst>
                <a:latin typeface="Tahoma" panose="020B0604030504040204" pitchFamily="34" charset="0"/>
                <a:ea typeface="Tahoma" panose="020B0604030504040204" pitchFamily="34" charset="0"/>
                <a:cs typeface="Tahoma" panose="020B0604030504040204" pitchFamily="34" charset="0"/>
              </a:rPr>
              <a:t>.</a:t>
            </a:r>
            <a:endParaRPr lang="en-US" sz="1100" spc="-40">
              <a:ln>
                <a:solidFill>
                  <a:srgbClr val="C00000"/>
                </a:solidFill>
              </a:ln>
              <a:solidFill>
                <a:srgbClr val="FF3C3C"/>
              </a:solidFill>
              <a:latin typeface="Tahoma" panose="020B0604030504040204" pitchFamily="34" charset="0"/>
              <a:ea typeface="Tahoma" panose="020B0604030504040204" pitchFamily="34" charset="0"/>
              <a:cs typeface="Tahoma" panose="020B0604030504040204" pitchFamily="34" charset="0"/>
            </a:endParaRPr>
          </a:p>
        </xdr:txBody>
      </xdr:sp>
    </xdr:grpSp>
    <xdr:clientData/>
  </xdr:twoCellAnchor>
  <xdr:twoCellAnchor>
    <xdr:from>
      <xdr:col>0</xdr:col>
      <xdr:colOff>46766</xdr:colOff>
      <xdr:row>435</xdr:row>
      <xdr:rowOff>39145</xdr:rowOff>
    </xdr:from>
    <xdr:to>
      <xdr:col>13</xdr:col>
      <xdr:colOff>43483</xdr:colOff>
      <xdr:row>441</xdr:row>
      <xdr:rowOff>158675</xdr:rowOff>
    </xdr:to>
    <xdr:grpSp>
      <xdr:nvGrpSpPr>
        <xdr:cNvPr id="923" name="Group 922">
          <a:extLst>
            <a:ext uri="{FF2B5EF4-FFF2-40B4-BE49-F238E27FC236}">
              <a16:creationId xmlns:a16="http://schemas.microsoft.com/office/drawing/2014/main" id="{DAE3A437-1D56-4522-8901-A191401DC5FC}"/>
            </a:ext>
          </a:extLst>
        </xdr:cNvPr>
        <xdr:cNvGrpSpPr/>
      </xdr:nvGrpSpPr>
      <xdr:grpSpPr>
        <a:xfrm>
          <a:off x="46766" y="87459595"/>
          <a:ext cx="6283217" cy="1135530"/>
          <a:chOff x="62006" y="78045085"/>
          <a:chExt cx="6062237" cy="1171090"/>
        </a:xfrm>
      </xdr:grpSpPr>
      <xdr:sp macro="" textlink="">
        <xdr:nvSpPr>
          <xdr:cNvPr id="924" name="Left pulling need">
            <a:extLst>
              <a:ext uri="{FF2B5EF4-FFF2-40B4-BE49-F238E27FC236}">
                <a16:creationId xmlns:a16="http://schemas.microsoft.com/office/drawing/2014/main" id="{0986FDCC-5580-564A-853B-AF3F0C8957E2}"/>
              </a:ext>
            </a:extLst>
          </xdr:cNvPr>
          <xdr:cNvSpPr txBox="1">
            <a:spLocks/>
          </xdr:cNvSpPr>
        </xdr:nvSpPr>
        <xdr:spPr>
          <a:xfrm>
            <a:off x="71710" y="78045085"/>
            <a:ext cx="2618149" cy="685800"/>
          </a:xfrm>
          <a:prstGeom prst="rect">
            <a:avLst/>
          </a:prstGeom>
        </xdr:spPr>
        <xdr:txBody>
          <a:bodyPr vert="horz" wrap="square" lIns="0" tIns="45720" rIns="0" bIns="45720"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457200" rtl="0" eaLnBrk="1" fontAlgn="auto" latinLnBrk="0" hangingPunct="1">
              <a:lnSpc>
                <a:spcPct val="100000"/>
              </a:lnSpc>
              <a:spcBef>
                <a:spcPts val="0"/>
              </a:spcBef>
              <a:spcAft>
                <a:spcPts val="0"/>
              </a:spcAft>
              <a:buClrTx/>
              <a:buSzTx/>
              <a:buFontTx/>
              <a:buNone/>
              <a:tabLst/>
              <a:defRPr/>
            </a:pPr>
            <a:r>
              <a:rPr lang="en-US" sz="1200" b="1" kern="1200">
                <a:ln>
                  <a:solidFill>
                    <a:schemeClr val="accent5">
                      <a:lumMod val="20000"/>
                      <a:lumOff val="80000"/>
                    </a:schemeClr>
                  </a:solidFill>
                </a:ln>
                <a:solidFill>
                  <a:srgbClr val="00B0F0"/>
                </a:solidFill>
                <a:effectLst>
                  <a:glow rad="38100">
                    <a:srgbClr val="002060"/>
                  </a:glow>
                  <a:outerShdw blurRad="63500" dir="3600000" algn="tl" rotWithShape="0">
                    <a:srgbClr val="000000">
                      <a:alpha val="70000"/>
                    </a:srgbClr>
                  </a:outerShdw>
                </a:effectLst>
                <a:latin typeface="Tahoma" panose="020B0604030504040204" pitchFamily="34" charset="0"/>
                <a:ea typeface="Tahoma" panose="020B0604030504040204" pitchFamily="34" charset="0"/>
                <a:cs typeface="Tahoma" panose="020B0604030504040204" pitchFamily="34" charset="0"/>
              </a:rPr>
              <a:t>We must prioritize the most </a:t>
            </a:r>
            <a:r>
              <a:rPr lang="en-US" sz="1200" b="1" i="1" kern="1200">
                <a:ln>
                  <a:solidFill>
                    <a:schemeClr val="accent5">
                      <a:lumMod val="20000"/>
                      <a:lumOff val="80000"/>
                    </a:schemeClr>
                  </a:solidFill>
                </a:ln>
                <a:solidFill>
                  <a:srgbClr val="00B0F0"/>
                </a:solidFill>
                <a:effectLst>
                  <a:glow rad="38100">
                    <a:srgbClr val="002060"/>
                  </a:glow>
                  <a:outerShdw blurRad="63500" dir="3600000" algn="tl" rotWithShape="0">
                    <a:srgbClr val="000000">
                      <a:alpha val="70000"/>
                    </a:srgbClr>
                  </a:outerShdw>
                </a:effectLst>
                <a:latin typeface="Tahoma" panose="020B0604030504040204" pitchFamily="34" charset="0"/>
                <a:ea typeface="Tahoma" panose="020B0604030504040204" pitchFamily="34" charset="0"/>
                <a:cs typeface="Tahoma" panose="020B0604030504040204" pitchFamily="34" charset="0"/>
              </a:rPr>
              <a:t>vulnerable</a:t>
            </a:r>
            <a:r>
              <a:rPr lang="en-US" sz="1200" b="1" kern="1200">
                <a:ln>
                  <a:solidFill>
                    <a:schemeClr val="accent5">
                      <a:lumMod val="20000"/>
                      <a:lumOff val="80000"/>
                    </a:schemeClr>
                  </a:solidFill>
                </a:ln>
                <a:solidFill>
                  <a:srgbClr val="00B0F0"/>
                </a:solidFill>
                <a:effectLst>
                  <a:glow rad="38100">
                    <a:srgbClr val="002060"/>
                  </a:glow>
                  <a:outerShdw blurRad="63500" dir="3600000" algn="tl" rotWithShape="0">
                    <a:srgbClr val="000000">
                      <a:alpha val="70000"/>
                    </a:srgbClr>
                  </a:outerShdw>
                </a:effectLst>
                <a:latin typeface="Tahoma" panose="020B0604030504040204" pitchFamily="34" charset="0"/>
                <a:ea typeface="Tahoma" panose="020B0604030504040204" pitchFamily="34" charset="0"/>
                <a:cs typeface="Tahoma" panose="020B0604030504040204" pitchFamily="34" charset="0"/>
              </a:rPr>
              <a:t> to serve demand</a:t>
            </a:r>
          </a:p>
        </xdr:txBody>
      </xdr:sp>
      <xdr:sp macro="" textlink="">
        <xdr:nvSpPr>
          <xdr:cNvPr id="925" name="Right pulling need">
            <a:extLst>
              <a:ext uri="{FF2B5EF4-FFF2-40B4-BE49-F238E27FC236}">
                <a16:creationId xmlns:a16="http://schemas.microsoft.com/office/drawing/2014/main" id="{C4138B83-2F5C-D4AE-676E-42B0CC4FB6ED}"/>
              </a:ext>
            </a:extLst>
          </xdr:cNvPr>
          <xdr:cNvSpPr txBox="1">
            <a:spLocks/>
          </xdr:cNvSpPr>
        </xdr:nvSpPr>
        <xdr:spPr>
          <a:xfrm>
            <a:off x="3558541" y="78045085"/>
            <a:ext cx="2565702" cy="685800"/>
          </a:xfrm>
          <a:prstGeom prst="rect">
            <a:avLst/>
          </a:prstGeom>
        </xdr:spPr>
        <xdr:txBody>
          <a:bodyPr vert="horz" wrap="square" lIns="0" tIns="45720" rIns="0" bIns="45720"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r" defTabSz="457200" rtl="0" eaLnBrk="1" fontAlgn="auto" latinLnBrk="0" hangingPunct="1">
              <a:lnSpc>
                <a:spcPct val="100000"/>
              </a:lnSpc>
              <a:spcBef>
                <a:spcPts val="0"/>
              </a:spcBef>
              <a:spcAft>
                <a:spcPts val="0"/>
              </a:spcAft>
              <a:buClrTx/>
              <a:buSzTx/>
              <a:buFontTx/>
              <a:buNone/>
              <a:tabLst/>
              <a:defRPr/>
            </a:pPr>
            <a:r>
              <a:rPr lang="en-US" sz="1200" b="1" kern="1200">
                <a:ln>
                  <a:solidFill>
                    <a:srgbClr val="FFD7DC"/>
                  </a:solidFill>
                </a:ln>
                <a:solidFill>
                  <a:srgbClr val="FF3C3C"/>
                </a:solidFill>
                <a:effectLst>
                  <a:glow rad="76200">
                    <a:srgbClr val="C00000"/>
                  </a:glow>
                  <a:outerShdw blurRad="63500" dir="3600000" algn="tl" rotWithShape="0">
                    <a:srgbClr val="000000">
                      <a:alpha val="70000"/>
                    </a:srgbClr>
                  </a:outerShdw>
                </a:effectLst>
                <a:latin typeface="Tahoma" panose="020B0604030504040204" pitchFamily="34" charset="0"/>
                <a:ea typeface="Tahoma" panose="020B0604030504040204" pitchFamily="34" charset="0"/>
                <a:cs typeface="Tahoma" panose="020B0604030504040204" pitchFamily="34" charset="0"/>
              </a:rPr>
              <a:t>We must prioritize the most </a:t>
            </a:r>
            <a:r>
              <a:rPr lang="en-US" sz="1200" b="1" i="1" kern="1200">
                <a:ln>
                  <a:solidFill>
                    <a:srgbClr val="FFD7DC"/>
                  </a:solidFill>
                </a:ln>
                <a:solidFill>
                  <a:srgbClr val="FF3C3C"/>
                </a:solidFill>
                <a:effectLst>
                  <a:glow rad="76200">
                    <a:srgbClr val="C00000"/>
                  </a:glow>
                  <a:outerShdw blurRad="63500" dir="3600000" algn="tl" rotWithShape="0">
                    <a:srgbClr val="000000">
                      <a:alpha val="70000"/>
                    </a:srgbClr>
                  </a:outerShdw>
                </a:effectLst>
                <a:latin typeface="Tahoma" panose="020B0604030504040204" pitchFamily="34" charset="0"/>
                <a:ea typeface="Tahoma" panose="020B0604030504040204" pitchFamily="34" charset="0"/>
                <a:cs typeface="Tahoma" panose="020B0604030504040204" pitchFamily="34" charset="0"/>
              </a:rPr>
              <a:t>productive</a:t>
            </a:r>
            <a:r>
              <a:rPr lang="en-US" sz="1200" b="1" kern="1200">
                <a:ln>
                  <a:solidFill>
                    <a:srgbClr val="FFD7DC"/>
                  </a:solidFill>
                </a:ln>
                <a:solidFill>
                  <a:srgbClr val="FF3C3C"/>
                </a:solidFill>
                <a:effectLst>
                  <a:glow rad="76200">
                    <a:srgbClr val="C00000"/>
                  </a:glow>
                  <a:outerShdw blurRad="63500" dir="3600000" algn="tl" rotWithShape="0">
                    <a:srgbClr val="000000">
                      <a:alpha val="70000"/>
                    </a:srgbClr>
                  </a:outerShdw>
                </a:effectLst>
                <a:latin typeface="Tahoma" panose="020B0604030504040204" pitchFamily="34" charset="0"/>
                <a:ea typeface="Tahoma" panose="020B0604030504040204" pitchFamily="34" charset="0"/>
                <a:cs typeface="Tahoma" panose="020B0604030504040204" pitchFamily="34" charset="0"/>
              </a:rPr>
              <a:t> to insure supply</a:t>
            </a:r>
          </a:p>
        </xdr:txBody>
      </xdr:sp>
      <xdr:sp macro="" textlink="">
        <xdr:nvSpPr>
          <xdr:cNvPr id="926" name="Left pulling need">
            <a:extLst>
              <a:ext uri="{FF2B5EF4-FFF2-40B4-BE49-F238E27FC236}">
                <a16:creationId xmlns:a16="http://schemas.microsoft.com/office/drawing/2014/main" id="{BE103CB7-8356-7C03-B4AF-FA56E1276A9D}"/>
              </a:ext>
            </a:extLst>
          </xdr:cNvPr>
          <xdr:cNvSpPr txBox="1">
            <a:spLocks/>
          </xdr:cNvSpPr>
        </xdr:nvSpPr>
        <xdr:spPr>
          <a:xfrm>
            <a:off x="62006" y="78530375"/>
            <a:ext cx="2286000" cy="685800"/>
          </a:xfrm>
          <a:prstGeom prst="rect">
            <a:avLst/>
          </a:prstGeom>
        </xdr:spPr>
        <xdr:txBody>
          <a:bodyPr vert="horz" wrap="square" lIns="0" tIns="45720" rIns="0" bIns="45720" rtlCol="0" anchor="t">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indent="0" algn="l">
              <a:buNone/>
            </a:pPr>
            <a:r>
              <a:rPr lang="en-US" sz="1100" spc="-40">
                <a:ln>
                  <a:solidFill>
                    <a:schemeClr val="accent5">
                      <a:lumMod val="20000"/>
                      <a:lumOff val="80000"/>
                    </a:schemeClr>
                  </a:solidFill>
                </a:ln>
                <a:solidFill>
                  <a:schemeClr val="accent5">
                    <a:lumMod val="40000"/>
                    <a:lumOff val="60000"/>
                  </a:schemeClr>
                </a:solidFill>
                <a:effectLst>
                  <a:outerShdw blurRad="50800" dist="38100" dir="5400000" algn="t" rotWithShape="0">
                    <a:prstClr val="black">
                      <a:alpha val="60000"/>
                    </a:prstClr>
                  </a:outerShdw>
                </a:effectLst>
                <a:latin typeface="Tahoma" panose="020B0604030504040204" pitchFamily="34" charset="0"/>
                <a:ea typeface="Tahoma" panose="020B0604030504040204" pitchFamily="34" charset="0"/>
                <a:cs typeface="Tahoma" panose="020B0604030504040204" pitchFamily="34" charset="0"/>
              </a:rPr>
              <a:t>We feel the need to serve </a:t>
            </a:r>
            <a:r>
              <a:rPr lang="en-US" sz="1100" b="1" i="1" spc="-40">
                <a:ln>
                  <a:solidFill>
                    <a:schemeClr val="accent5">
                      <a:lumMod val="20000"/>
                      <a:lumOff val="80000"/>
                    </a:schemeClr>
                  </a:solidFill>
                </a:ln>
                <a:solidFill>
                  <a:schemeClr val="accent5">
                    <a:lumMod val="40000"/>
                    <a:lumOff val="60000"/>
                  </a:schemeClr>
                </a:solidFill>
                <a:effectLst>
                  <a:outerShdw blurRad="50800" dist="38100" dir="5400000" algn="t" rotWithShape="0">
                    <a:prstClr val="black">
                      <a:alpha val="60000"/>
                    </a:prstClr>
                  </a:outerShdw>
                </a:effectLst>
                <a:latin typeface="Tahoma" panose="020B0604030504040204" pitchFamily="34" charset="0"/>
                <a:ea typeface="Tahoma" panose="020B0604030504040204" pitchFamily="34" charset="0"/>
                <a:cs typeface="Tahoma" panose="020B0604030504040204" pitchFamily="34" charset="0"/>
              </a:rPr>
              <a:t>demand</a:t>
            </a:r>
            <a:r>
              <a:rPr lang="en-US" sz="1100" spc="-40">
                <a:ln>
                  <a:solidFill>
                    <a:schemeClr val="accent5">
                      <a:lumMod val="20000"/>
                      <a:lumOff val="80000"/>
                    </a:schemeClr>
                  </a:solidFill>
                </a:ln>
                <a:solidFill>
                  <a:schemeClr val="accent5">
                    <a:lumMod val="40000"/>
                    <a:lumOff val="60000"/>
                  </a:schemeClr>
                </a:solidFill>
                <a:effectLst>
                  <a:outerShdw blurRad="50800" dist="38100" dir="5400000" algn="t" rotWithShape="0">
                    <a:prstClr val="black">
                      <a:alpha val="60000"/>
                    </a:prstClr>
                  </a:outerShdw>
                </a:effectLst>
                <a:latin typeface="Tahoma" panose="020B0604030504040204" pitchFamily="34" charset="0"/>
                <a:ea typeface="Tahoma" panose="020B0604030504040204" pitchFamily="34" charset="0"/>
                <a:cs typeface="Tahoma" panose="020B0604030504040204" pitchFamily="34" charset="0"/>
              </a:rPr>
              <a:t> too </a:t>
            </a:r>
            <a:r>
              <a:rPr lang="en-US" sz="1100" spc="-40">
                <a:ln>
                  <a:solidFill>
                    <a:srgbClr val="FFFF00"/>
                  </a:solidFill>
                </a:ln>
                <a:solidFill>
                  <a:srgbClr val="FFFF00"/>
                </a:solidFill>
                <a:effectLst>
                  <a:glow rad="101600">
                    <a:srgbClr val="FFFF00">
                      <a:alpha val="40000"/>
                    </a:srgbClr>
                  </a:glow>
                  <a:outerShdw blurRad="50800" dist="38100" dir="5400000" algn="t" rotWithShape="0">
                    <a:prstClr val="black">
                      <a:alpha val="60000"/>
                    </a:prstClr>
                  </a:outerShdw>
                </a:effectLst>
                <a:latin typeface="Tahoma" panose="020B0604030504040204" pitchFamily="34" charset="0"/>
                <a:ea typeface="Tahoma" panose="020B0604030504040204" pitchFamily="34" charset="0"/>
                <a:cs typeface="Tahoma" panose="020B0604030504040204" pitchFamily="34" charset="0"/>
              </a:rPr>
              <a:t>painfully</a:t>
            </a:r>
            <a:r>
              <a:rPr lang="en-US" sz="1100" spc="-40" baseline="0">
                <a:ln>
                  <a:solidFill>
                    <a:schemeClr val="accent5">
                      <a:lumMod val="20000"/>
                      <a:lumOff val="80000"/>
                    </a:schemeClr>
                  </a:solidFill>
                </a:ln>
                <a:solidFill>
                  <a:schemeClr val="accent5">
                    <a:lumMod val="40000"/>
                    <a:lumOff val="60000"/>
                  </a:schemeClr>
                </a:solidFill>
                <a:effectLst>
                  <a:outerShdw blurRad="50800" dist="38100" dir="5400000" algn="t" rotWithShape="0">
                    <a:prstClr val="black">
                      <a:alpha val="60000"/>
                    </a:prstClr>
                  </a:outerShdw>
                </a:effectLst>
                <a:latin typeface="Tahoma" panose="020B0604030504040204" pitchFamily="34" charset="0"/>
                <a:ea typeface="Tahoma" panose="020B0604030504040204" pitchFamily="34" charset="0"/>
                <a:cs typeface="Tahoma" panose="020B0604030504040204" pitchFamily="34" charset="0"/>
              </a:rPr>
              <a:t> to be persuaded by your priority to</a:t>
            </a:r>
            <a:r>
              <a:rPr lang="en-US" sz="1100" spc="-40" baseline="0">
                <a:ln>
                  <a:solidFill>
                    <a:srgbClr val="002060"/>
                  </a:solidFill>
                </a:ln>
                <a:solidFill>
                  <a:schemeClr val="accent5">
                    <a:lumMod val="40000"/>
                    <a:lumOff val="60000"/>
                  </a:schemeClr>
                </a:solidFill>
                <a:effectLst>
                  <a:outerShdw blurRad="50800" dist="38100" dir="5400000" algn="t" rotWithShape="0">
                    <a:prstClr val="black">
                      <a:alpha val="60000"/>
                    </a:prstClr>
                  </a:outerShdw>
                </a:effectLst>
                <a:latin typeface="Tahoma" panose="020B0604030504040204" pitchFamily="34" charset="0"/>
                <a:ea typeface="Tahoma" panose="020B0604030504040204" pitchFamily="34" charset="0"/>
                <a:cs typeface="Tahoma" panose="020B0604030504040204" pitchFamily="34" charset="0"/>
              </a:rPr>
              <a:t> </a:t>
            </a:r>
            <a:r>
              <a:rPr lang="en-US" sz="1100" spc="-40" baseline="0">
                <a:ln>
                  <a:solidFill>
                    <a:srgbClr val="FFC1C1"/>
                  </a:solidFill>
                </a:ln>
                <a:solidFill>
                  <a:srgbClr val="FFDCDC"/>
                </a:solidFill>
                <a:effectLst>
                  <a:outerShdw blurRad="50800" dist="38100" dir="5400000" algn="t" rotWithShape="0">
                    <a:prstClr val="black">
                      <a:alpha val="60000"/>
                    </a:prstClr>
                  </a:outerShdw>
                </a:effectLst>
                <a:latin typeface="Tahoma" panose="020B0604030504040204" pitchFamily="34" charset="0"/>
                <a:ea typeface="Tahoma" panose="020B0604030504040204" pitchFamily="34" charset="0"/>
                <a:cs typeface="Tahoma" panose="020B0604030504040204" pitchFamily="34" charset="0"/>
              </a:rPr>
              <a:t>insure </a:t>
            </a:r>
            <a:r>
              <a:rPr lang="en-US" sz="1100" b="1" i="1" spc="-40" baseline="0">
                <a:ln>
                  <a:solidFill>
                    <a:srgbClr val="FFC1C1"/>
                  </a:solidFill>
                </a:ln>
                <a:solidFill>
                  <a:srgbClr val="FFDCDC"/>
                </a:solidFill>
                <a:effectLst>
                  <a:outerShdw blurRad="50800" dist="38100" dir="5400000" algn="t" rotWithShape="0">
                    <a:prstClr val="black">
                      <a:alpha val="60000"/>
                    </a:prstClr>
                  </a:outerShdw>
                </a:effectLst>
                <a:latin typeface="Tahoma" panose="020B0604030504040204" pitchFamily="34" charset="0"/>
                <a:ea typeface="Tahoma" panose="020B0604030504040204" pitchFamily="34" charset="0"/>
                <a:cs typeface="Tahoma" panose="020B0604030504040204" pitchFamily="34" charset="0"/>
              </a:rPr>
              <a:t>supply</a:t>
            </a:r>
            <a:r>
              <a:rPr lang="en-US" sz="1100" spc="-40" baseline="0">
                <a:ln>
                  <a:solidFill>
                    <a:srgbClr val="002060"/>
                  </a:solidFill>
                </a:ln>
                <a:solidFill>
                  <a:srgbClr val="0070C0"/>
                </a:solidFill>
                <a:effectLst>
                  <a:outerShdw blurRad="50800" dist="38100" dir="5400000" algn="t" rotWithShape="0">
                    <a:prstClr val="black">
                      <a:alpha val="60000"/>
                    </a:prstClr>
                  </a:outerShdw>
                </a:effectLst>
                <a:latin typeface="Tahoma" panose="020B0604030504040204" pitchFamily="34" charset="0"/>
                <a:ea typeface="Tahoma" panose="020B0604030504040204" pitchFamily="34" charset="0"/>
                <a:cs typeface="Tahoma" panose="020B0604030504040204" pitchFamily="34" charset="0"/>
              </a:rPr>
              <a:t>.</a:t>
            </a:r>
            <a:endParaRPr lang="en-US" sz="1100" spc="-40">
              <a:ln>
                <a:solidFill>
                  <a:srgbClr val="002060"/>
                </a:solidFill>
              </a:ln>
              <a:solidFill>
                <a:srgbClr val="0070C0"/>
              </a:solidFill>
              <a:latin typeface="Tahoma" panose="020B0604030504040204" pitchFamily="34" charset="0"/>
              <a:ea typeface="Tahoma" panose="020B0604030504040204" pitchFamily="34" charset="0"/>
              <a:cs typeface="Tahoma" panose="020B0604030504040204" pitchFamily="34" charset="0"/>
            </a:endParaRPr>
          </a:p>
        </xdr:txBody>
      </xdr:sp>
      <xdr:sp macro="" textlink="">
        <xdr:nvSpPr>
          <xdr:cNvPr id="927" name="Right pulling need">
            <a:extLst>
              <a:ext uri="{FF2B5EF4-FFF2-40B4-BE49-F238E27FC236}">
                <a16:creationId xmlns:a16="http://schemas.microsoft.com/office/drawing/2014/main" id="{37B95601-76D4-132D-FB4A-BA01600F26ED}"/>
              </a:ext>
            </a:extLst>
          </xdr:cNvPr>
          <xdr:cNvSpPr txBox="1">
            <a:spLocks/>
          </xdr:cNvSpPr>
        </xdr:nvSpPr>
        <xdr:spPr>
          <a:xfrm>
            <a:off x="3832412" y="78530375"/>
            <a:ext cx="2283759" cy="685800"/>
          </a:xfrm>
          <a:prstGeom prst="rect">
            <a:avLst/>
          </a:prstGeom>
        </xdr:spPr>
        <xdr:txBody>
          <a:bodyPr vert="horz" wrap="square" lIns="0" tIns="45720" rIns="0" bIns="45720" rtlCol="0" anchor="t">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indent="0" algn="r">
              <a:buNone/>
            </a:pPr>
            <a:r>
              <a:rPr lang="en-US" sz="1100" spc="-40">
                <a:ln>
                  <a:solidFill>
                    <a:srgbClr val="FFC1C1"/>
                  </a:solidFill>
                </a:ln>
                <a:solidFill>
                  <a:srgbClr val="FFDCDC"/>
                </a:solidFill>
                <a:effectLst>
                  <a:outerShdw blurRad="50800" dist="38100" dir="5400000" algn="t" rotWithShape="0">
                    <a:prstClr val="black">
                      <a:alpha val="60000"/>
                    </a:prstClr>
                  </a:outerShdw>
                </a:effectLst>
                <a:latin typeface="Tahoma" panose="020B0604030504040204" pitchFamily="34" charset="0"/>
                <a:ea typeface="Tahoma" panose="020B0604030504040204" pitchFamily="34" charset="0"/>
                <a:cs typeface="Tahoma" panose="020B0604030504040204" pitchFamily="34" charset="0"/>
              </a:rPr>
              <a:t>We feel the need to insure </a:t>
            </a:r>
            <a:r>
              <a:rPr lang="en-US" sz="1100" b="1" i="1" spc="-40">
                <a:ln>
                  <a:solidFill>
                    <a:srgbClr val="FFC1C1"/>
                  </a:solidFill>
                </a:ln>
                <a:solidFill>
                  <a:srgbClr val="FFDCDC"/>
                </a:solidFill>
                <a:effectLst>
                  <a:outerShdw blurRad="50800" dist="38100" dir="5400000" algn="t" rotWithShape="0">
                    <a:prstClr val="black">
                      <a:alpha val="60000"/>
                    </a:prstClr>
                  </a:outerShdw>
                </a:effectLst>
                <a:latin typeface="Tahoma" panose="020B0604030504040204" pitchFamily="34" charset="0"/>
                <a:ea typeface="Tahoma" panose="020B0604030504040204" pitchFamily="34" charset="0"/>
                <a:cs typeface="Tahoma" panose="020B0604030504040204" pitchFamily="34" charset="0"/>
              </a:rPr>
              <a:t>supply</a:t>
            </a:r>
            <a:r>
              <a:rPr lang="en-US" sz="1100" spc="-40">
                <a:ln>
                  <a:solidFill>
                    <a:srgbClr val="FFC1C1"/>
                  </a:solidFill>
                </a:ln>
                <a:solidFill>
                  <a:srgbClr val="FFDCDC"/>
                </a:solidFill>
                <a:effectLst>
                  <a:outerShdw blurRad="50800" dist="38100" dir="5400000" algn="t" rotWithShape="0">
                    <a:prstClr val="black">
                      <a:alpha val="60000"/>
                    </a:prstClr>
                  </a:outerShdw>
                </a:effectLst>
                <a:latin typeface="Tahoma" panose="020B0604030504040204" pitchFamily="34" charset="0"/>
                <a:ea typeface="Tahoma" panose="020B0604030504040204" pitchFamily="34" charset="0"/>
                <a:cs typeface="Tahoma" panose="020B0604030504040204" pitchFamily="34" charset="0"/>
              </a:rPr>
              <a:t> too </a:t>
            </a:r>
            <a:r>
              <a:rPr lang="en-US" sz="1100" spc="-40">
                <a:ln>
                  <a:solidFill>
                    <a:srgbClr val="FFFF00"/>
                  </a:solidFill>
                </a:ln>
                <a:solidFill>
                  <a:srgbClr val="FFFF00"/>
                </a:solidFill>
                <a:effectLst>
                  <a:glow rad="101600">
                    <a:srgbClr val="FFFF00">
                      <a:alpha val="40000"/>
                    </a:srgbClr>
                  </a:glow>
                  <a:outerShdw blurRad="50800" dist="38100" dir="5400000" algn="t" rotWithShape="0">
                    <a:prstClr val="black">
                      <a:alpha val="60000"/>
                    </a:prstClr>
                  </a:outerShdw>
                </a:effectLst>
                <a:latin typeface="Tahoma" panose="020B0604030504040204" pitchFamily="34" charset="0"/>
                <a:ea typeface="Tahoma" panose="020B0604030504040204" pitchFamily="34" charset="0"/>
                <a:cs typeface="Tahoma" panose="020B0604030504040204" pitchFamily="34" charset="0"/>
              </a:rPr>
              <a:t>painfully</a:t>
            </a:r>
            <a:r>
              <a:rPr lang="en-US" sz="1100" spc="-40" baseline="0">
                <a:ln>
                  <a:solidFill>
                    <a:srgbClr val="FFC1C1"/>
                  </a:solidFill>
                </a:ln>
                <a:solidFill>
                  <a:srgbClr val="FFDCDC"/>
                </a:solidFill>
                <a:effectLst>
                  <a:outerShdw blurRad="50800" dist="38100" dir="5400000" algn="t" rotWithShape="0">
                    <a:prstClr val="black">
                      <a:alpha val="60000"/>
                    </a:prstClr>
                  </a:outerShdw>
                </a:effectLst>
                <a:latin typeface="Tahoma" panose="020B0604030504040204" pitchFamily="34" charset="0"/>
                <a:ea typeface="Tahoma" panose="020B0604030504040204" pitchFamily="34" charset="0"/>
                <a:cs typeface="Tahoma" panose="020B0604030504040204" pitchFamily="34" charset="0"/>
              </a:rPr>
              <a:t> to be persuaded by your priority to </a:t>
            </a:r>
            <a:r>
              <a:rPr lang="en-US" sz="1100" kern="1200" spc="-40">
                <a:ln>
                  <a:solidFill>
                    <a:schemeClr val="accent5">
                      <a:lumMod val="20000"/>
                      <a:lumOff val="80000"/>
                    </a:schemeClr>
                  </a:solidFill>
                </a:ln>
                <a:solidFill>
                  <a:schemeClr val="accent5">
                    <a:lumMod val="40000"/>
                    <a:lumOff val="60000"/>
                  </a:schemeClr>
                </a:solidFill>
                <a:effectLst>
                  <a:outerShdw blurRad="50800" dist="38100" dir="5400000" algn="t" rotWithShape="0">
                    <a:prstClr val="black">
                      <a:alpha val="60000"/>
                    </a:prstClr>
                  </a:outerShdw>
                </a:effectLst>
                <a:latin typeface="Tahoma" panose="020B0604030504040204" pitchFamily="34" charset="0"/>
                <a:ea typeface="Tahoma" panose="020B0604030504040204" pitchFamily="34" charset="0"/>
                <a:cs typeface="Tahoma" panose="020B0604030504040204" pitchFamily="34" charset="0"/>
              </a:rPr>
              <a:t>serve</a:t>
            </a:r>
            <a:r>
              <a:rPr lang="en-US" sz="1100" spc="-40" baseline="0">
                <a:ln>
                  <a:solidFill>
                    <a:schemeClr val="accent5">
                      <a:lumMod val="20000"/>
                      <a:lumOff val="80000"/>
                    </a:schemeClr>
                  </a:solidFill>
                </a:ln>
                <a:solidFill>
                  <a:schemeClr val="accent5">
                    <a:lumMod val="40000"/>
                    <a:lumOff val="60000"/>
                  </a:schemeClr>
                </a:solidFill>
                <a:effectLst>
                  <a:outerShdw blurRad="50800" dist="38100" dir="5400000" algn="t" rotWithShape="0">
                    <a:prstClr val="black">
                      <a:alpha val="60000"/>
                    </a:prstClr>
                  </a:outerShdw>
                </a:effectLst>
                <a:latin typeface="Tahoma" panose="020B0604030504040204" pitchFamily="34" charset="0"/>
                <a:ea typeface="Tahoma" panose="020B0604030504040204" pitchFamily="34" charset="0"/>
                <a:cs typeface="Tahoma" panose="020B0604030504040204" pitchFamily="34" charset="0"/>
              </a:rPr>
              <a:t> </a:t>
            </a:r>
            <a:r>
              <a:rPr lang="en-US" sz="1100" b="1" i="1" kern="1200" spc="-40">
                <a:ln>
                  <a:solidFill>
                    <a:schemeClr val="accent5">
                      <a:lumMod val="20000"/>
                      <a:lumOff val="80000"/>
                    </a:schemeClr>
                  </a:solidFill>
                </a:ln>
                <a:solidFill>
                  <a:schemeClr val="accent5">
                    <a:lumMod val="40000"/>
                    <a:lumOff val="60000"/>
                  </a:schemeClr>
                </a:solidFill>
                <a:effectLst>
                  <a:outerShdw blurRad="50800" dist="38100" dir="5400000" algn="t" rotWithShape="0">
                    <a:prstClr val="black">
                      <a:alpha val="60000"/>
                    </a:prstClr>
                  </a:outerShdw>
                </a:effectLst>
                <a:latin typeface="Tahoma" panose="020B0604030504040204" pitchFamily="34" charset="0"/>
                <a:ea typeface="Tahoma" panose="020B0604030504040204" pitchFamily="34" charset="0"/>
                <a:cs typeface="Tahoma" panose="020B0604030504040204" pitchFamily="34" charset="0"/>
              </a:rPr>
              <a:t>demand</a:t>
            </a:r>
            <a:r>
              <a:rPr lang="en-US" sz="1100" spc="-40" baseline="0">
                <a:ln>
                  <a:solidFill>
                    <a:srgbClr val="C00000"/>
                  </a:solidFill>
                </a:ln>
                <a:solidFill>
                  <a:srgbClr val="FF3C3C"/>
                </a:solidFill>
                <a:effectLst>
                  <a:outerShdw blurRad="50800" dist="38100" dir="5400000" algn="t" rotWithShape="0">
                    <a:prstClr val="black">
                      <a:alpha val="60000"/>
                    </a:prstClr>
                  </a:outerShdw>
                </a:effectLst>
                <a:latin typeface="Tahoma" panose="020B0604030504040204" pitchFamily="34" charset="0"/>
                <a:ea typeface="Tahoma" panose="020B0604030504040204" pitchFamily="34" charset="0"/>
                <a:cs typeface="Tahoma" panose="020B0604030504040204" pitchFamily="34" charset="0"/>
              </a:rPr>
              <a:t>.</a:t>
            </a:r>
            <a:endParaRPr lang="en-US" sz="1100" spc="-40">
              <a:ln>
                <a:solidFill>
                  <a:srgbClr val="C00000"/>
                </a:solidFill>
              </a:ln>
              <a:solidFill>
                <a:srgbClr val="FF3C3C"/>
              </a:solidFill>
              <a:latin typeface="Tahoma" panose="020B0604030504040204" pitchFamily="34" charset="0"/>
              <a:ea typeface="Tahoma" panose="020B0604030504040204" pitchFamily="34" charset="0"/>
              <a:cs typeface="Tahoma" panose="020B0604030504040204" pitchFamily="34" charset="0"/>
            </a:endParaRPr>
          </a:p>
        </xdr:txBody>
      </xdr:sp>
    </xdr:grpSp>
    <xdr:clientData/>
  </xdr:twoCellAnchor>
  <xdr:twoCellAnchor>
    <xdr:from>
      <xdr:col>0</xdr:col>
      <xdr:colOff>54386</xdr:colOff>
      <xdr:row>442</xdr:row>
      <xdr:rowOff>61707</xdr:rowOff>
    </xdr:from>
    <xdr:to>
      <xdr:col>13</xdr:col>
      <xdr:colOff>28691</xdr:colOff>
      <xdr:row>450</xdr:row>
      <xdr:rowOff>21515</xdr:rowOff>
    </xdr:to>
    <xdr:grpSp>
      <xdr:nvGrpSpPr>
        <xdr:cNvPr id="928" name="Group 927">
          <a:extLst>
            <a:ext uri="{FF2B5EF4-FFF2-40B4-BE49-F238E27FC236}">
              <a16:creationId xmlns:a16="http://schemas.microsoft.com/office/drawing/2014/main" id="{2B4224E4-B4CE-49C1-9C49-0F3D07CFE057}"/>
            </a:ext>
          </a:extLst>
        </xdr:cNvPr>
        <xdr:cNvGrpSpPr/>
      </xdr:nvGrpSpPr>
      <xdr:grpSpPr>
        <a:xfrm>
          <a:off x="54386" y="88663257"/>
          <a:ext cx="6260805" cy="1306008"/>
          <a:chOff x="62006" y="79424007"/>
          <a:chExt cx="6039825" cy="1361888"/>
        </a:xfrm>
      </xdr:grpSpPr>
      <xdr:sp macro="" textlink="">
        <xdr:nvSpPr>
          <xdr:cNvPr id="929" name="Left pulling need">
            <a:extLst>
              <a:ext uri="{FF2B5EF4-FFF2-40B4-BE49-F238E27FC236}">
                <a16:creationId xmlns:a16="http://schemas.microsoft.com/office/drawing/2014/main" id="{426CDAA7-AC62-1387-A368-3D80D8FE59A3}"/>
              </a:ext>
            </a:extLst>
          </xdr:cNvPr>
          <xdr:cNvSpPr txBox="1">
            <a:spLocks/>
          </xdr:cNvSpPr>
        </xdr:nvSpPr>
        <xdr:spPr>
          <a:xfrm>
            <a:off x="68878" y="79424007"/>
            <a:ext cx="1917999" cy="685800"/>
          </a:xfrm>
          <a:prstGeom prst="rect">
            <a:avLst/>
          </a:prstGeom>
        </xdr:spPr>
        <xdr:txBody>
          <a:bodyPr vert="horz" wrap="square" lIns="0" tIns="45720" rIns="0" bIns="45720"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457200" rtl="0" eaLnBrk="1" fontAlgn="auto" latinLnBrk="0" hangingPunct="1">
              <a:lnSpc>
                <a:spcPct val="100000"/>
              </a:lnSpc>
              <a:spcBef>
                <a:spcPts val="0"/>
              </a:spcBef>
              <a:spcAft>
                <a:spcPts val="0"/>
              </a:spcAft>
              <a:buClrTx/>
              <a:buSzTx/>
              <a:buFontTx/>
              <a:buNone/>
              <a:tabLst/>
              <a:defRPr/>
            </a:pPr>
            <a:r>
              <a:rPr lang="en-US" sz="1200" b="1" kern="1200">
                <a:ln>
                  <a:solidFill>
                    <a:schemeClr val="accent5">
                      <a:lumMod val="20000"/>
                      <a:lumOff val="80000"/>
                    </a:schemeClr>
                  </a:solidFill>
                </a:ln>
                <a:solidFill>
                  <a:srgbClr val="00B0F0"/>
                </a:solidFill>
                <a:effectLst>
                  <a:glow rad="38100">
                    <a:srgbClr val="002060"/>
                  </a:glow>
                  <a:outerShdw blurRad="63500" dir="3600000" algn="tl" rotWithShape="0">
                    <a:srgbClr val="000000">
                      <a:alpha val="70000"/>
                    </a:srgbClr>
                  </a:outerShdw>
                </a:effectLst>
                <a:latin typeface="Tahoma" panose="020B0604030504040204" pitchFamily="34" charset="0"/>
                <a:ea typeface="Tahoma" panose="020B0604030504040204" pitchFamily="34" charset="0"/>
                <a:cs typeface="Tahoma" panose="020B0604030504040204" pitchFamily="34" charset="0"/>
              </a:rPr>
              <a:t>We must prioritize more </a:t>
            </a:r>
            <a:r>
              <a:rPr lang="en-US" sz="1200" b="1" i="1" kern="1200">
                <a:ln>
                  <a:solidFill>
                    <a:schemeClr val="accent5">
                      <a:lumMod val="20000"/>
                      <a:lumOff val="80000"/>
                    </a:schemeClr>
                  </a:solidFill>
                </a:ln>
                <a:solidFill>
                  <a:srgbClr val="00B0F0"/>
                </a:solidFill>
                <a:effectLst>
                  <a:glow rad="38100">
                    <a:srgbClr val="002060"/>
                  </a:glow>
                  <a:outerShdw blurRad="63500" dir="3600000" algn="tl" rotWithShape="0">
                    <a:srgbClr val="000000">
                      <a:alpha val="70000"/>
                    </a:srgbClr>
                  </a:outerShdw>
                </a:effectLst>
                <a:latin typeface="Tahoma" panose="020B0604030504040204" pitchFamily="34" charset="0"/>
                <a:ea typeface="Tahoma" panose="020B0604030504040204" pitchFamily="34" charset="0"/>
                <a:cs typeface="Tahoma" panose="020B0604030504040204" pitchFamily="34" charset="0"/>
              </a:rPr>
              <a:t>public</a:t>
            </a:r>
            <a:r>
              <a:rPr lang="en-US" sz="1200" b="1" kern="1200">
                <a:ln>
                  <a:solidFill>
                    <a:schemeClr val="accent5">
                      <a:lumMod val="20000"/>
                      <a:lumOff val="80000"/>
                    </a:schemeClr>
                  </a:solidFill>
                </a:ln>
                <a:solidFill>
                  <a:srgbClr val="00B0F0"/>
                </a:solidFill>
                <a:effectLst>
                  <a:glow rad="38100">
                    <a:srgbClr val="002060"/>
                  </a:glow>
                  <a:outerShdw blurRad="63500" dir="3600000" algn="tl" rotWithShape="0">
                    <a:srgbClr val="000000">
                      <a:alpha val="70000"/>
                    </a:srgbClr>
                  </a:outerShdw>
                </a:effectLst>
                <a:latin typeface="Tahoma" panose="020B0604030504040204" pitchFamily="34" charset="0"/>
                <a:ea typeface="Tahoma" panose="020B0604030504040204" pitchFamily="34" charset="0"/>
                <a:cs typeface="Tahoma" panose="020B0604030504040204" pitchFamily="34" charset="0"/>
              </a:rPr>
              <a:t> goods like public assistance</a:t>
            </a:r>
          </a:p>
        </xdr:txBody>
      </xdr:sp>
      <xdr:sp macro="" textlink="">
        <xdr:nvSpPr>
          <xdr:cNvPr id="930" name="Right pulling need">
            <a:extLst>
              <a:ext uri="{FF2B5EF4-FFF2-40B4-BE49-F238E27FC236}">
                <a16:creationId xmlns:a16="http://schemas.microsoft.com/office/drawing/2014/main" id="{808C6CF4-669A-6033-85EB-2C1A6CDBCA11}"/>
              </a:ext>
            </a:extLst>
          </xdr:cNvPr>
          <xdr:cNvSpPr txBox="1">
            <a:spLocks/>
          </xdr:cNvSpPr>
        </xdr:nvSpPr>
        <xdr:spPr>
          <a:xfrm>
            <a:off x="4183832" y="79439247"/>
            <a:ext cx="1917999" cy="685800"/>
          </a:xfrm>
          <a:prstGeom prst="rect">
            <a:avLst/>
          </a:prstGeom>
        </xdr:spPr>
        <xdr:txBody>
          <a:bodyPr vert="horz" wrap="square" lIns="0" tIns="45720" rIns="0" bIns="45720"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r" defTabSz="457200" rtl="0" eaLnBrk="1" fontAlgn="auto" latinLnBrk="0" hangingPunct="1">
              <a:lnSpc>
                <a:spcPct val="100000"/>
              </a:lnSpc>
              <a:spcBef>
                <a:spcPts val="0"/>
              </a:spcBef>
              <a:spcAft>
                <a:spcPts val="0"/>
              </a:spcAft>
              <a:buClrTx/>
              <a:buSzTx/>
              <a:buFontTx/>
              <a:buNone/>
              <a:tabLst/>
              <a:defRPr/>
            </a:pPr>
            <a:r>
              <a:rPr lang="en-US" sz="1200" b="1" kern="1200">
                <a:ln>
                  <a:solidFill>
                    <a:srgbClr val="FFD7DC"/>
                  </a:solidFill>
                </a:ln>
                <a:solidFill>
                  <a:srgbClr val="FF3C3C"/>
                </a:solidFill>
                <a:effectLst>
                  <a:glow rad="76200">
                    <a:srgbClr val="C00000"/>
                  </a:glow>
                  <a:outerShdw blurRad="63500" dir="3600000" algn="tl" rotWithShape="0">
                    <a:srgbClr val="000000">
                      <a:alpha val="70000"/>
                    </a:srgbClr>
                  </a:outerShdw>
                </a:effectLst>
                <a:latin typeface="Tahoma" panose="020B0604030504040204" pitchFamily="34" charset="0"/>
                <a:ea typeface="Tahoma" panose="020B0604030504040204" pitchFamily="34" charset="0"/>
                <a:cs typeface="Tahoma" panose="020B0604030504040204" pitchFamily="34" charset="0"/>
              </a:rPr>
              <a:t>We must prioritize more </a:t>
            </a:r>
            <a:r>
              <a:rPr lang="en-US" sz="1200" b="1" i="1" kern="1200">
                <a:ln>
                  <a:solidFill>
                    <a:srgbClr val="FFD7DC"/>
                  </a:solidFill>
                </a:ln>
                <a:solidFill>
                  <a:srgbClr val="FF3C3C"/>
                </a:solidFill>
                <a:effectLst>
                  <a:glow rad="76200">
                    <a:srgbClr val="C00000"/>
                  </a:glow>
                  <a:outerShdw blurRad="63500" dir="3600000" algn="tl" rotWithShape="0">
                    <a:srgbClr val="000000">
                      <a:alpha val="70000"/>
                    </a:srgbClr>
                  </a:outerShdw>
                </a:effectLst>
                <a:latin typeface="Tahoma" panose="020B0604030504040204" pitchFamily="34" charset="0"/>
                <a:ea typeface="Tahoma" panose="020B0604030504040204" pitchFamily="34" charset="0"/>
                <a:cs typeface="Tahoma" panose="020B0604030504040204" pitchFamily="34" charset="0"/>
              </a:rPr>
              <a:t>private</a:t>
            </a:r>
            <a:r>
              <a:rPr lang="en-US" sz="1200" b="1" kern="1200">
                <a:ln>
                  <a:solidFill>
                    <a:srgbClr val="FFD7DC"/>
                  </a:solidFill>
                </a:ln>
                <a:solidFill>
                  <a:srgbClr val="FF3C3C"/>
                </a:solidFill>
                <a:effectLst>
                  <a:glow rad="76200">
                    <a:srgbClr val="C00000"/>
                  </a:glow>
                  <a:outerShdw blurRad="63500" dir="3600000" algn="tl" rotWithShape="0">
                    <a:srgbClr val="000000">
                      <a:alpha val="70000"/>
                    </a:srgbClr>
                  </a:outerShdw>
                </a:effectLst>
                <a:latin typeface="Tahoma" panose="020B0604030504040204" pitchFamily="34" charset="0"/>
                <a:ea typeface="Tahoma" panose="020B0604030504040204" pitchFamily="34" charset="0"/>
                <a:cs typeface="Tahoma" panose="020B0604030504040204" pitchFamily="34" charset="0"/>
              </a:rPr>
              <a:t> goods like health insurance</a:t>
            </a:r>
          </a:p>
        </xdr:txBody>
      </xdr:sp>
      <xdr:sp macro="" textlink="">
        <xdr:nvSpPr>
          <xdr:cNvPr id="931" name="Left pulling need">
            <a:extLst>
              <a:ext uri="{FF2B5EF4-FFF2-40B4-BE49-F238E27FC236}">
                <a16:creationId xmlns:a16="http://schemas.microsoft.com/office/drawing/2014/main" id="{8F7BB2AD-DA64-41E0-0063-C4A31C4B10B9}"/>
              </a:ext>
            </a:extLst>
          </xdr:cNvPr>
          <xdr:cNvSpPr txBox="1">
            <a:spLocks/>
          </xdr:cNvSpPr>
        </xdr:nvSpPr>
        <xdr:spPr>
          <a:xfrm>
            <a:off x="62006" y="80100095"/>
            <a:ext cx="2286000" cy="685800"/>
          </a:xfrm>
          <a:prstGeom prst="rect">
            <a:avLst/>
          </a:prstGeom>
        </xdr:spPr>
        <xdr:txBody>
          <a:bodyPr vert="horz" wrap="square" lIns="0" tIns="45720" rIns="0" bIns="45720" rtlCol="0" anchor="t">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indent="0" algn="l">
              <a:buNone/>
            </a:pPr>
            <a:r>
              <a:rPr lang="en-US" sz="1100" spc="-40">
                <a:ln>
                  <a:solidFill>
                    <a:schemeClr val="accent5">
                      <a:lumMod val="20000"/>
                      <a:lumOff val="80000"/>
                    </a:schemeClr>
                  </a:solidFill>
                </a:ln>
                <a:solidFill>
                  <a:schemeClr val="accent5">
                    <a:lumMod val="40000"/>
                    <a:lumOff val="60000"/>
                  </a:schemeClr>
                </a:solidFill>
                <a:effectLst>
                  <a:outerShdw blurRad="50800" dist="38100" dir="5400000" algn="t" rotWithShape="0">
                    <a:prstClr val="black">
                      <a:alpha val="60000"/>
                    </a:prstClr>
                  </a:outerShdw>
                </a:effectLst>
                <a:latin typeface="Tahoma" panose="020B0604030504040204" pitchFamily="34" charset="0"/>
                <a:ea typeface="Tahoma" panose="020B0604030504040204" pitchFamily="34" charset="0"/>
                <a:cs typeface="Tahoma" panose="020B0604030504040204" pitchFamily="34" charset="0"/>
              </a:rPr>
              <a:t>We feel the need for </a:t>
            </a:r>
            <a:r>
              <a:rPr lang="en-US" sz="1100" b="1" i="1" spc="-40">
                <a:ln>
                  <a:solidFill>
                    <a:schemeClr val="accent5">
                      <a:lumMod val="20000"/>
                      <a:lumOff val="80000"/>
                    </a:schemeClr>
                  </a:solidFill>
                </a:ln>
                <a:solidFill>
                  <a:schemeClr val="accent5">
                    <a:lumMod val="40000"/>
                    <a:lumOff val="60000"/>
                  </a:schemeClr>
                </a:solidFill>
                <a:effectLst>
                  <a:outerShdw blurRad="50800" dist="38100" dir="5400000" algn="t" rotWithShape="0">
                    <a:prstClr val="black">
                      <a:alpha val="60000"/>
                    </a:prstClr>
                  </a:outerShdw>
                </a:effectLst>
                <a:latin typeface="Tahoma" panose="020B0604030504040204" pitchFamily="34" charset="0"/>
                <a:ea typeface="Tahoma" panose="020B0604030504040204" pitchFamily="34" charset="0"/>
                <a:cs typeface="Tahoma" panose="020B0604030504040204" pitchFamily="34" charset="0"/>
              </a:rPr>
              <a:t>public </a:t>
            </a:r>
            <a:r>
              <a:rPr lang="en-US" sz="1100" b="0" i="1" spc="-40">
                <a:ln>
                  <a:solidFill>
                    <a:schemeClr val="accent5">
                      <a:lumMod val="20000"/>
                      <a:lumOff val="80000"/>
                    </a:schemeClr>
                  </a:solidFill>
                </a:ln>
                <a:solidFill>
                  <a:schemeClr val="accent5">
                    <a:lumMod val="40000"/>
                    <a:lumOff val="60000"/>
                  </a:schemeClr>
                </a:solidFill>
                <a:effectLst>
                  <a:outerShdw blurRad="50800" dist="38100" dir="5400000" algn="t" rotWithShape="0">
                    <a:prstClr val="black">
                      <a:alpha val="60000"/>
                    </a:prstClr>
                  </a:outerShdw>
                </a:effectLst>
                <a:latin typeface="Tahoma" panose="020B0604030504040204" pitchFamily="34" charset="0"/>
                <a:ea typeface="Tahoma" panose="020B0604030504040204" pitchFamily="34" charset="0"/>
                <a:cs typeface="Tahoma" panose="020B0604030504040204" pitchFamily="34" charset="0"/>
              </a:rPr>
              <a:t>goods</a:t>
            </a:r>
            <a:r>
              <a:rPr lang="en-US" sz="1100" spc="-40">
                <a:ln>
                  <a:solidFill>
                    <a:schemeClr val="accent5">
                      <a:lumMod val="20000"/>
                      <a:lumOff val="80000"/>
                    </a:schemeClr>
                  </a:solidFill>
                </a:ln>
                <a:solidFill>
                  <a:schemeClr val="accent5">
                    <a:lumMod val="40000"/>
                    <a:lumOff val="60000"/>
                  </a:schemeClr>
                </a:solidFill>
                <a:effectLst>
                  <a:outerShdw blurRad="50800" dist="38100" dir="5400000" algn="t" rotWithShape="0">
                    <a:prstClr val="black">
                      <a:alpha val="60000"/>
                    </a:prstClr>
                  </a:outerShdw>
                </a:effectLst>
                <a:latin typeface="Tahoma" panose="020B0604030504040204" pitchFamily="34" charset="0"/>
                <a:ea typeface="Tahoma" panose="020B0604030504040204" pitchFamily="34" charset="0"/>
                <a:cs typeface="Tahoma" panose="020B0604030504040204" pitchFamily="34" charset="0"/>
              </a:rPr>
              <a:t> too </a:t>
            </a:r>
            <a:r>
              <a:rPr lang="en-US" sz="1100" spc="-40">
                <a:ln>
                  <a:solidFill>
                    <a:srgbClr val="FFFF00"/>
                  </a:solidFill>
                </a:ln>
                <a:solidFill>
                  <a:srgbClr val="FFFF00"/>
                </a:solidFill>
                <a:effectLst>
                  <a:glow rad="101600">
                    <a:srgbClr val="FFFF00">
                      <a:alpha val="40000"/>
                    </a:srgbClr>
                  </a:glow>
                  <a:outerShdw blurRad="50800" dist="38100" dir="5400000" algn="t" rotWithShape="0">
                    <a:prstClr val="black">
                      <a:alpha val="60000"/>
                    </a:prstClr>
                  </a:outerShdw>
                </a:effectLst>
                <a:latin typeface="Tahoma" panose="020B0604030504040204" pitchFamily="34" charset="0"/>
                <a:ea typeface="Tahoma" panose="020B0604030504040204" pitchFamily="34" charset="0"/>
                <a:cs typeface="Tahoma" panose="020B0604030504040204" pitchFamily="34" charset="0"/>
              </a:rPr>
              <a:t>painfully</a:t>
            </a:r>
            <a:r>
              <a:rPr lang="en-US" sz="1100" spc="-40" baseline="0">
                <a:ln>
                  <a:solidFill>
                    <a:schemeClr val="accent5">
                      <a:lumMod val="20000"/>
                      <a:lumOff val="80000"/>
                    </a:schemeClr>
                  </a:solidFill>
                </a:ln>
                <a:solidFill>
                  <a:schemeClr val="accent5">
                    <a:lumMod val="40000"/>
                    <a:lumOff val="60000"/>
                  </a:schemeClr>
                </a:solidFill>
                <a:effectLst>
                  <a:outerShdw blurRad="50800" dist="38100" dir="5400000" algn="t" rotWithShape="0">
                    <a:prstClr val="black">
                      <a:alpha val="60000"/>
                    </a:prstClr>
                  </a:outerShdw>
                </a:effectLst>
                <a:latin typeface="Tahoma" panose="020B0604030504040204" pitchFamily="34" charset="0"/>
                <a:ea typeface="Tahoma" panose="020B0604030504040204" pitchFamily="34" charset="0"/>
                <a:cs typeface="Tahoma" panose="020B0604030504040204" pitchFamily="34" charset="0"/>
              </a:rPr>
              <a:t> to be persuaded by your priority for</a:t>
            </a:r>
            <a:r>
              <a:rPr lang="en-US" sz="1100" spc="-40" baseline="0">
                <a:ln>
                  <a:solidFill>
                    <a:srgbClr val="002060"/>
                  </a:solidFill>
                </a:ln>
                <a:solidFill>
                  <a:schemeClr val="accent5">
                    <a:lumMod val="40000"/>
                    <a:lumOff val="60000"/>
                  </a:schemeClr>
                </a:solidFill>
                <a:effectLst>
                  <a:outerShdw blurRad="50800" dist="38100" dir="5400000" algn="t" rotWithShape="0">
                    <a:prstClr val="black">
                      <a:alpha val="60000"/>
                    </a:prstClr>
                  </a:outerShdw>
                </a:effectLst>
                <a:latin typeface="Tahoma" panose="020B0604030504040204" pitchFamily="34" charset="0"/>
                <a:ea typeface="Tahoma" panose="020B0604030504040204" pitchFamily="34" charset="0"/>
                <a:cs typeface="Tahoma" panose="020B0604030504040204" pitchFamily="34" charset="0"/>
              </a:rPr>
              <a:t> </a:t>
            </a:r>
            <a:r>
              <a:rPr lang="en-US" sz="1100" b="1" i="1" spc="-40" baseline="0">
                <a:ln>
                  <a:solidFill>
                    <a:srgbClr val="FFC1C1"/>
                  </a:solidFill>
                </a:ln>
                <a:solidFill>
                  <a:srgbClr val="FFDCDC"/>
                </a:solidFill>
                <a:effectLst>
                  <a:outerShdw blurRad="50800" dist="38100" dir="5400000" algn="t" rotWithShape="0">
                    <a:prstClr val="black">
                      <a:alpha val="60000"/>
                    </a:prstClr>
                  </a:outerShdw>
                </a:effectLst>
                <a:latin typeface="Tahoma" panose="020B0604030504040204" pitchFamily="34" charset="0"/>
                <a:ea typeface="Tahoma" panose="020B0604030504040204" pitchFamily="34" charset="0"/>
                <a:cs typeface="Tahoma" panose="020B0604030504040204" pitchFamily="34" charset="0"/>
              </a:rPr>
              <a:t>private </a:t>
            </a:r>
            <a:r>
              <a:rPr lang="en-US" sz="1100" b="0" i="1" spc="-40" baseline="0">
                <a:ln>
                  <a:solidFill>
                    <a:srgbClr val="FFC1C1"/>
                  </a:solidFill>
                </a:ln>
                <a:solidFill>
                  <a:srgbClr val="FFDCDC"/>
                </a:solidFill>
                <a:effectLst>
                  <a:outerShdw blurRad="50800" dist="38100" dir="5400000" algn="t" rotWithShape="0">
                    <a:prstClr val="black">
                      <a:alpha val="60000"/>
                    </a:prstClr>
                  </a:outerShdw>
                </a:effectLst>
                <a:latin typeface="Tahoma" panose="020B0604030504040204" pitchFamily="34" charset="0"/>
                <a:ea typeface="Tahoma" panose="020B0604030504040204" pitchFamily="34" charset="0"/>
                <a:cs typeface="Tahoma" panose="020B0604030504040204" pitchFamily="34" charset="0"/>
              </a:rPr>
              <a:t>goods</a:t>
            </a:r>
            <a:r>
              <a:rPr lang="en-US" sz="1100" spc="-40" baseline="0">
                <a:ln>
                  <a:solidFill>
                    <a:srgbClr val="002060"/>
                  </a:solidFill>
                </a:ln>
                <a:solidFill>
                  <a:srgbClr val="0070C0"/>
                </a:solidFill>
                <a:effectLst>
                  <a:outerShdw blurRad="50800" dist="38100" dir="5400000" algn="t" rotWithShape="0">
                    <a:prstClr val="black">
                      <a:alpha val="60000"/>
                    </a:prstClr>
                  </a:outerShdw>
                </a:effectLst>
                <a:latin typeface="Tahoma" panose="020B0604030504040204" pitchFamily="34" charset="0"/>
                <a:ea typeface="Tahoma" panose="020B0604030504040204" pitchFamily="34" charset="0"/>
                <a:cs typeface="Tahoma" panose="020B0604030504040204" pitchFamily="34" charset="0"/>
              </a:rPr>
              <a:t>.</a:t>
            </a:r>
            <a:endParaRPr lang="en-US" sz="1100" spc="-40">
              <a:ln>
                <a:solidFill>
                  <a:srgbClr val="002060"/>
                </a:solidFill>
              </a:ln>
              <a:solidFill>
                <a:srgbClr val="0070C0"/>
              </a:solidFill>
              <a:latin typeface="Tahoma" panose="020B0604030504040204" pitchFamily="34" charset="0"/>
              <a:ea typeface="Tahoma" panose="020B0604030504040204" pitchFamily="34" charset="0"/>
              <a:cs typeface="Tahoma" panose="020B0604030504040204" pitchFamily="34" charset="0"/>
            </a:endParaRPr>
          </a:p>
        </xdr:txBody>
      </xdr:sp>
      <xdr:sp macro="" textlink="">
        <xdr:nvSpPr>
          <xdr:cNvPr id="932" name="Right pulling need">
            <a:extLst>
              <a:ext uri="{FF2B5EF4-FFF2-40B4-BE49-F238E27FC236}">
                <a16:creationId xmlns:a16="http://schemas.microsoft.com/office/drawing/2014/main" id="{8F6E920D-D0FC-1D02-E520-CF763EC8042F}"/>
              </a:ext>
            </a:extLst>
          </xdr:cNvPr>
          <xdr:cNvSpPr txBox="1">
            <a:spLocks/>
          </xdr:cNvSpPr>
        </xdr:nvSpPr>
        <xdr:spPr>
          <a:xfrm>
            <a:off x="3794312" y="80100095"/>
            <a:ext cx="2283759" cy="685800"/>
          </a:xfrm>
          <a:prstGeom prst="rect">
            <a:avLst/>
          </a:prstGeom>
        </xdr:spPr>
        <xdr:txBody>
          <a:bodyPr vert="horz" wrap="square" lIns="0" tIns="45720" rIns="0" bIns="45720" rtlCol="0" anchor="t">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indent="0" algn="r">
              <a:buNone/>
            </a:pPr>
            <a:r>
              <a:rPr lang="en-US" sz="1100" spc="-40">
                <a:ln>
                  <a:solidFill>
                    <a:srgbClr val="FFC1C1"/>
                  </a:solidFill>
                </a:ln>
                <a:solidFill>
                  <a:srgbClr val="FFDCDC"/>
                </a:solidFill>
                <a:effectLst>
                  <a:outerShdw blurRad="50800" dist="38100" dir="5400000" algn="t" rotWithShape="0">
                    <a:prstClr val="black">
                      <a:alpha val="60000"/>
                    </a:prstClr>
                  </a:outerShdw>
                </a:effectLst>
                <a:latin typeface="Tahoma" panose="020B0604030504040204" pitchFamily="34" charset="0"/>
                <a:ea typeface="Tahoma" panose="020B0604030504040204" pitchFamily="34" charset="0"/>
                <a:cs typeface="Tahoma" panose="020B0604030504040204" pitchFamily="34" charset="0"/>
              </a:rPr>
              <a:t>We feel the need for </a:t>
            </a:r>
            <a:r>
              <a:rPr lang="en-US" sz="1100" b="1" i="1" spc="-40">
                <a:ln>
                  <a:solidFill>
                    <a:srgbClr val="FFC1C1"/>
                  </a:solidFill>
                </a:ln>
                <a:solidFill>
                  <a:srgbClr val="FFDCDC"/>
                </a:solidFill>
                <a:effectLst>
                  <a:outerShdw blurRad="50800" dist="38100" dir="5400000" algn="t" rotWithShape="0">
                    <a:prstClr val="black">
                      <a:alpha val="60000"/>
                    </a:prstClr>
                  </a:outerShdw>
                </a:effectLst>
                <a:latin typeface="Tahoma" panose="020B0604030504040204" pitchFamily="34" charset="0"/>
                <a:ea typeface="Tahoma" panose="020B0604030504040204" pitchFamily="34" charset="0"/>
                <a:cs typeface="Tahoma" panose="020B0604030504040204" pitchFamily="34" charset="0"/>
              </a:rPr>
              <a:t>private </a:t>
            </a:r>
            <a:r>
              <a:rPr lang="en-US" sz="1100" b="0" i="1" spc="-40">
                <a:ln>
                  <a:solidFill>
                    <a:srgbClr val="FFC1C1"/>
                  </a:solidFill>
                </a:ln>
                <a:solidFill>
                  <a:srgbClr val="FFDCDC"/>
                </a:solidFill>
                <a:effectLst>
                  <a:outerShdw blurRad="50800" dist="38100" dir="5400000" algn="t" rotWithShape="0">
                    <a:prstClr val="black">
                      <a:alpha val="60000"/>
                    </a:prstClr>
                  </a:outerShdw>
                </a:effectLst>
                <a:latin typeface="Tahoma" panose="020B0604030504040204" pitchFamily="34" charset="0"/>
                <a:ea typeface="Tahoma" panose="020B0604030504040204" pitchFamily="34" charset="0"/>
                <a:cs typeface="Tahoma" panose="020B0604030504040204" pitchFamily="34" charset="0"/>
              </a:rPr>
              <a:t>goods</a:t>
            </a:r>
            <a:r>
              <a:rPr lang="en-US" sz="1100" spc="-40">
                <a:ln>
                  <a:solidFill>
                    <a:srgbClr val="FFC1C1"/>
                  </a:solidFill>
                </a:ln>
                <a:solidFill>
                  <a:srgbClr val="FFDCDC"/>
                </a:solidFill>
                <a:effectLst>
                  <a:outerShdw blurRad="50800" dist="38100" dir="5400000" algn="t" rotWithShape="0">
                    <a:prstClr val="black">
                      <a:alpha val="60000"/>
                    </a:prstClr>
                  </a:outerShdw>
                </a:effectLst>
                <a:latin typeface="Tahoma" panose="020B0604030504040204" pitchFamily="34" charset="0"/>
                <a:ea typeface="Tahoma" panose="020B0604030504040204" pitchFamily="34" charset="0"/>
                <a:cs typeface="Tahoma" panose="020B0604030504040204" pitchFamily="34" charset="0"/>
              </a:rPr>
              <a:t> too </a:t>
            </a:r>
            <a:r>
              <a:rPr lang="en-US" sz="1100" spc="-40">
                <a:ln>
                  <a:solidFill>
                    <a:srgbClr val="FFFF00"/>
                  </a:solidFill>
                </a:ln>
                <a:solidFill>
                  <a:srgbClr val="FFFF00"/>
                </a:solidFill>
                <a:effectLst>
                  <a:glow rad="101600">
                    <a:srgbClr val="FFFF00">
                      <a:alpha val="40000"/>
                    </a:srgbClr>
                  </a:glow>
                  <a:outerShdw blurRad="50800" dist="38100" dir="5400000" algn="t" rotWithShape="0">
                    <a:prstClr val="black">
                      <a:alpha val="60000"/>
                    </a:prstClr>
                  </a:outerShdw>
                </a:effectLst>
                <a:latin typeface="Tahoma" panose="020B0604030504040204" pitchFamily="34" charset="0"/>
                <a:ea typeface="Tahoma" panose="020B0604030504040204" pitchFamily="34" charset="0"/>
                <a:cs typeface="Tahoma" panose="020B0604030504040204" pitchFamily="34" charset="0"/>
              </a:rPr>
              <a:t>painfully</a:t>
            </a:r>
            <a:r>
              <a:rPr lang="en-US" sz="1100" spc="-40" baseline="0">
                <a:ln>
                  <a:solidFill>
                    <a:srgbClr val="FFC1C1"/>
                  </a:solidFill>
                </a:ln>
                <a:solidFill>
                  <a:srgbClr val="FFDCDC"/>
                </a:solidFill>
                <a:effectLst>
                  <a:outerShdw blurRad="50800" dist="38100" dir="5400000" algn="t" rotWithShape="0">
                    <a:prstClr val="black">
                      <a:alpha val="60000"/>
                    </a:prstClr>
                  </a:outerShdw>
                </a:effectLst>
                <a:latin typeface="Tahoma" panose="020B0604030504040204" pitchFamily="34" charset="0"/>
                <a:ea typeface="Tahoma" panose="020B0604030504040204" pitchFamily="34" charset="0"/>
                <a:cs typeface="Tahoma" panose="020B0604030504040204" pitchFamily="34" charset="0"/>
              </a:rPr>
              <a:t> to be persuaded by your priority for</a:t>
            </a:r>
            <a:r>
              <a:rPr lang="en-US" sz="1100" spc="-40" baseline="0">
                <a:ln>
                  <a:solidFill>
                    <a:schemeClr val="accent5">
                      <a:lumMod val="20000"/>
                      <a:lumOff val="80000"/>
                    </a:schemeClr>
                  </a:solidFill>
                </a:ln>
                <a:solidFill>
                  <a:schemeClr val="accent5">
                    <a:lumMod val="40000"/>
                    <a:lumOff val="60000"/>
                  </a:schemeClr>
                </a:solidFill>
                <a:effectLst>
                  <a:outerShdw blurRad="50800" dist="38100" dir="5400000" algn="t" rotWithShape="0">
                    <a:prstClr val="black">
                      <a:alpha val="60000"/>
                    </a:prstClr>
                  </a:outerShdw>
                </a:effectLst>
                <a:latin typeface="Tahoma" panose="020B0604030504040204" pitchFamily="34" charset="0"/>
                <a:ea typeface="Tahoma" panose="020B0604030504040204" pitchFamily="34" charset="0"/>
                <a:cs typeface="Tahoma" panose="020B0604030504040204" pitchFamily="34" charset="0"/>
              </a:rPr>
              <a:t> </a:t>
            </a:r>
            <a:r>
              <a:rPr lang="en-US" sz="1100" b="1" i="1" kern="1200" spc="-40">
                <a:ln>
                  <a:solidFill>
                    <a:schemeClr val="accent5">
                      <a:lumMod val="20000"/>
                      <a:lumOff val="80000"/>
                    </a:schemeClr>
                  </a:solidFill>
                </a:ln>
                <a:solidFill>
                  <a:schemeClr val="accent5">
                    <a:lumMod val="40000"/>
                    <a:lumOff val="60000"/>
                  </a:schemeClr>
                </a:solidFill>
                <a:effectLst>
                  <a:outerShdw blurRad="50800" dist="38100" dir="5400000" algn="t" rotWithShape="0">
                    <a:prstClr val="black">
                      <a:alpha val="60000"/>
                    </a:prstClr>
                  </a:outerShdw>
                </a:effectLst>
                <a:latin typeface="Tahoma" panose="020B0604030504040204" pitchFamily="34" charset="0"/>
                <a:ea typeface="Tahoma" panose="020B0604030504040204" pitchFamily="34" charset="0"/>
                <a:cs typeface="Tahoma" panose="020B0604030504040204" pitchFamily="34" charset="0"/>
              </a:rPr>
              <a:t>public </a:t>
            </a:r>
            <a:r>
              <a:rPr lang="en-US" sz="1100" b="0" i="1" kern="1200" spc="-40">
                <a:ln>
                  <a:solidFill>
                    <a:schemeClr val="accent5">
                      <a:lumMod val="20000"/>
                      <a:lumOff val="80000"/>
                    </a:schemeClr>
                  </a:solidFill>
                </a:ln>
                <a:solidFill>
                  <a:schemeClr val="accent5">
                    <a:lumMod val="40000"/>
                    <a:lumOff val="60000"/>
                  </a:schemeClr>
                </a:solidFill>
                <a:effectLst>
                  <a:outerShdw blurRad="50800" dist="38100" dir="5400000" algn="t" rotWithShape="0">
                    <a:prstClr val="black">
                      <a:alpha val="60000"/>
                    </a:prstClr>
                  </a:outerShdw>
                </a:effectLst>
                <a:latin typeface="Tahoma" panose="020B0604030504040204" pitchFamily="34" charset="0"/>
                <a:ea typeface="Tahoma" panose="020B0604030504040204" pitchFamily="34" charset="0"/>
                <a:cs typeface="Tahoma" panose="020B0604030504040204" pitchFamily="34" charset="0"/>
              </a:rPr>
              <a:t>goods</a:t>
            </a:r>
            <a:r>
              <a:rPr lang="en-US" sz="1100" spc="-40" baseline="0">
                <a:ln>
                  <a:solidFill>
                    <a:srgbClr val="C00000"/>
                  </a:solidFill>
                </a:ln>
                <a:solidFill>
                  <a:srgbClr val="FF3C3C"/>
                </a:solidFill>
                <a:effectLst>
                  <a:outerShdw blurRad="50800" dist="38100" dir="5400000" algn="t" rotWithShape="0">
                    <a:prstClr val="black">
                      <a:alpha val="60000"/>
                    </a:prstClr>
                  </a:outerShdw>
                </a:effectLst>
                <a:latin typeface="Tahoma" panose="020B0604030504040204" pitchFamily="34" charset="0"/>
                <a:ea typeface="Tahoma" panose="020B0604030504040204" pitchFamily="34" charset="0"/>
                <a:cs typeface="Tahoma" panose="020B0604030504040204" pitchFamily="34" charset="0"/>
              </a:rPr>
              <a:t>.</a:t>
            </a:r>
            <a:endParaRPr lang="en-US" sz="1100" spc="-40">
              <a:ln>
                <a:solidFill>
                  <a:srgbClr val="C00000"/>
                </a:solidFill>
              </a:ln>
              <a:solidFill>
                <a:srgbClr val="FF3C3C"/>
              </a:solidFill>
              <a:latin typeface="Tahoma" panose="020B0604030504040204" pitchFamily="34" charset="0"/>
              <a:ea typeface="Tahoma" panose="020B0604030504040204" pitchFamily="34" charset="0"/>
              <a:cs typeface="Tahoma" panose="020B0604030504040204" pitchFamily="34" charset="0"/>
            </a:endParaRPr>
          </a:p>
        </xdr:txBody>
      </xdr:sp>
    </xdr:grpSp>
    <xdr:clientData/>
  </xdr:twoCellAnchor>
  <xdr:twoCellAnchor>
    <xdr:from>
      <xdr:col>0</xdr:col>
      <xdr:colOff>60960</xdr:colOff>
      <xdr:row>450</xdr:row>
      <xdr:rowOff>137160</xdr:rowOff>
    </xdr:from>
    <xdr:to>
      <xdr:col>13</xdr:col>
      <xdr:colOff>22860</xdr:colOff>
      <xdr:row>457</xdr:row>
      <xdr:rowOff>29135</xdr:rowOff>
    </xdr:to>
    <xdr:grpSp>
      <xdr:nvGrpSpPr>
        <xdr:cNvPr id="933" name="Group 932">
          <a:extLst>
            <a:ext uri="{FF2B5EF4-FFF2-40B4-BE49-F238E27FC236}">
              <a16:creationId xmlns:a16="http://schemas.microsoft.com/office/drawing/2014/main" id="{B4D8F603-588C-4302-9724-F2006ACDE7CC}"/>
            </a:ext>
          </a:extLst>
        </xdr:cNvPr>
        <xdr:cNvGrpSpPr/>
      </xdr:nvGrpSpPr>
      <xdr:grpSpPr>
        <a:xfrm>
          <a:off x="60960" y="90084910"/>
          <a:ext cx="6248400" cy="1085775"/>
          <a:chOff x="60960" y="82052160"/>
          <a:chExt cx="6027420" cy="1118795"/>
        </a:xfrm>
      </xdr:grpSpPr>
      <xdr:sp macro="" textlink="">
        <xdr:nvSpPr>
          <xdr:cNvPr id="934" name="Left pulling need">
            <a:extLst>
              <a:ext uri="{FF2B5EF4-FFF2-40B4-BE49-F238E27FC236}">
                <a16:creationId xmlns:a16="http://schemas.microsoft.com/office/drawing/2014/main" id="{0A58666D-1A7E-1AA2-8693-B847192F093F}"/>
              </a:ext>
            </a:extLst>
          </xdr:cNvPr>
          <xdr:cNvSpPr txBox="1">
            <a:spLocks/>
          </xdr:cNvSpPr>
        </xdr:nvSpPr>
        <xdr:spPr>
          <a:xfrm>
            <a:off x="60960" y="82052160"/>
            <a:ext cx="2369820" cy="502920"/>
          </a:xfrm>
          <a:prstGeom prst="rect">
            <a:avLst/>
          </a:prstGeom>
        </xdr:spPr>
        <xdr:txBody>
          <a:bodyPr vert="horz" wrap="square" lIns="0" tIns="45720" rIns="0" bIns="45720"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457200" rtl="0" eaLnBrk="1" fontAlgn="auto" latinLnBrk="0" hangingPunct="1">
              <a:lnSpc>
                <a:spcPct val="100000"/>
              </a:lnSpc>
              <a:spcBef>
                <a:spcPts val="0"/>
              </a:spcBef>
              <a:spcAft>
                <a:spcPts val="0"/>
              </a:spcAft>
              <a:buClrTx/>
              <a:buSzTx/>
              <a:buFontTx/>
              <a:buNone/>
              <a:tabLst/>
              <a:defRPr/>
            </a:pPr>
            <a:r>
              <a:rPr lang="en-US" sz="1200" b="1" kern="1200">
                <a:ln>
                  <a:solidFill>
                    <a:schemeClr val="accent5">
                      <a:lumMod val="20000"/>
                      <a:lumOff val="80000"/>
                    </a:schemeClr>
                  </a:solidFill>
                </a:ln>
                <a:solidFill>
                  <a:srgbClr val="00B0F0"/>
                </a:solidFill>
                <a:effectLst>
                  <a:glow rad="38100">
                    <a:srgbClr val="002060"/>
                  </a:glow>
                  <a:outerShdw blurRad="63500" dir="3600000" algn="tl" rotWithShape="0">
                    <a:srgbClr val="000000">
                      <a:alpha val="70000"/>
                    </a:srgbClr>
                  </a:outerShdw>
                </a:effectLst>
                <a:latin typeface="Tahoma" panose="020B0604030504040204" pitchFamily="34" charset="0"/>
                <a:ea typeface="Tahoma" panose="020B0604030504040204" pitchFamily="34" charset="0"/>
                <a:cs typeface="Tahoma" panose="020B0604030504040204" pitchFamily="34" charset="0"/>
              </a:rPr>
              <a:t>We must prioritize our </a:t>
            </a:r>
            <a:r>
              <a:rPr lang="en-US" sz="1200" b="1" i="1" kern="1200">
                <a:ln>
                  <a:solidFill>
                    <a:schemeClr val="accent5">
                      <a:lumMod val="20000"/>
                      <a:lumOff val="80000"/>
                    </a:schemeClr>
                  </a:solidFill>
                </a:ln>
                <a:solidFill>
                  <a:srgbClr val="00B0F0"/>
                </a:solidFill>
                <a:effectLst>
                  <a:glow rad="38100">
                    <a:srgbClr val="002060"/>
                  </a:glow>
                  <a:outerShdw blurRad="63500" dir="3600000" algn="tl" rotWithShape="0">
                    <a:srgbClr val="000000">
                      <a:alpha val="70000"/>
                    </a:srgbClr>
                  </a:outerShdw>
                </a:effectLst>
                <a:latin typeface="Tahoma" panose="020B0604030504040204" pitchFamily="34" charset="0"/>
                <a:ea typeface="Tahoma" panose="020B0604030504040204" pitchFamily="34" charset="0"/>
                <a:cs typeface="Tahoma" panose="020B0604030504040204" pitchFamily="34" charset="0"/>
              </a:rPr>
              <a:t>collective</a:t>
            </a:r>
            <a:r>
              <a:rPr lang="en-US" sz="1200" b="1" kern="1200">
                <a:ln>
                  <a:solidFill>
                    <a:schemeClr val="accent5">
                      <a:lumMod val="20000"/>
                      <a:lumOff val="80000"/>
                    </a:schemeClr>
                  </a:solidFill>
                </a:ln>
                <a:solidFill>
                  <a:srgbClr val="00B0F0"/>
                </a:solidFill>
                <a:effectLst>
                  <a:glow rad="38100">
                    <a:srgbClr val="002060"/>
                  </a:glow>
                  <a:outerShdw blurRad="63500" dir="3600000" algn="tl" rotWithShape="0">
                    <a:srgbClr val="000000">
                      <a:alpha val="70000"/>
                    </a:srgbClr>
                  </a:outerShdw>
                </a:effectLst>
                <a:latin typeface="Tahoma" panose="020B0604030504040204" pitchFamily="34" charset="0"/>
                <a:ea typeface="Tahoma" panose="020B0604030504040204" pitchFamily="34" charset="0"/>
                <a:cs typeface="Tahoma" panose="020B0604030504040204" pitchFamily="34" charset="0"/>
              </a:rPr>
              <a:t> capacity</a:t>
            </a:r>
          </a:p>
        </xdr:txBody>
      </xdr:sp>
      <xdr:sp macro="" textlink="">
        <xdr:nvSpPr>
          <xdr:cNvPr id="935" name="Right pulling need">
            <a:extLst>
              <a:ext uri="{FF2B5EF4-FFF2-40B4-BE49-F238E27FC236}">
                <a16:creationId xmlns:a16="http://schemas.microsoft.com/office/drawing/2014/main" id="{D149E4C3-4DAF-A6D9-E554-BDB937EE9AD0}"/>
              </a:ext>
            </a:extLst>
          </xdr:cNvPr>
          <xdr:cNvSpPr txBox="1">
            <a:spLocks/>
          </xdr:cNvSpPr>
        </xdr:nvSpPr>
        <xdr:spPr>
          <a:xfrm>
            <a:off x="3779520" y="82052160"/>
            <a:ext cx="2308860" cy="502920"/>
          </a:xfrm>
          <a:prstGeom prst="rect">
            <a:avLst/>
          </a:prstGeom>
        </xdr:spPr>
        <xdr:txBody>
          <a:bodyPr vert="horz" wrap="square" lIns="0" tIns="45720" rIns="0" bIns="45720"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r" defTabSz="457200" rtl="0" eaLnBrk="1" fontAlgn="auto" latinLnBrk="0" hangingPunct="1">
              <a:lnSpc>
                <a:spcPct val="100000"/>
              </a:lnSpc>
              <a:spcBef>
                <a:spcPts val="0"/>
              </a:spcBef>
              <a:spcAft>
                <a:spcPts val="0"/>
              </a:spcAft>
              <a:buClrTx/>
              <a:buSzTx/>
              <a:buFontTx/>
              <a:buNone/>
              <a:tabLst/>
              <a:defRPr/>
            </a:pPr>
            <a:r>
              <a:rPr lang="en-US" sz="1200" b="1" kern="1200">
                <a:ln>
                  <a:solidFill>
                    <a:srgbClr val="FFD7DC"/>
                  </a:solidFill>
                </a:ln>
                <a:solidFill>
                  <a:srgbClr val="FF3C3C"/>
                </a:solidFill>
                <a:effectLst>
                  <a:glow rad="76200">
                    <a:srgbClr val="C00000"/>
                  </a:glow>
                  <a:outerShdw blurRad="63500" dir="3600000" algn="tl" rotWithShape="0">
                    <a:srgbClr val="000000">
                      <a:alpha val="70000"/>
                    </a:srgbClr>
                  </a:outerShdw>
                </a:effectLst>
                <a:latin typeface="Tahoma" panose="020B0604030504040204" pitchFamily="34" charset="0"/>
                <a:ea typeface="Tahoma" panose="020B0604030504040204" pitchFamily="34" charset="0"/>
                <a:cs typeface="Tahoma" panose="020B0604030504040204" pitchFamily="34" charset="0"/>
              </a:rPr>
              <a:t>We must prioritize our </a:t>
            </a:r>
            <a:r>
              <a:rPr lang="en-US" sz="1200" b="1" i="1" kern="1200">
                <a:ln>
                  <a:solidFill>
                    <a:srgbClr val="FFD7DC"/>
                  </a:solidFill>
                </a:ln>
                <a:solidFill>
                  <a:srgbClr val="FF3C3C"/>
                </a:solidFill>
                <a:effectLst>
                  <a:glow rad="76200">
                    <a:srgbClr val="C00000"/>
                  </a:glow>
                  <a:outerShdw blurRad="63500" dir="3600000" algn="tl" rotWithShape="0">
                    <a:srgbClr val="000000">
                      <a:alpha val="70000"/>
                    </a:srgbClr>
                  </a:outerShdw>
                </a:effectLst>
                <a:latin typeface="Tahoma" panose="020B0604030504040204" pitchFamily="34" charset="0"/>
                <a:ea typeface="Tahoma" panose="020B0604030504040204" pitchFamily="34" charset="0"/>
                <a:cs typeface="Tahoma" panose="020B0604030504040204" pitchFamily="34" charset="0"/>
              </a:rPr>
              <a:t>individual</a:t>
            </a:r>
            <a:r>
              <a:rPr lang="en-US" sz="1200" b="1" kern="1200">
                <a:ln>
                  <a:solidFill>
                    <a:srgbClr val="FFD7DC"/>
                  </a:solidFill>
                </a:ln>
                <a:solidFill>
                  <a:srgbClr val="FF3C3C"/>
                </a:solidFill>
                <a:effectLst>
                  <a:glow rad="76200">
                    <a:srgbClr val="C00000"/>
                  </a:glow>
                  <a:outerShdw blurRad="63500" dir="3600000" algn="tl" rotWithShape="0">
                    <a:srgbClr val="000000">
                      <a:alpha val="70000"/>
                    </a:srgbClr>
                  </a:outerShdw>
                </a:effectLst>
                <a:latin typeface="Tahoma" panose="020B0604030504040204" pitchFamily="34" charset="0"/>
                <a:ea typeface="Tahoma" panose="020B0604030504040204" pitchFamily="34" charset="0"/>
                <a:cs typeface="Tahoma" panose="020B0604030504040204" pitchFamily="34" charset="0"/>
              </a:rPr>
              <a:t> capacity</a:t>
            </a:r>
          </a:p>
        </xdr:txBody>
      </xdr:sp>
      <xdr:sp macro="" textlink="">
        <xdr:nvSpPr>
          <xdr:cNvPr id="936" name="Left pulling need">
            <a:extLst>
              <a:ext uri="{FF2B5EF4-FFF2-40B4-BE49-F238E27FC236}">
                <a16:creationId xmlns:a16="http://schemas.microsoft.com/office/drawing/2014/main" id="{3277602F-5A02-639E-E570-B3CEAB6985CD}"/>
              </a:ext>
            </a:extLst>
          </xdr:cNvPr>
          <xdr:cNvSpPr txBox="1">
            <a:spLocks/>
          </xdr:cNvSpPr>
        </xdr:nvSpPr>
        <xdr:spPr>
          <a:xfrm>
            <a:off x="62006" y="82485155"/>
            <a:ext cx="2468880" cy="685800"/>
          </a:xfrm>
          <a:prstGeom prst="rect">
            <a:avLst/>
          </a:prstGeom>
        </xdr:spPr>
        <xdr:txBody>
          <a:bodyPr vert="horz" wrap="square" lIns="0" tIns="45720" rIns="0" bIns="45720" rtlCol="0" anchor="t">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indent="0" algn="l">
              <a:buNone/>
            </a:pPr>
            <a:r>
              <a:rPr lang="en-US" sz="1100" spc="-40">
                <a:ln>
                  <a:solidFill>
                    <a:schemeClr val="accent5">
                      <a:lumMod val="20000"/>
                      <a:lumOff val="80000"/>
                    </a:schemeClr>
                  </a:solidFill>
                </a:ln>
                <a:solidFill>
                  <a:schemeClr val="accent5">
                    <a:lumMod val="40000"/>
                    <a:lumOff val="60000"/>
                  </a:schemeClr>
                </a:solidFill>
                <a:effectLst>
                  <a:outerShdw blurRad="50800" dist="38100" dir="5400000" algn="t" rotWithShape="0">
                    <a:prstClr val="black">
                      <a:alpha val="60000"/>
                    </a:prstClr>
                  </a:outerShdw>
                </a:effectLst>
                <a:latin typeface="Tahoma" panose="020B0604030504040204" pitchFamily="34" charset="0"/>
                <a:ea typeface="Tahoma" panose="020B0604030504040204" pitchFamily="34" charset="0"/>
                <a:cs typeface="Tahoma" panose="020B0604030504040204" pitchFamily="34" charset="0"/>
              </a:rPr>
              <a:t>We feel the need for </a:t>
            </a:r>
            <a:r>
              <a:rPr lang="en-US" sz="1100" b="1" i="1" spc="-40">
                <a:ln>
                  <a:solidFill>
                    <a:schemeClr val="accent5">
                      <a:lumMod val="20000"/>
                      <a:lumOff val="80000"/>
                    </a:schemeClr>
                  </a:solidFill>
                </a:ln>
                <a:solidFill>
                  <a:schemeClr val="accent5">
                    <a:lumMod val="40000"/>
                    <a:lumOff val="60000"/>
                  </a:schemeClr>
                </a:solidFill>
                <a:effectLst>
                  <a:outerShdw blurRad="50800" dist="38100" dir="5400000" algn="t" rotWithShape="0">
                    <a:prstClr val="black">
                      <a:alpha val="60000"/>
                    </a:prstClr>
                  </a:outerShdw>
                </a:effectLst>
                <a:latin typeface="Tahoma" panose="020B0604030504040204" pitchFamily="34" charset="0"/>
                <a:ea typeface="Tahoma" panose="020B0604030504040204" pitchFamily="34" charset="0"/>
                <a:cs typeface="Tahoma" panose="020B0604030504040204" pitchFamily="34" charset="0"/>
              </a:rPr>
              <a:t>shared </a:t>
            </a:r>
            <a:r>
              <a:rPr lang="en-US" sz="1100" b="0" i="1" spc="-40">
                <a:ln>
                  <a:solidFill>
                    <a:schemeClr val="accent5">
                      <a:lumMod val="20000"/>
                      <a:lumOff val="80000"/>
                    </a:schemeClr>
                  </a:solidFill>
                </a:ln>
                <a:solidFill>
                  <a:schemeClr val="accent5">
                    <a:lumMod val="40000"/>
                    <a:lumOff val="60000"/>
                  </a:schemeClr>
                </a:solidFill>
                <a:effectLst>
                  <a:outerShdw blurRad="50800" dist="38100" dir="5400000" algn="t" rotWithShape="0">
                    <a:prstClr val="black">
                      <a:alpha val="60000"/>
                    </a:prstClr>
                  </a:outerShdw>
                </a:effectLst>
                <a:latin typeface="Tahoma" panose="020B0604030504040204" pitchFamily="34" charset="0"/>
                <a:ea typeface="Tahoma" panose="020B0604030504040204" pitchFamily="34" charset="0"/>
                <a:cs typeface="Tahoma" panose="020B0604030504040204" pitchFamily="34" charset="0"/>
              </a:rPr>
              <a:t>capacity</a:t>
            </a:r>
            <a:r>
              <a:rPr lang="en-US" sz="1100" spc="-40">
                <a:ln>
                  <a:solidFill>
                    <a:schemeClr val="accent5">
                      <a:lumMod val="20000"/>
                      <a:lumOff val="80000"/>
                    </a:schemeClr>
                  </a:solidFill>
                </a:ln>
                <a:solidFill>
                  <a:schemeClr val="accent5">
                    <a:lumMod val="40000"/>
                    <a:lumOff val="60000"/>
                  </a:schemeClr>
                </a:solidFill>
                <a:effectLst>
                  <a:outerShdw blurRad="50800" dist="38100" dir="5400000" algn="t" rotWithShape="0">
                    <a:prstClr val="black">
                      <a:alpha val="60000"/>
                    </a:prstClr>
                  </a:outerShdw>
                </a:effectLst>
                <a:latin typeface="Tahoma" panose="020B0604030504040204" pitchFamily="34" charset="0"/>
                <a:ea typeface="Tahoma" panose="020B0604030504040204" pitchFamily="34" charset="0"/>
                <a:cs typeface="Tahoma" panose="020B0604030504040204" pitchFamily="34" charset="0"/>
              </a:rPr>
              <a:t> too </a:t>
            </a:r>
            <a:r>
              <a:rPr lang="en-US" sz="1100" spc="-40">
                <a:ln>
                  <a:solidFill>
                    <a:srgbClr val="FFFF00"/>
                  </a:solidFill>
                </a:ln>
                <a:solidFill>
                  <a:srgbClr val="FFFF00"/>
                </a:solidFill>
                <a:effectLst>
                  <a:glow rad="101600">
                    <a:srgbClr val="FFFF00">
                      <a:alpha val="40000"/>
                    </a:srgbClr>
                  </a:glow>
                  <a:outerShdw blurRad="50800" dist="38100" dir="5400000" algn="t" rotWithShape="0">
                    <a:prstClr val="black">
                      <a:alpha val="60000"/>
                    </a:prstClr>
                  </a:outerShdw>
                </a:effectLst>
                <a:latin typeface="Tahoma" panose="020B0604030504040204" pitchFamily="34" charset="0"/>
                <a:ea typeface="Tahoma" panose="020B0604030504040204" pitchFamily="34" charset="0"/>
                <a:cs typeface="Tahoma" panose="020B0604030504040204" pitchFamily="34" charset="0"/>
              </a:rPr>
              <a:t>painfully</a:t>
            </a:r>
            <a:r>
              <a:rPr lang="en-US" sz="1100" spc="-40" baseline="0">
                <a:ln>
                  <a:solidFill>
                    <a:schemeClr val="accent5">
                      <a:lumMod val="20000"/>
                      <a:lumOff val="80000"/>
                    </a:schemeClr>
                  </a:solidFill>
                </a:ln>
                <a:solidFill>
                  <a:schemeClr val="accent5">
                    <a:lumMod val="40000"/>
                    <a:lumOff val="60000"/>
                  </a:schemeClr>
                </a:solidFill>
                <a:effectLst>
                  <a:outerShdw blurRad="50800" dist="38100" dir="5400000" algn="t" rotWithShape="0">
                    <a:prstClr val="black">
                      <a:alpha val="60000"/>
                    </a:prstClr>
                  </a:outerShdw>
                </a:effectLst>
                <a:latin typeface="Tahoma" panose="020B0604030504040204" pitchFamily="34" charset="0"/>
                <a:ea typeface="Tahoma" panose="020B0604030504040204" pitchFamily="34" charset="0"/>
                <a:cs typeface="Tahoma" panose="020B0604030504040204" pitchFamily="34" charset="0"/>
              </a:rPr>
              <a:t> to be persuaded by your priority for</a:t>
            </a:r>
            <a:r>
              <a:rPr lang="en-US" sz="1100" spc="-40" baseline="0">
                <a:ln>
                  <a:solidFill>
                    <a:srgbClr val="002060"/>
                  </a:solidFill>
                </a:ln>
                <a:solidFill>
                  <a:schemeClr val="accent5">
                    <a:lumMod val="40000"/>
                    <a:lumOff val="60000"/>
                  </a:schemeClr>
                </a:solidFill>
                <a:effectLst>
                  <a:outerShdw blurRad="50800" dist="38100" dir="5400000" algn="t" rotWithShape="0">
                    <a:prstClr val="black">
                      <a:alpha val="60000"/>
                    </a:prstClr>
                  </a:outerShdw>
                </a:effectLst>
                <a:latin typeface="Tahoma" panose="020B0604030504040204" pitchFamily="34" charset="0"/>
                <a:ea typeface="Tahoma" panose="020B0604030504040204" pitchFamily="34" charset="0"/>
                <a:cs typeface="Tahoma" panose="020B0604030504040204" pitchFamily="34" charset="0"/>
              </a:rPr>
              <a:t> </a:t>
            </a:r>
            <a:r>
              <a:rPr lang="en-US" sz="1100" b="1" i="1" spc="-40" baseline="0">
                <a:ln>
                  <a:solidFill>
                    <a:srgbClr val="FFC1C1"/>
                  </a:solidFill>
                </a:ln>
                <a:solidFill>
                  <a:srgbClr val="FFDCDC"/>
                </a:solidFill>
                <a:effectLst>
                  <a:outerShdw blurRad="50800" dist="38100" dir="5400000" algn="t" rotWithShape="0">
                    <a:prstClr val="black">
                      <a:alpha val="60000"/>
                    </a:prstClr>
                  </a:outerShdw>
                </a:effectLst>
                <a:latin typeface="Tahoma" panose="020B0604030504040204" pitchFamily="34" charset="0"/>
                <a:ea typeface="Tahoma" panose="020B0604030504040204" pitchFamily="34" charset="0"/>
                <a:cs typeface="Tahoma" panose="020B0604030504040204" pitchFamily="34" charset="0"/>
              </a:rPr>
              <a:t>personal</a:t>
            </a:r>
            <a:r>
              <a:rPr lang="en-US" sz="1100" b="0" i="1" spc="-40" baseline="0">
                <a:ln>
                  <a:solidFill>
                    <a:srgbClr val="FFC1C1"/>
                  </a:solidFill>
                </a:ln>
                <a:solidFill>
                  <a:srgbClr val="FFDCDC"/>
                </a:solidFill>
                <a:effectLst>
                  <a:outerShdw blurRad="50800" dist="38100" dir="5400000" algn="t" rotWithShape="0">
                    <a:prstClr val="black">
                      <a:alpha val="60000"/>
                    </a:prstClr>
                  </a:outerShdw>
                </a:effectLst>
                <a:latin typeface="Tahoma" panose="020B0604030504040204" pitchFamily="34" charset="0"/>
                <a:ea typeface="Tahoma" panose="020B0604030504040204" pitchFamily="34" charset="0"/>
                <a:cs typeface="Tahoma" panose="020B0604030504040204" pitchFamily="34" charset="0"/>
              </a:rPr>
              <a:t> capacity</a:t>
            </a:r>
            <a:r>
              <a:rPr lang="en-US" sz="1100" spc="-40" baseline="0">
                <a:ln>
                  <a:solidFill>
                    <a:srgbClr val="002060"/>
                  </a:solidFill>
                </a:ln>
                <a:solidFill>
                  <a:srgbClr val="0070C0"/>
                </a:solidFill>
                <a:effectLst>
                  <a:outerShdw blurRad="50800" dist="38100" dir="5400000" algn="t" rotWithShape="0">
                    <a:prstClr val="black">
                      <a:alpha val="60000"/>
                    </a:prstClr>
                  </a:outerShdw>
                </a:effectLst>
                <a:latin typeface="Tahoma" panose="020B0604030504040204" pitchFamily="34" charset="0"/>
                <a:ea typeface="Tahoma" panose="020B0604030504040204" pitchFamily="34" charset="0"/>
                <a:cs typeface="Tahoma" panose="020B0604030504040204" pitchFamily="34" charset="0"/>
              </a:rPr>
              <a:t>.</a:t>
            </a:r>
            <a:endParaRPr lang="en-US" sz="1100" spc="-40">
              <a:ln>
                <a:solidFill>
                  <a:srgbClr val="002060"/>
                </a:solidFill>
              </a:ln>
              <a:solidFill>
                <a:srgbClr val="0070C0"/>
              </a:solidFill>
              <a:latin typeface="Tahoma" panose="020B0604030504040204" pitchFamily="34" charset="0"/>
              <a:ea typeface="Tahoma" panose="020B0604030504040204" pitchFamily="34" charset="0"/>
              <a:cs typeface="Tahoma" panose="020B0604030504040204" pitchFamily="34" charset="0"/>
            </a:endParaRPr>
          </a:p>
        </xdr:txBody>
      </xdr:sp>
      <xdr:sp macro="" textlink="">
        <xdr:nvSpPr>
          <xdr:cNvPr id="937" name="Right pulling need">
            <a:extLst>
              <a:ext uri="{FF2B5EF4-FFF2-40B4-BE49-F238E27FC236}">
                <a16:creationId xmlns:a16="http://schemas.microsoft.com/office/drawing/2014/main" id="{048C809A-9DA2-48D1-E6E1-529A0A1AA5B3}"/>
              </a:ext>
            </a:extLst>
          </xdr:cNvPr>
          <xdr:cNvSpPr txBox="1">
            <a:spLocks/>
          </xdr:cNvSpPr>
        </xdr:nvSpPr>
        <xdr:spPr>
          <a:xfrm>
            <a:off x="3520440" y="82485155"/>
            <a:ext cx="2560320" cy="685800"/>
          </a:xfrm>
          <a:prstGeom prst="rect">
            <a:avLst/>
          </a:prstGeom>
        </xdr:spPr>
        <xdr:txBody>
          <a:bodyPr vert="horz" wrap="square" lIns="0" tIns="45720" rIns="0" bIns="45720" rtlCol="0" anchor="t">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indent="0" algn="r">
              <a:buNone/>
            </a:pPr>
            <a:r>
              <a:rPr lang="en-US" sz="1100" spc="-40">
                <a:ln>
                  <a:solidFill>
                    <a:srgbClr val="FFC1C1"/>
                  </a:solidFill>
                </a:ln>
                <a:solidFill>
                  <a:srgbClr val="FFDCDC"/>
                </a:solidFill>
                <a:effectLst>
                  <a:outerShdw blurRad="50800" dist="38100" dir="5400000" algn="t" rotWithShape="0">
                    <a:prstClr val="black">
                      <a:alpha val="60000"/>
                    </a:prstClr>
                  </a:outerShdw>
                </a:effectLst>
                <a:latin typeface="Tahoma" panose="020B0604030504040204" pitchFamily="34" charset="0"/>
                <a:ea typeface="Tahoma" panose="020B0604030504040204" pitchFamily="34" charset="0"/>
                <a:cs typeface="Tahoma" panose="020B0604030504040204" pitchFamily="34" charset="0"/>
              </a:rPr>
              <a:t>We feel the need for </a:t>
            </a:r>
            <a:r>
              <a:rPr lang="en-US" sz="1100" b="1" i="1" spc="-40">
                <a:ln>
                  <a:solidFill>
                    <a:srgbClr val="FFC1C1"/>
                  </a:solidFill>
                </a:ln>
                <a:solidFill>
                  <a:srgbClr val="FFDCDC"/>
                </a:solidFill>
                <a:effectLst>
                  <a:outerShdw blurRad="50800" dist="38100" dir="5400000" algn="t" rotWithShape="0">
                    <a:prstClr val="black">
                      <a:alpha val="60000"/>
                    </a:prstClr>
                  </a:outerShdw>
                </a:effectLst>
                <a:latin typeface="Tahoma" panose="020B0604030504040204" pitchFamily="34" charset="0"/>
                <a:ea typeface="Tahoma" panose="020B0604030504040204" pitchFamily="34" charset="0"/>
                <a:cs typeface="Tahoma" panose="020B0604030504040204" pitchFamily="34" charset="0"/>
              </a:rPr>
              <a:t>personal</a:t>
            </a:r>
            <a:r>
              <a:rPr lang="en-US" sz="1100" b="1" i="1" spc="-40" baseline="0">
                <a:ln>
                  <a:solidFill>
                    <a:srgbClr val="FFC1C1"/>
                  </a:solidFill>
                </a:ln>
                <a:solidFill>
                  <a:srgbClr val="FFDCDC"/>
                </a:solidFill>
                <a:effectLst>
                  <a:outerShdw blurRad="50800" dist="38100" dir="5400000" algn="t" rotWithShape="0">
                    <a:prstClr val="black">
                      <a:alpha val="60000"/>
                    </a:prstClr>
                  </a:outerShdw>
                </a:effectLst>
                <a:latin typeface="Tahoma" panose="020B0604030504040204" pitchFamily="34" charset="0"/>
                <a:ea typeface="Tahoma" panose="020B0604030504040204" pitchFamily="34" charset="0"/>
                <a:cs typeface="Tahoma" panose="020B0604030504040204" pitchFamily="34" charset="0"/>
              </a:rPr>
              <a:t> </a:t>
            </a:r>
            <a:r>
              <a:rPr lang="en-US" sz="1100" b="0" i="1" spc="-40" baseline="0">
                <a:ln>
                  <a:solidFill>
                    <a:srgbClr val="FFC1C1"/>
                  </a:solidFill>
                </a:ln>
                <a:solidFill>
                  <a:srgbClr val="FFDCDC"/>
                </a:solidFill>
                <a:effectLst>
                  <a:outerShdw blurRad="50800" dist="38100" dir="5400000" algn="t" rotWithShape="0">
                    <a:prstClr val="black">
                      <a:alpha val="60000"/>
                    </a:prstClr>
                  </a:outerShdw>
                </a:effectLst>
                <a:latin typeface="Tahoma" panose="020B0604030504040204" pitchFamily="34" charset="0"/>
                <a:ea typeface="Tahoma" panose="020B0604030504040204" pitchFamily="34" charset="0"/>
                <a:cs typeface="Tahoma" panose="020B0604030504040204" pitchFamily="34" charset="0"/>
              </a:rPr>
              <a:t>capacity</a:t>
            </a:r>
            <a:r>
              <a:rPr lang="en-US" sz="1100" b="1" i="1" spc="-40">
                <a:ln>
                  <a:solidFill>
                    <a:srgbClr val="FFC1C1"/>
                  </a:solidFill>
                </a:ln>
                <a:solidFill>
                  <a:srgbClr val="FFDCDC"/>
                </a:solidFill>
                <a:effectLst>
                  <a:outerShdw blurRad="50800" dist="38100" dir="5400000" algn="t" rotWithShape="0">
                    <a:prstClr val="black">
                      <a:alpha val="60000"/>
                    </a:prstClr>
                  </a:outerShdw>
                </a:effectLst>
                <a:latin typeface="Tahoma" panose="020B0604030504040204" pitchFamily="34" charset="0"/>
                <a:ea typeface="Tahoma" panose="020B0604030504040204" pitchFamily="34" charset="0"/>
                <a:cs typeface="Tahoma" panose="020B0604030504040204" pitchFamily="34" charset="0"/>
              </a:rPr>
              <a:t> </a:t>
            </a:r>
            <a:r>
              <a:rPr lang="en-US" sz="1100" spc="-40">
                <a:ln>
                  <a:solidFill>
                    <a:srgbClr val="FFC1C1"/>
                  </a:solidFill>
                </a:ln>
                <a:solidFill>
                  <a:srgbClr val="FFDCDC"/>
                </a:solidFill>
                <a:effectLst>
                  <a:outerShdw blurRad="50800" dist="38100" dir="5400000" algn="t" rotWithShape="0">
                    <a:prstClr val="black">
                      <a:alpha val="60000"/>
                    </a:prstClr>
                  </a:outerShdw>
                </a:effectLst>
                <a:latin typeface="Tahoma" panose="020B0604030504040204" pitchFamily="34" charset="0"/>
                <a:ea typeface="Tahoma" panose="020B0604030504040204" pitchFamily="34" charset="0"/>
                <a:cs typeface="Tahoma" panose="020B0604030504040204" pitchFamily="34" charset="0"/>
              </a:rPr>
              <a:t> too </a:t>
            </a:r>
            <a:r>
              <a:rPr lang="en-US" sz="1100" spc="-40">
                <a:ln>
                  <a:solidFill>
                    <a:srgbClr val="FFFF00"/>
                  </a:solidFill>
                </a:ln>
                <a:solidFill>
                  <a:srgbClr val="FFFF00"/>
                </a:solidFill>
                <a:effectLst>
                  <a:glow rad="101600">
                    <a:srgbClr val="FFFF00">
                      <a:alpha val="40000"/>
                    </a:srgbClr>
                  </a:glow>
                  <a:outerShdw blurRad="50800" dist="38100" dir="5400000" algn="t" rotWithShape="0">
                    <a:prstClr val="black">
                      <a:alpha val="60000"/>
                    </a:prstClr>
                  </a:outerShdw>
                </a:effectLst>
                <a:latin typeface="Tahoma" panose="020B0604030504040204" pitchFamily="34" charset="0"/>
                <a:ea typeface="Tahoma" panose="020B0604030504040204" pitchFamily="34" charset="0"/>
                <a:cs typeface="Tahoma" panose="020B0604030504040204" pitchFamily="34" charset="0"/>
              </a:rPr>
              <a:t>painfully</a:t>
            </a:r>
            <a:r>
              <a:rPr lang="en-US" sz="1100" spc="-40" baseline="0">
                <a:ln>
                  <a:solidFill>
                    <a:srgbClr val="FFC1C1"/>
                  </a:solidFill>
                </a:ln>
                <a:solidFill>
                  <a:srgbClr val="FFDCDC"/>
                </a:solidFill>
                <a:effectLst>
                  <a:outerShdw blurRad="50800" dist="38100" dir="5400000" algn="t" rotWithShape="0">
                    <a:prstClr val="black">
                      <a:alpha val="60000"/>
                    </a:prstClr>
                  </a:outerShdw>
                </a:effectLst>
                <a:latin typeface="Tahoma" panose="020B0604030504040204" pitchFamily="34" charset="0"/>
                <a:ea typeface="Tahoma" panose="020B0604030504040204" pitchFamily="34" charset="0"/>
                <a:cs typeface="Tahoma" panose="020B0604030504040204" pitchFamily="34" charset="0"/>
              </a:rPr>
              <a:t> to be persuaded by your priority for</a:t>
            </a:r>
            <a:r>
              <a:rPr lang="en-US" sz="1100" spc="-40" baseline="0">
                <a:ln>
                  <a:solidFill>
                    <a:schemeClr val="accent5">
                      <a:lumMod val="20000"/>
                      <a:lumOff val="80000"/>
                    </a:schemeClr>
                  </a:solidFill>
                </a:ln>
                <a:solidFill>
                  <a:schemeClr val="accent5">
                    <a:lumMod val="40000"/>
                    <a:lumOff val="60000"/>
                  </a:schemeClr>
                </a:solidFill>
                <a:effectLst>
                  <a:outerShdw blurRad="50800" dist="38100" dir="5400000" algn="t" rotWithShape="0">
                    <a:prstClr val="black">
                      <a:alpha val="60000"/>
                    </a:prstClr>
                  </a:outerShdw>
                </a:effectLst>
                <a:latin typeface="Tahoma" panose="020B0604030504040204" pitchFamily="34" charset="0"/>
                <a:ea typeface="Tahoma" panose="020B0604030504040204" pitchFamily="34" charset="0"/>
                <a:cs typeface="Tahoma" panose="020B0604030504040204" pitchFamily="34" charset="0"/>
              </a:rPr>
              <a:t> </a:t>
            </a:r>
            <a:r>
              <a:rPr lang="en-US" sz="1100" b="1" i="1" kern="1200" spc="-40">
                <a:ln>
                  <a:solidFill>
                    <a:schemeClr val="accent5">
                      <a:lumMod val="20000"/>
                      <a:lumOff val="80000"/>
                    </a:schemeClr>
                  </a:solidFill>
                </a:ln>
                <a:solidFill>
                  <a:schemeClr val="accent5">
                    <a:lumMod val="40000"/>
                    <a:lumOff val="60000"/>
                  </a:schemeClr>
                </a:solidFill>
                <a:effectLst>
                  <a:outerShdw blurRad="50800" dist="38100" dir="5400000" algn="t" rotWithShape="0">
                    <a:prstClr val="black">
                      <a:alpha val="60000"/>
                    </a:prstClr>
                  </a:outerShdw>
                </a:effectLst>
                <a:latin typeface="Tahoma" panose="020B0604030504040204" pitchFamily="34" charset="0"/>
                <a:ea typeface="Tahoma" panose="020B0604030504040204" pitchFamily="34" charset="0"/>
                <a:cs typeface="Tahoma" panose="020B0604030504040204" pitchFamily="34" charset="0"/>
              </a:rPr>
              <a:t>shared </a:t>
            </a:r>
            <a:r>
              <a:rPr lang="en-US" sz="1100" b="0" i="1" kern="1200" spc="-40">
                <a:ln>
                  <a:solidFill>
                    <a:schemeClr val="accent5">
                      <a:lumMod val="20000"/>
                      <a:lumOff val="80000"/>
                    </a:schemeClr>
                  </a:solidFill>
                </a:ln>
                <a:solidFill>
                  <a:schemeClr val="accent5">
                    <a:lumMod val="40000"/>
                    <a:lumOff val="60000"/>
                  </a:schemeClr>
                </a:solidFill>
                <a:effectLst>
                  <a:outerShdw blurRad="50800" dist="38100" dir="5400000" algn="t" rotWithShape="0">
                    <a:prstClr val="black">
                      <a:alpha val="60000"/>
                    </a:prstClr>
                  </a:outerShdw>
                </a:effectLst>
                <a:latin typeface="Tahoma" panose="020B0604030504040204" pitchFamily="34" charset="0"/>
                <a:ea typeface="Tahoma" panose="020B0604030504040204" pitchFamily="34" charset="0"/>
                <a:cs typeface="Tahoma" panose="020B0604030504040204" pitchFamily="34" charset="0"/>
              </a:rPr>
              <a:t>capacity</a:t>
            </a:r>
            <a:r>
              <a:rPr lang="en-US" sz="1100" b="1" i="1" kern="1200" spc="-40">
                <a:ln>
                  <a:solidFill>
                    <a:schemeClr val="accent5">
                      <a:lumMod val="20000"/>
                      <a:lumOff val="80000"/>
                    </a:schemeClr>
                  </a:solidFill>
                </a:ln>
                <a:solidFill>
                  <a:schemeClr val="accent5">
                    <a:lumMod val="40000"/>
                    <a:lumOff val="60000"/>
                  </a:schemeClr>
                </a:solidFill>
                <a:effectLst>
                  <a:outerShdw blurRad="50800" dist="38100" dir="5400000" algn="t" rotWithShape="0">
                    <a:prstClr val="black">
                      <a:alpha val="60000"/>
                    </a:prstClr>
                  </a:outerShdw>
                </a:effectLst>
                <a:latin typeface="Tahoma" panose="020B0604030504040204" pitchFamily="34" charset="0"/>
                <a:ea typeface="Tahoma" panose="020B0604030504040204" pitchFamily="34" charset="0"/>
                <a:cs typeface="Tahoma" panose="020B0604030504040204" pitchFamily="34" charset="0"/>
              </a:rPr>
              <a:t> </a:t>
            </a:r>
            <a:r>
              <a:rPr lang="en-US" sz="1100" spc="-40" baseline="0">
                <a:ln>
                  <a:solidFill>
                    <a:srgbClr val="C00000"/>
                  </a:solidFill>
                </a:ln>
                <a:solidFill>
                  <a:srgbClr val="FF3C3C"/>
                </a:solidFill>
                <a:effectLst>
                  <a:outerShdw blurRad="50800" dist="38100" dir="5400000" algn="t" rotWithShape="0">
                    <a:prstClr val="black">
                      <a:alpha val="60000"/>
                    </a:prstClr>
                  </a:outerShdw>
                </a:effectLst>
                <a:latin typeface="Tahoma" panose="020B0604030504040204" pitchFamily="34" charset="0"/>
                <a:ea typeface="Tahoma" panose="020B0604030504040204" pitchFamily="34" charset="0"/>
                <a:cs typeface="Tahoma" panose="020B0604030504040204" pitchFamily="34" charset="0"/>
              </a:rPr>
              <a:t>.</a:t>
            </a:r>
            <a:endParaRPr lang="en-US" sz="1100" spc="-40">
              <a:ln>
                <a:solidFill>
                  <a:srgbClr val="C00000"/>
                </a:solidFill>
              </a:ln>
              <a:solidFill>
                <a:srgbClr val="FF3C3C"/>
              </a:solidFill>
              <a:latin typeface="Tahoma" panose="020B0604030504040204" pitchFamily="34" charset="0"/>
              <a:ea typeface="Tahoma" panose="020B0604030504040204" pitchFamily="34" charset="0"/>
              <a:cs typeface="Tahoma" panose="020B0604030504040204" pitchFamily="34" charset="0"/>
            </a:endParaRPr>
          </a:p>
        </xdr:txBody>
      </xdr:sp>
    </xdr:grpSp>
    <xdr:clientData/>
  </xdr:twoCellAnchor>
  <xdr:twoCellAnchor>
    <xdr:from>
      <xdr:col>0</xdr:col>
      <xdr:colOff>56920</xdr:colOff>
      <xdr:row>413</xdr:row>
      <xdr:rowOff>45720</xdr:rowOff>
    </xdr:from>
    <xdr:to>
      <xdr:col>13</xdr:col>
      <xdr:colOff>61102</xdr:colOff>
      <xdr:row>421</xdr:row>
      <xdr:rowOff>1420</xdr:rowOff>
    </xdr:to>
    <xdr:grpSp>
      <xdr:nvGrpSpPr>
        <xdr:cNvPr id="938" name="Group 937">
          <a:extLst>
            <a:ext uri="{FF2B5EF4-FFF2-40B4-BE49-F238E27FC236}">
              <a16:creationId xmlns:a16="http://schemas.microsoft.com/office/drawing/2014/main" id="{33874DCA-E93B-4CEB-BB75-D8F5F27322EC}"/>
            </a:ext>
          </a:extLst>
        </xdr:cNvPr>
        <xdr:cNvGrpSpPr/>
      </xdr:nvGrpSpPr>
      <xdr:grpSpPr>
        <a:xfrm>
          <a:off x="56920" y="83719670"/>
          <a:ext cx="6290682" cy="1289200"/>
          <a:chOff x="64540" y="76702920"/>
          <a:chExt cx="6069702" cy="1353970"/>
        </a:xfrm>
      </xdr:grpSpPr>
      <xdr:sp macro="" textlink="">
        <xdr:nvSpPr>
          <xdr:cNvPr id="939" name="Left pulling need">
            <a:extLst>
              <a:ext uri="{FF2B5EF4-FFF2-40B4-BE49-F238E27FC236}">
                <a16:creationId xmlns:a16="http://schemas.microsoft.com/office/drawing/2014/main" id="{F49E2D08-7AF7-29A2-C0BC-67020252968F}"/>
              </a:ext>
            </a:extLst>
          </xdr:cNvPr>
          <xdr:cNvSpPr txBox="1">
            <a:spLocks/>
          </xdr:cNvSpPr>
        </xdr:nvSpPr>
        <xdr:spPr>
          <a:xfrm>
            <a:off x="64540" y="76702920"/>
            <a:ext cx="2148840" cy="685800"/>
          </a:xfrm>
          <a:prstGeom prst="rect">
            <a:avLst/>
          </a:prstGeom>
        </xdr:spPr>
        <xdr:txBody>
          <a:bodyPr vert="horz" wrap="square" lIns="0" tIns="45720" rIns="0" bIns="45720"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457200" rtl="0" eaLnBrk="1" fontAlgn="auto" latinLnBrk="0" hangingPunct="1">
              <a:lnSpc>
                <a:spcPct val="100000"/>
              </a:lnSpc>
              <a:spcBef>
                <a:spcPts val="0"/>
              </a:spcBef>
              <a:spcAft>
                <a:spcPts val="0"/>
              </a:spcAft>
              <a:buClrTx/>
              <a:buSzTx/>
              <a:buFontTx/>
              <a:buNone/>
              <a:tabLst/>
              <a:defRPr/>
            </a:pPr>
            <a:r>
              <a:rPr lang="en-US" sz="1200" b="1" kern="1200">
                <a:ln>
                  <a:solidFill>
                    <a:schemeClr val="accent5">
                      <a:lumMod val="20000"/>
                      <a:lumOff val="80000"/>
                    </a:schemeClr>
                  </a:solidFill>
                </a:ln>
                <a:solidFill>
                  <a:srgbClr val="00B0F0"/>
                </a:solidFill>
                <a:effectLst>
                  <a:glow rad="38100">
                    <a:srgbClr val="002060"/>
                  </a:glow>
                  <a:outerShdw blurRad="63500" dir="3600000" algn="tl" rotWithShape="0">
                    <a:srgbClr val="000000">
                      <a:alpha val="70000"/>
                    </a:srgbClr>
                  </a:outerShdw>
                </a:effectLst>
                <a:latin typeface="Tahoma" panose="020B0604030504040204" pitchFamily="34" charset="0"/>
                <a:ea typeface="Tahoma" panose="020B0604030504040204" pitchFamily="34" charset="0"/>
                <a:cs typeface="Tahoma" panose="020B0604030504040204" pitchFamily="34" charset="0"/>
              </a:rPr>
              <a:t>We must prioritize more </a:t>
            </a:r>
            <a:r>
              <a:rPr lang="en-US" sz="1200" b="1" i="1" kern="1200">
                <a:ln>
                  <a:solidFill>
                    <a:schemeClr val="accent5">
                      <a:lumMod val="20000"/>
                      <a:lumOff val="80000"/>
                    </a:schemeClr>
                  </a:solidFill>
                </a:ln>
                <a:solidFill>
                  <a:srgbClr val="00B0F0"/>
                </a:solidFill>
                <a:effectLst>
                  <a:glow rad="38100">
                    <a:srgbClr val="002060"/>
                  </a:glow>
                  <a:outerShdw blurRad="63500" dir="3600000" algn="tl" rotWithShape="0">
                    <a:srgbClr val="000000">
                      <a:alpha val="70000"/>
                    </a:srgbClr>
                  </a:outerShdw>
                </a:effectLst>
                <a:latin typeface="Tahoma" panose="020B0604030504040204" pitchFamily="34" charset="0"/>
                <a:ea typeface="Tahoma" panose="020B0604030504040204" pitchFamily="34" charset="0"/>
                <a:cs typeface="Tahoma" panose="020B0604030504040204" pitchFamily="34" charset="0"/>
              </a:rPr>
              <a:t>inclusion </a:t>
            </a:r>
            <a:r>
              <a:rPr lang="en-US" sz="1200" b="1" kern="1200">
                <a:ln>
                  <a:solidFill>
                    <a:schemeClr val="accent5">
                      <a:lumMod val="20000"/>
                      <a:lumOff val="80000"/>
                    </a:schemeClr>
                  </a:solidFill>
                </a:ln>
                <a:solidFill>
                  <a:srgbClr val="00B0F0"/>
                </a:solidFill>
                <a:effectLst>
                  <a:glow rad="38100">
                    <a:srgbClr val="002060"/>
                  </a:glow>
                  <a:outerShdw blurRad="63500" dir="3600000" algn="tl" rotWithShape="0">
                    <a:srgbClr val="000000">
                      <a:alpha val="70000"/>
                    </a:srgbClr>
                  </a:outerShdw>
                </a:effectLst>
                <a:latin typeface="Tahoma" panose="020B0604030504040204" pitchFamily="34" charset="0"/>
                <a:ea typeface="Tahoma" panose="020B0604030504040204" pitchFamily="34" charset="0"/>
                <a:cs typeface="Tahoma" panose="020B0604030504040204" pitchFamily="34" charset="0"/>
              </a:rPr>
              <a:t>of the historically excluded</a:t>
            </a:r>
            <a:endParaRPr lang="en-US" sz="1100">
              <a:ln>
                <a:solidFill>
                  <a:schemeClr val="accent5">
                    <a:lumMod val="20000"/>
                    <a:lumOff val="80000"/>
                  </a:schemeClr>
                </a:solidFill>
              </a:ln>
              <a:solidFill>
                <a:srgbClr val="00B0F0"/>
              </a:solidFill>
              <a:effectLst>
                <a:glow rad="38100">
                  <a:srgbClr val="002060"/>
                </a:glow>
                <a:outerShdw blurRad="63500" dir="3600000" algn="tl" rotWithShape="0">
                  <a:srgbClr val="000000">
                    <a:alpha val="70000"/>
                  </a:srgbClr>
                </a:outerShdw>
              </a:effectLst>
              <a:latin typeface="Tahoma" panose="020B0604030504040204" pitchFamily="34" charset="0"/>
              <a:ea typeface="Tahoma" panose="020B0604030504040204" pitchFamily="34" charset="0"/>
              <a:cs typeface="Tahoma" panose="020B0604030504040204" pitchFamily="34" charset="0"/>
            </a:endParaRPr>
          </a:p>
        </xdr:txBody>
      </xdr:sp>
      <xdr:sp macro="" textlink="">
        <xdr:nvSpPr>
          <xdr:cNvPr id="940" name="Left pulling need">
            <a:extLst>
              <a:ext uri="{FF2B5EF4-FFF2-40B4-BE49-F238E27FC236}">
                <a16:creationId xmlns:a16="http://schemas.microsoft.com/office/drawing/2014/main" id="{F2868B04-3F71-E0FB-65C1-CB574F1CDB42}"/>
              </a:ext>
            </a:extLst>
          </xdr:cNvPr>
          <xdr:cNvSpPr txBox="1">
            <a:spLocks/>
          </xdr:cNvSpPr>
        </xdr:nvSpPr>
        <xdr:spPr>
          <a:xfrm>
            <a:off x="71719" y="77371090"/>
            <a:ext cx="2286000" cy="685800"/>
          </a:xfrm>
          <a:prstGeom prst="rect">
            <a:avLst/>
          </a:prstGeom>
        </xdr:spPr>
        <xdr:txBody>
          <a:bodyPr vert="horz" wrap="square" lIns="0" tIns="45720" rIns="0" bIns="45720" rtlCol="0" anchor="t">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indent="0" algn="l">
              <a:buNone/>
            </a:pPr>
            <a:r>
              <a:rPr lang="en-US" sz="1100" spc="-40">
                <a:ln>
                  <a:solidFill>
                    <a:schemeClr val="accent5">
                      <a:lumMod val="20000"/>
                      <a:lumOff val="80000"/>
                    </a:schemeClr>
                  </a:solidFill>
                </a:ln>
                <a:solidFill>
                  <a:schemeClr val="accent5">
                    <a:lumMod val="40000"/>
                    <a:lumOff val="60000"/>
                  </a:schemeClr>
                </a:solidFill>
                <a:effectLst>
                  <a:outerShdw blurRad="50800" dist="38100" dir="5400000" algn="t" rotWithShape="0">
                    <a:prstClr val="black">
                      <a:alpha val="60000"/>
                    </a:prstClr>
                  </a:outerShdw>
                </a:effectLst>
                <a:latin typeface="Tahoma" panose="020B0604030504040204" pitchFamily="34" charset="0"/>
                <a:ea typeface="Tahoma" panose="020B0604030504040204" pitchFamily="34" charset="0"/>
                <a:cs typeface="Tahoma" panose="020B0604030504040204" pitchFamily="34" charset="0"/>
              </a:rPr>
              <a:t>We feel the need for </a:t>
            </a:r>
            <a:r>
              <a:rPr lang="en-US" sz="1100" b="1" i="1" spc="-40">
                <a:ln>
                  <a:solidFill>
                    <a:schemeClr val="accent5">
                      <a:lumMod val="20000"/>
                      <a:lumOff val="80000"/>
                    </a:schemeClr>
                  </a:solidFill>
                </a:ln>
                <a:solidFill>
                  <a:schemeClr val="accent5">
                    <a:lumMod val="40000"/>
                    <a:lumOff val="60000"/>
                  </a:schemeClr>
                </a:solidFill>
                <a:effectLst>
                  <a:outerShdw blurRad="50800" dist="38100" dir="5400000" algn="t" rotWithShape="0">
                    <a:prstClr val="black">
                      <a:alpha val="60000"/>
                    </a:prstClr>
                  </a:outerShdw>
                </a:effectLst>
                <a:latin typeface="Tahoma" panose="020B0604030504040204" pitchFamily="34" charset="0"/>
                <a:ea typeface="Tahoma" panose="020B0604030504040204" pitchFamily="34" charset="0"/>
                <a:cs typeface="Tahoma" panose="020B0604030504040204" pitchFamily="34" charset="0"/>
              </a:rPr>
              <a:t>inclusion</a:t>
            </a:r>
            <a:r>
              <a:rPr lang="en-US" sz="1100" spc="-40">
                <a:ln>
                  <a:solidFill>
                    <a:schemeClr val="accent5">
                      <a:lumMod val="20000"/>
                      <a:lumOff val="80000"/>
                    </a:schemeClr>
                  </a:solidFill>
                </a:ln>
                <a:solidFill>
                  <a:schemeClr val="accent5">
                    <a:lumMod val="40000"/>
                    <a:lumOff val="60000"/>
                  </a:schemeClr>
                </a:solidFill>
                <a:effectLst>
                  <a:outerShdw blurRad="50800" dist="38100" dir="5400000" algn="t" rotWithShape="0">
                    <a:prstClr val="black">
                      <a:alpha val="60000"/>
                    </a:prstClr>
                  </a:outerShdw>
                </a:effectLst>
                <a:latin typeface="Tahoma" panose="020B0604030504040204" pitchFamily="34" charset="0"/>
                <a:ea typeface="Tahoma" panose="020B0604030504040204" pitchFamily="34" charset="0"/>
                <a:cs typeface="Tahoma" panose="020B0604030504040204" pitchFamily="34" charset="0"/>
              </a:rPr>
              <a:t> too </a:t>
            </a:r>
            <a:r>
              <a:rPr lang="en-US" sz="1100" spc="-40">
                <a:ln>
                  <a:solidFill>
                    <a:srgbClr val="FFFF00"/>
                  </a:solidFill>
                </a:ln>
                <a:solidFill>
                  <a:srgbClr val="FFFF00"/>
                </a:solidFill>
                <a:effectLst>
                  <a:glow rad="101600">
                    <a:srgbClr val="FFFF00">
                      <a:alpha val="40000"/>
                    </a:srgbClr>
                  </a:glow>
                  <a:outerShdw blurRad="50800" dist="38100" dir="5400000" algn="t" rotWithShape="0">
                    <a:prstClr val="black">
                      <a:alpha val="60000"/>
                    </a:prstClr>
                  </a:outerShdw>
                </a:effectLst>
                <a:latin typeface="Tahoma" panose="020B0604030504040204" pitchFamily="34" charset="0"/>
                <a:ea typeface="Tahoma" panose="020B0604030504040204" pitchFamily="34" charset="0"/>
                <a:cs typeface="Tahoma" panose="020B0604030504040204" pitchFamily="34" charset="0"/>
              </a:rPr>
              <a:t>painfully</a:t>
            </a:r>
            <a:r>
              <a:rPr lang="en-US" sz="1100" spc="-40" baseline="0">
                <a:ln>
                  <a:solidFill>
                    <a:schemeClr val="accent5">
                      <a:lumMod val="20000"/>
                      <a:lumOff val="80000"/>
                    </a:schemeClr>
                  </a:solidFill>
                </a:ln>
                <a:solidFill>
                  <a:schemeClr val="accent5">
                    <a:lumMod val="40000"/>
                    <a:lumOff val="60000"/>
                  </a:schemeClr>
                </a:solidFill>
                <a:effectLst>
                  <a:outerShdw blurRad="50800" dist="38100" dir="5400000" algn="t" rotWithShape="0">
                    <a:prstClr val="black">
                      <a:alpha val="60000"/>
                    </a:prstClr>
                  </a:outerShdw>
                </a:effectLst>
                <a:latin typeface="Tahoma" panose="020B0604030504040204" pitchFamily="34" charset="0"/>
                <a:ea typeface="Tahoma" panose="020B0604030504040204" pitchFamily="34" charset="0"/>
                <a:cs typeface="Tahoma" panose="020B0604030504040204" pitchFamily="34" charset="0"/>
              </a:rPr>
              <a:t> to be persuaded by your priority for </a:t>
            </a:r>
            <a:r>
              <a:rPr lang="en-US" sz="1100" spc="-40" baseline="0">
                <a:ln>
                  <a:solidFill>
                    <a:srgbClr val="FFC1C1"/>
                  </a:solidFill>
                </a:ln>
                <a:solidFill>
                  <a:srgbClr val="FFDCDC"/>
                </a:solidFill>
                <a:effectLst>
                  <a:outerShdw blurRad="50800" dist="38100" dir="5400000" algn="t" rotWithShape="0">
                    <a:prstClr val="black">
                      <a:alpha val="60000"/>
                    </a:prstClr>
                  </a:outerShdw>
                </a:effectLst>
                <a:latin typeface="Tahoma" panose="020B0604030504040204" pitchFamily="34" charset="0"/>
                <a:ea typeface="Tahoma" panose="020B0604030504040204" pitchFamily="34" charset="0"/>
                <a:cs typeface="Tahoma" panose="020B0604030504040204" pitchFamily="34" charset="0"/>
              </a:rPr>
              <a:t>traditional </a:t>
            </a:r>
            <a:r>
              <a:rPr lang="en-US" sz="1100" b="1" i="1" spc="-40" baseline="0">
                <a:ln>
                  <a:solidFill>
                    <a:srgbClr val="FFC1C1"/>
                  </a:solidFill>
                </a:ln>
                <a:solidFill>
                  <a:srgbClr val="FFDCDC"/>
                </a:solidFill>
                <a:effectLst>
                  <a:outerShdw blurRad="50800" dist="38100" dir="5400000" algn="t" rotWithShape="0">
                    <a:prstClr val="black">
                      <a:alpha val="60000"/>
                    </a:prstClr>
                  </a:outerShdw>
                </a:effectLst>
                <a:latin typeface="Tahoma" panose="020B0604030504040204" pitchFamily="34" charset="0"/>
                <a:ea typeface="Tahoma" panose="020B0604030504040204" pitchFamily="34" charset="0"/>
                <a:cs typeface="Tahoma" panose="020B0604030504040204" pitchFamily="34" charset="0"/>
              </a:rPr>
              <a:t>cohesion</a:t>
            </a:r>
            <a:r>
              <a:rPr lang="en-US" sz="1100" spc="-40" baseline="0">
                <a:ln>
                  <a:solidFill>
                    <a:srgbClr val="002060"/>
                  </a:solidFill>
                </a:ln>
                <a:solidFill>
                  <a:srgbClr val="0070C0"/>
                </a:solidFill>
                <a:effectLst>
                  <a:outerShdw blurRad="50800" dist="38100" dir="5400000" algn="t" rotWithShape="0">
                    <a:prstClr val="black">
                      <a:alpha val="60000"/>
                    </a:prstClr>
                  </a:outerShdw>
                </a:effectLst>
                <a:latin typeface="Tahoma" panose="020B0604030504040204" pitchFamily="34" charset="0"/>
                <a:ea typeface="Tahoma" panose="020B0604030504040204" pitchFamily="34" charset="0"/>
                <a:cs typeface="Tahoma" panose="020B0604030504040204" pitchFamily="34" charset="0"/>
              </a:rPr>
              <a:t>.</a:t>
            </a:r>
            <a:endParaRPr lang="en-US" sz="1100" spc="-40">
              <a:ln>
                <a:solidFill>
                  <a:srgbClr val="002060"/>
                </a:solidFill>
              </a:ln>
              <a:solidFill>
                <a:srgbClr val="0070C0"/>
              </a:solidFill>
              <a:latin typeface="Tahoma" panose="020B0604030504040204" pitchFamily="34" charset="0"/>
              <a:ea typeface="Tahoma" panose="020B0604030504040204" pitchFamily="34" charset="0"/>
              <a:cs typeface="Tahoma" panose="020B0604030504040204" pitchFamily="34" charset="0"/>
            </a:endParaRPr>
          </a:p>
        </xdr:txBody>
      </xdr:sp>
      <xdr:sp macro="" textlink="">
        <xdr:nvSpPr>
          <xdr:cNvPr id="941" name="Right pulling need">
            <a:extLst>
              <a:ext uri="{FF2B5EF4-FFF2-40B4-BE49-F238E27FC236}">
                <a16:creationId xmlns:a16="http://schemas.microsoft.com/office/drawing/2014/main" id="{255BFC95-C7F5-0F92-6E74-E683B6DBD399}"/>
              </a:ext>
            </a:extLst>
          </xdr:cNvPr>
          <xdr:cNvSpPr txBox="1">
            <a:spLocks/>
          </xdr:cNvSpPr>
        </xdr:nvSpPr>
        <xdr:spPr>
          <a:xfrm>
            <a:off x="3848242" y="77371090"/>
            <a:ext cx="2286000" cy="685800"/>
          </a:xfrm>
          <a:prstGeom prst="rect">
            <a:avLst/>
          </a:prstGeom>
        </xdr:spPr>
        <xdr:txBody>
          <a:bodyPr vert="horz" wrap="square" lIns="0" tIns="45720" rIns="0" bIns="45720" rtlCol="0" anchor="t">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indent="0" algn="r">
              <a:buNone/>
            </a:pPr>
            <a:r>
              <a:rPr lang="en-US" sz="1100" spc="-40">
                <a:ln>
                  <a:solidFill>
                    <a:srgbClr val="FFC1C1"/>
                  </a:solidFill>
                </a:ln>
                <a:solidFill>
                  <a:srgbClr val="FFDCDC"/>
                </a:solidFill>
                <a:effectLst>
                  <a:outerShdw blurRad="50800" dist="38100" dir="5400000" algn="t" rotWithShape="0">
                    <a:prstClr val="black">
                      <a:alpha val="60000"/>
                    </a:prstClr>
                  </a:outerShdw>
                </a:effectLst>
                <a:latin typeface="Tahoma" panose="020B0604030504040204" pitchFamily="34" charset="0"/>
                <a:ea typeface="Tahoma" panose="020B0604030504040204" pitchFamily="34" charset="0"/>
                <a:cs typeface="Tahoma" panose="020B0604030504040204" pitchFamily="34" charset="0"/>
              </a:rPr>
              <a:t>We feel the need for </a:t>
            </a:r>
            <a:r>
              <a:rPr lang="en-US" sz="1100" b="1" i="1" spc="-40">
                <a:ln>
                  <a:solidFill>
                    <a:srgbClr val="FFC1C1"/>
                  </a:solidFill>
                </a:ln>
                <a:solidFill>
                  <a:srgbClr val="FFDCDC"/>
                </a:solidFill>
                <a:effectLst>
                  <a:outerShdw blurRad="50800" dist="38100" dir="5400000" algn="t" rotWithShape="0">
                    <a:prstClr val="black">
                      <a:alpha val="60000"/>
                    </a:prstClr>
                  </a:outerShdw>
                </a:effectLst>
                <a:latin typeface="Tahoma" panose="020B0604030504040204" pitchFamily="34" charset="0"/>
                <a:ea typeface="Tahoma" panose="020B0604030504040204" pitchFamily="34" charset="0"/>
                <a:cs typeface="Tahoma" panose="020B0604030504040204" pitchFamily="34" charset="0"/>
              </a:rPr>
              <a:t>cohesion</a:t>
            </a:r>
            <a:r>
              <a:rPr lang="en-US" sz="1100" spc="-40">
                <a:ln>
                  <a:solidFill>
                    <a:srgbClr val="FFC1C1"/>
                  </a:solidFill>
                </a:ln>
                <a:solidFill>
                  <a:srgbClr val="FFDCDC"/>
                </a:solidFill>
                <a:effectLst>
                  <a:outerShdw blurRad="50800" dist="38100" dir="5400000" algn="t" rotWithShape="0">
                    <a:prstClr val="black">
                      <a:alpha val="60000"/>
                    </a:prstClr>
                  </a:outerShdw>
                </a:effectLst>
                <a:latin typeface="Tahoma" panose="020B0604030504040204" pitchFamily="34" charset="0"/>
                <a:ea typeface="Tahoma" panose="020B0604030504040204" pitchFamily="34" charset="0"/>
                <a:cs typeface="Tahoma" panose="020B0604030504040204" pitchFamily="34" charset="0"/>
              </a:rPr>
              <a:t> too </a:t>
            </a:r>
            <a:r>
              <a:rPr lang="en-US" sz="1100" spc="-40">
                <a:ln>
                  <a:solidFill>
                    <a:srgbClr val="FFFF00"/>
                  </a:solidFill>
                </a:ln>
                <a:solidFill>
                  <a:srgbClr val="FFFF00"/>
                </a:solidFill>
                <a:effectLst>
                  <a:glow rad="101600">
                    <a:srgbClr val="FFFF00">
                      <a:alpha val="40000"/>
                    </a:srgbClr>
                  </a:glow>
                  <a:outerShdw blurRad="50800" dist="38100" dir="5400000" algn="t" rotWithShape="0">
                    <a:prstClr val="black">
                      <a:alpha val="60000"/>
                    </a:prstClr>
                  </a:outerShdw>
                </a:effectLst>
                <a:latin typeface="Tahoma" panose="020B0604030504040204" pitchFamily="34" charset="0"/>
                <a:ea typeface="Tahoma" panose="020B0604030504040204" pitchFamily="34" charset="0"/>
                <a:cs typeface="Tahoma" panose="020B0604030504040204" pitchFamily="34" charset="0"/>
              </a:rPr>
              <a:t>painfully</a:t>
            </a:r>
            <a:r>
              <a:rPr lang="en-US" sz="1100" spc="-40" baseline="0">
                <a:ln>
                  <a:solidFill>
                    <a:srgbClr val="FFC1C1"/>
                  </a:solidFill>
                </a:ln>
                <a:solidFill>
                  <a:srgbClr val="FFDCDC"/>
                </a:solidFill>
                <a:effectLst>
                  <a:outerShdw blurRad="50800" dist="38100" dir="5400000" algn="t" rotWithShape="0">
                    <a:prstClr val="black">
                      <a:alpha val="60000"/>
                    </a:prstClr>
                  </a:outerShdw>
                </a:effectLst>
                <a:latin typeface="Tahoma" panose="020B0604030504040204" pitchFamily="34" charset="0"/>
                <a:ea typeface="Tahoma" panose="020B0604030504040204" pitchFamily="34" charset="0"/>
                <a:cs typeface="Tahoma" panose="020B0604030504040204" pitchFamily="34" charset="0"/>
              </a:rPr>
              <a:t> to be persuaded by your priority for </a:t>
            </a:r>
            <a:r>
              <a:rPr lang="en-US" sz="1100" kern="1200" spc="-40">
                <a:ln>
                  <a:solidFill>
                    <a:schemeClr val="accent5">
                      <a:lumMod val="20000"/>
                      <a:lumOff val="80000"/>
                    </a:schemeClr>
                  </a:solidFill>
                </a:ln>
                <a:solidFill>
                  <a:schemeClr val="accent5">
                    <a:lumMod val="40000"/>
                    <a:lumOff val="60000"/>
                  </a:schemeClr>
                </a:solidFill>
                <a:effectLst>
                  <a:outerShdw blurRad="50800" dist="38100" dir="5400000" algn="t" rotWithShape="0">
                    <a:prstClr val="black">
                      <a:alpha val="60000"/>
                    </a:prstClr>
                  </a:outerShdw>
                </a:effectLst>
                <a:latin typeface="Tahoma" panose="020B0604030504040204" pitchFamily="34" charset="0"/>
                <a:ea typeface="Tahoma" panose="020B0604030504040204" pitchFamily="34" charset="0"/>
                <a:cs typeface="Tahoma" panose="020B0604030504040204" pitchFamily="34" charset="0"/>
              </a:rPr>
              <a:t>overlooked</a:t>
            </a:r>
            <a:r>
              <a:rPr lang="en-US" sz="1100" spc="-40" baseline="0">
                <a:ln>
                  <a:solidFill>
                    <a:schemeClr val="accent5">
                      <a:lumMod val="20000"/>
                      <a:lumOff val="80000"/>
                    </a:schemeClr>
                  </a:solidFill>
                </a:ln>
                <a:solidFill>
                  <a:schemeClr val="accent5">
                    <a:lumMod val="40000"/>
                    <a:lumOff val="60000"/>
                  </a:schemeClr>
                </a:solidFill>
                <a:effectLst>
                  <a:outerShdw blurRad="50800" dist="38100" dir="5400000" algn="t" rotWithShape="0">
                    <a:prstClr val="black">
                      <a:alpha val="60000"/>
                    </a:prstClr>
                  </a:outerShdw>
                </a:effectLst>
                <a:latin typeface="Tahoma" panose="020B0604030504040204" pitchFamily="34" charset="0"/>
                <a:ea typeface="Tahoma" panose="020B0604030504040204" pitchFamily="34" charset="0"/>
                <a:cs typeface="Tahoma" panose="020B0604030504040204" pitchFamily="34" charset="0"/>
              </a:rPr>
              <a:t> </a:t>
            </a:r>
            <a:r>
              <a:rPr lang="en-US" sz="1100" b="1" i="1" kern="1200" spc="-40">
                <a:ln>
                  <a:solidFill>
                    <a:schemeClr val="accent5">
                      <a:lumMod val="20000"/>
                      <a:lumOff val="80000"/>
                    </a:schemeClr>
                  </a:solidFill>
                </a:ln>
                <a:solidFill>
                  <a:schemeClr val="accent5">
                    <a:lumMod val="40000"/>
                    <a:lumOff val="60000"/>
                  </a:schemeClr>
                </a:solidFill>
                <a:effectLst>
                  <a:outerShdw blurRad="50800" dist="38100" dir="5400000" algn="t" rotWithShape="0">
                    <a:prstClr val="black">
                      <a:alpha val="60000"/>
                    </a:prstClr>
                  </a:outerShdw>
                </a:effectLst>
                <a:latin typeface="Tahoma" panose="020B0604030504040204" pitchFamily="34" charset="0"/>
                <a:ea typeface="Tahoma" panose="020B0604030504040204" pitchFamily="34" charset="0"/>
                <a:cs typeface="Tahoma" panose="020B0604030504040204" pitchFamily="34" charset="0"/>
              </a:rPr>
              <a:t>inclusion</a:t>
            </a:r>
            <a:r>
              <a:rPr lang="en-US" sz="1100" spc="-40" baseline="0">
                <a:ln>
                  <a:solidFill>
                    <a:srgbClr val="C00000"/>
                  </a:solidFill>
                </a:ln>
                <a:solidFill>
                  <a:srgbClr val="FF3C3C"/>
                </a:solidFill>
                <a:effectLst>
                  <a:outerShdw blurRad="50800" dist="38100" dir="5400000" algn="t" rotWithShape="0">
                    <a:prstClr val="black">
                      <a:alpha val="60000"/>
                    </a:prstClr>
                  </a:outerShdw>
                </a:effectLst>
                <a:latin typeface="Tahoma" panose="020B0604030504040204" pitchFamily="34" charset="0"/>
                <a:ea typeface="Tahoma" panose="020B0604030504040204" pitchFamily="34" charset="0"/>
                <a:cs typeface="Tahoma" panose="020B0604030504040204" pitchFamily="34" charset="0"/>
              </a:rPr>
              <a:t>.</a:t>
            </a:r>
            <a:endParaRPr lang="en-US" sz="1100" spc="-40">
              <a:ln>
                <a:solidFill>
                  <a:srgbClr val="C00000"/>
                </a:solidFill>
              </a:ln>
              <a:solidFill>
                <a:srgbClr val="FF3C3C"/>
              </a:solidFill>
              <a:latin typeface="Tahoma" panose="020B0604030504040204" pitchFamily="34" charset="0"/>
              <a:ea typeface="Tahoma" panose="020B0604030504040204" pitchFamily="34" charset="0"/>
              <a:cs typeface="Tahoma" panose="020B0604030504040204" pitchFamily="34" charset="0"/>
            </a:endParaRPr>
          </a:p>
        </xdr:txBody>
      </xdr:sp>
      <xdr:sp macro="" textlink="">
        <xdr:nvSpPr>
          <xdr:cNvPr id="942" name="Right pulling need">
            <a:extLst>
              <a:ext uri="{FF2B5EF4-FFF2-40B4-BE49-F238E27FC236}">
                <a16:creationId xmlns:a16="http://schemas.microsoft.com/office/drawing/2014/main" id="{2A97EE42-D528-92BB-DD1A-EE722E12EAB6}"/>
              </a:ext>
            </a:extLst>
          </xdr:cNvPr>
          <xdr:cNvSpPr txBox="1">
            <a:spLocks/>
          </xdr:cNvSpPr>
        </xdr:nvSpPr>
        <xdr:spPr>
          <a:xfrm>
            <a:off x="4013356" y="76718160"/>
            <a:ext cx="2118360" cy="685800"/>
          </a:xfrm>
          <a:prstGeom prst="rect">
            <a:avLst/>
          </a:prstGeom>
        </xdr:spPr>
        <xdr:txBody>
          <a:bodyPr vert="horz" wrap="square" lIns="0" tIns="45720" rIns="0" bIns="45720"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r" defTabSz="457200" rtl="0" eaLnBrk="1" fontAlgn="auto" latinLnBrk="0" hangingPunct="1">
              <a:lnSpc>
                <a:spcPct val="100000"/>
              </a:lnSpc>
              <a:spcBef>
                <a:spcPts val="0"/>
              </a:spcBef>
              <a:spcAft>
                <a:spcPts val="0"/>
              </a:spcAft>
              <a:buClrTx/>
              <a:buSzTx/>
              <a:buFontTx/>
              <a:buNone/>
              <a:tabLst/>
              <a:defRPr/>
            </a:pPr>
            <a:r>
              <a:rPr lang="en-US" sz="1200" b="1" kern="1200">
                <a:ln>
                  <a:solidFill>
                    <a:srgbClr val="FFD7DC"/>
                  </a:solidFill>
                </a:ln>
                <a:solidFill>
                  <a:srgbClr val="FF3C3C"/>
                </a:solidFill>
                <a:effectLst>
                  <a:glow rad="76200">
                    <a:srgbClr val="C00000"/>
                  </a:glow>
                  <a:outerShdw blurRad="63500" dir="3600000" algn="tl" rotWithShape="0">
                    <a:srgbClr val="000000">
                      <a:alpha val="70000"/>
                    </a:srgbClr>
                  </a:outerShdw>
                </a:effectLst>
                <a:latin typeface="Tahoma" panose="020B0604030504040204" pitchFamily="34" charset="0"/>
                <a:ea typeface="Tahoma" panose="020B0604030504040204" pitchFamily="34" charset="0"/>
                <a:cs typeface="Tahoma" panose="020B0604030504040204" pitchFamily="34" charset="0"/>
              </a:rPr>
              <a:t>We must prioritize more </a:t>
            </a:r>
            <a:r>
              <a:rPr lang="en-US" sz="1200" b="1" i="1" kern="1200">
                <a:ln>
                  <a:solidFill>
                    <a:srgbClr val="FFD7DC"/>
                  </a:solidFill>
                </a:ln>
                <a:solidFill>
                  <a:srgbClr val="FF3C3C"/>
                </a:solidFill>
                <a:effectLst>
                  <a:glow rad="76200">
                    <a:srgbClr val="C00000"/>
                  </a:glow>
                  <a:outerShdw blurRad="63500" dir="3600000" algn="tl" rotWithShape="0">
                    <a:srgbClr val="000000">
                      <a:alpha val="70000"/>
                    </a:srgbClr>
                  </a:outerShdw>
                </a:effectLst>
                <a:latin typeface="Tahoma" panose="020B0604030504040204" pitchFamily="34" charset="0"/>
                <a:ea typeface="Tahoma" panose="020B0604030504040204" pitchFamily="34" charset="0"/>
                <a:cs typeface="Tahoma" panose="020B0604030504040204" pitchFamily="34" charset="0"/>
              </a:rPr>
              <a:t>cohesion </a:t>
            </a:r>
            <a:r>
              <a:rPr lang="en-US" sz="1200" b="1" kern="1200">
                <a:ln>
                  <a:solidFill>
                    <a:srgbClr val="FFD7DC"/>
                  </a:solidFill>
                </a:ln>
                <a:solidFill>
                  <a:srgbClr val="FF3C3C"/>
                </a:solidFill>
                <a:effectLst>
                  <a:glow rad="76200">
                    <a:srgbClr val="C00000"/>
                  </a:glow>
                  <a:outerShdw blurRad="63500" dir="3600000" algn="tl" rotWithShape="0">
                    <a:srgbClr val="000000">
                      <a:alpha val="70000"/>
                    </a:srgbClr>
                  </a:outerShdw>
                </a:effectLst>
                <a:latin typeface="Tahoma" panose="020B0604030504040204" pitchFamily="34" charset="0"/>
                <a:ea typeface="Tahoma" panose="020B0604030504040204" pitchFamily="34" charset="0"/>
                <a:cs typeface="Tahoma" panose="020B0604030504040204" pitchFamily="34" charset="0"/>
              </a:rPr>
              <a:t>of the traditionally grouped</a:t>
            </a:r>
            <a:endParaRPr lang="en-US" sz="1100">
              <a:ln>
                <a:solidFill>
                  <a:srgbClr val="FFD7DC"/>
                </a:solidFill>
              </a:ln>
              <a:solidFill>
                <a:srgbClr val="FF3C3C"/>
              </a:solidFill>
              <a:effectLst>
                <a:glow rad="76200">
                  <a:srgbClr val="C00000"/>
                </a:glow>
                <a:outerShdw blurRad="63500" dir="3600000" algn="tl" rotWithShape="0">
                  <a:srgbClr val="000000">
                    <a:alpha val="70000"/>
                  </a:srgbClr>
                </a:outerShdw>
              </a:effectLst>
              <a:latin typeface="Tahoma" panose="020B0604030504040204" pitchFamily="34" charset="0"/>
              <a:ea typeface="Tahoma" panose="020B0604030504040204" pitchFamily="34" charset="0"/>
              <a:cs typeface="Tahoma" panose="020B0604030504040204" pitchFamily="34" charset="0"/>
            </a:endParaRPr>
          </a:p>
        </xdr:txBody>
      </xdr:sp>
    </xdr:grpSp>
    <xdr:clientData/>
  </xdr:twoCellAnchor>
  <xdr:twoCellAnchor>
    <xdr:from>
      <xdr:col>0</xdr:col>
      <xdr:colOff>114300</xdr:colOff>
      <xdr:row>966</xdr:row>
      <xdr:rowOff>198120</xdr:rowOff>
    </xdr:from>
    <xdr:to>
      <xdr:col>12</xdr:col>
      <xdr:colOff>487680</xdr:colOff>
      <xdr:row>969</xdr:row>
      <xdr:rowOff>175260</xdr:rowOff>
    </xdr:to>
    <xdr:sp macro="" textlink="">
      <xdr:nvSpPr>
        <xdr:cNvPr id="943" name="TextBox 942">
          <a:extLst>
            <a:ext uri="{FF2B5EF4-FFF2-40B4-BE49-F238E27FC236}">
              <a16:creationId xmlns:a16="http://schemas.microsoft.com/office/drawing/2014/main" id="{B17B64C9-5EE5-4A5E-8D26-932C40929E60}"/>
            </a:ext>
          </a:extLst>
        </xdr:cNvPr>
        <xdr:cNvSpPr txBox="1"/>
      </xdr:nvSpPr>
      <xdr:spPr>
        <a:xfrm>
          <a:off x="114300" y="181408070"/>
          <a:ext cx="6145530" cy="7708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n-US" sz="1200" spc="-30" baseline="0">
              <a:solidFill>
                <a:schemeClr val="dk1"/>
              </a:solidFill>
              <a:latin typeface="Tahoma" panose="020B0604030504040204" pitchFamily="34" charset="0"/>
              <a:ea typeface="Tahoma" panose="020B0604030504040204" pitchFamily="34" charset="0"/>
              <a:cs typeface="Tahoma" panose="020B0604030504040204" pitchFamily="34" charset="0"/>
            </a:rPr>
            <a:t>Politics turns tribal when it binds the needy into camps sharing the same prioritized needs. Then rally its members into opposing any other camp prioritizing a different set of needs. Each side focuses less and less on resolving needs, keeping us all needy and stuck in pain. And in perpetual yet pointless conflict. Contrast this with </a:t>
          </a:r>
          <a:r>
            <a:rPr lang="en-US" sz="1200" spc="-30" baseline="0">
              <a:ln>
                <a:solidFill>
                  <a:schemeClr val="tx1"/>
                </a:solidFill>
              </a:ln>
              <a:solidFill>
                <a:schemeClr val="dk1"/>
              </a:solidFill>
              <a:latin typeface="Tahoma" panose="020B0604030504040204" pitchFamily="34" charset="0"/>
              <a:ea typeface="Tahoma" panose="020B0604030504040204" pitchFamily="34" charset="0"/>
              <a:cs typeface="Tahoma" panose="020B0604030504040204" pitchFamily="34" charset="0"/>
            </a:rPr>
            <a:t>Harmony Politics</a:t>
          </a:r>
          <a:r>
            <a:rPr lang="en-US" sz="1200" spc="-30" baseline="0">
              <a:solidFill>
                <a:schemeClr val="dk1"/>
              </a:solidFill>
              <a:latin typeface="Tahoma" panose="020B0604030504040204" pitchFamily="34" charset="0"/>
              <a:ea typeface="Tahoma" panose="020B0604030504040204" pitchFamily="34" charset="0"/>
              <a:cs typeface="Tahoma" panose="020B0604030504040204" pitchFamily="34" charset="0"/>
            </a:rPr>
            <a:t>.</a:t>
          </a:r>
        </a:p>
      </xdr:txBody>
    </xdr:sp>
    <xdr:clientData/>
  </xdr:twoCellAnchor>
  <xdr:twoCellAnchor>
    <xdr:from>
      <xdr:col>0</xdr:col>
      <xdr:colOff>91440</xdr:colOff>
      <xdr:row>492</xdr:row>
      <xdr:rowOff>83820</xdr:rowOff>
    </xdr:from>
    <xdr:to>
      <xdr:col>6</xdr:col>
      <xdr:colOff>259080</xdr:colOff>
      <xdr:row>498</xdr:row>
      <xdr:rowOff>129540</xdr:rowOff>
    </xdr:to>
    <xdr:sp macro="" textlink="">
      <xdr:nvSpPr>
        <xdr:cNvPr id="944" name="You believe whatever serves your needs.">
          <a:extLst>
            <a:ext uri="{FF2B5EF4-FFF2-40B4-BE49-F238E27FC236}">
              <a16:creationId xmlns:a16="http://schemas.microsoft.com/office/drawing/2014/main" id="{2741A2B7-B293-431E-B313-05014CCDE6F8}"/>
            </a:ext>
          </a:extLst>
        </xdr:cNvPr>
        <xdr:cNvSpPr txBox="1">
          <a:spLocks/>
        </xdr:cNvSpPr>
      </xdr:nvSpPr>
      <xdr:spPr>
        <a:xfrm>
          <a:off x="91440" y="97118170"/>
          <a:ext cx="2853690" cy="1049020"/>
        </a:xfrm>
        <a:prstGeom prst="rect">
          <a:avLst/>
        </a:prstGeom>
        <a:solidFill>
          <a:srgbClr val="660066">
            <a:alpha val="60000"/>
          </a:srgbClr>
        </a:solidFill>
      </xdr:spPr>
      <xdr:txBody>
        <a:bodyPr vert="horz" wrap="square" lIns="0" tIns="45720" rIns="0" bIns="45720" rtlCol="0" anchor="ctr">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indent="0" algn="l">
            <a:lnSpc>
              <a:spcPct val="100000"/>
            </a:lnSpc>
            <a:buNone/>
          </a:pPr>
          <a:r>
            <a:rPr lang="en-US" sz="1200" b="0">
              <a:ln>
                <a:solidFill>
                  <a:schemeClr val="accent5">
                    <a:lumMod val="20000"/>
                    <a:lumOff val="80000"/>
                  </a:schemeClr>
                </a:solidFill>
              </a:ln>
              <a:solidFill>
                <a:schemeClr val="accent5">
                  <a:lumMod val="20000"/>
                  <a:lumOff val="80000"/>
                </a:schemeClr>
              </a:solidFill>
              <a:effectLst>
                <a:outerShdw blurRad="50800" dist="38100" dir="2700000" algn="tl" rotWithShape="0">
                  <a:prstClr val="black">
                    <a:alpha val="40000"/>
                  </a:prstClr>
                </a:outerShdw>
              </a:effectLst>
              <a:latin typeface="Tahoma" panose="020B0604030504040204" pitchFamily="34" charset="0"/>
              <a:ea typeface="Tahoma" panose="020B0604030504040204" pitchFamily="34" charset="0"/>
              <a:cs typeface="Tahoma" panose="020B0604030504040204" pitchFamily="34" charset="0"/>
            </a:rPr>
            <a:t>If you are a </a:t>
          </a:r>
          <a:r>
            <a:rPr lang="en-US" sz="1200" b="0">
              <a:ln>
                <a:solidFill>
                  <a:srgbClr val="00B0F0"/>
                </a:solidFill>
              </a:ln>
              <a:solidFill>
                <a:schemeClr val="accent5">
                  <a:lumMod val="20000"/>
                  <a:lumOff val="80000"/>
                </a:schemeClr>
              </a:solidFill>
              <a:effectLst>
                <a:outerShdw blurRad="50800" dist="38100" dir="2700000" algn="tl" rotWithShape="0">
                  <a:prstClr val="black">
                    <a:alpha val="40000"/>
                  </a:prstClr>
                </a:outerShdw>
              </a:effectLst>
              <a:latin typeface="Tahoma" panose="020B0604030504040204" pitchFamily="34" charset="0"/>
              <a:ea typeface="Tahoma" panose="020B0604030504040204" pitchFamily="34" charset="0"/>
              <a:cs typeface="Tahoma" panose="020B0604030504040204" pitchFamily="34" charset="0"/>
            </a:rPr>
            <a:t>wide-oriented liberal</a:t>
          </a:r>
          <a:r>
            <a:rPr lang="en-US" sz="1200" b="0">
              <a:ln>
                <a:solidFill>
                  <a:schemeClr val="accent5">
                    <a:lumMod val="20000"/>
                    <a:lumOff val="80000"/>
                  </a:schemeClr>
                </a:solidFill>
              </a:ln>
              <a:solidFill>
                <a:schemeClr val="accent5">
                  <a:lumMod val="20000"/>
                  <a:lumOff val="80000"/>
                </a:schemeClr>
              </a:solidFill>
              <a:effectLst>
                <a:outerShdw blurRad="50800" dist="38100" dir="2700000" algn="tl" rotWithShape="0">
                  <a:prstClr val="black">
                    <a:alpha val="40000"/>
                  </a:prstClr>
                </a:outerShdw>
              </a:effectLst>
              <a:latin typeface="Tahoma" panose="020B0604030504040204" pitchFamily="34" charset="0"/>
              <a:ea typeface="Tahoma" panose="020B0604030504040204" pitchFamily="34" charset="0"/>
              <a:cs typeface="Tahoma" panose="020B0604030504040204" pitchFamily="34" charset="0"/>
            </a:rPr>
            <a:t>, and you vehemently</a:t>
          </a:r>
          <a:r>
            <a:rPr lang="en-US" sz="1200" b="0" baseline="0">
              <a:ln>
                <a:solidFill>
                  <a:schemeClr val="accent5">
                    <a:lumMod val="20000"/>
                    <a:lumOff val="80000"/>
                  </a:schemeClr>
                </a:solidFill>
              </a:ln>
              <a:solidFill>
                <a:schemeClr val="accent5">
                  <a:lumMod val="20000"/>
                  <a:lumOff val="80000"/>
                </a:schemeClr>
              </a:solidFill>
              <a:effectLst>
                <a:outerShdw blurRad="50800" dist="38100" dir="2700000" algn="tl" rotWithShape="0">
                  <a:prstClr val="black">
                    <a:alpha val="40000"/>
                  </a:prstClr>
                </a:outerShdw>
              </a:effectLst>
              <a:latin typeface="Tahoma" panose="020B0604030504040204" pitchFamily="34" charset="0"/>
              <a:ea typeface="Tahoma" panose="020B0604030504040204" pitchFamily="34" charset="0"/>
              <a:cs typeface="Tahoma" panose="020B0604030504040204" pitchFamily="34" charset="0"/>
            </a:rPr>
            <a:t> oppose </a:t>
          </a:r>
          <a:r>
            <a:rPr lang="en-US" sz="1200" b="0" baseline="0">
              <a:ln>
                <a:solidFill>
                  <a:srgbClr val="FF7171"/>
                </a:solidFill>
              </a:ln>
              <a:solidFill>
                <a:srgbClr val="FFD7DC"/>
              </a:solidFill>
              <a:effectLst>
                <a:outerShdw blurRad="50800" dist="38100" dir="2700000" algn="tl" rotWithShape="0">
                  <a:prstClr val="black">
                    <a:alpha val="40000"/>
                  </a:prstClr>
                </a:outerShdw>
              </a:effectLst>
              <a:latin typeface="Tahoma" panose="020B0604030504040204" pitchFamily="34" charset="0"/>
              <a:ea typeface="Tahoma" panose="020B0604030504040204" pitchFamily="34" charset="0"/>
              <a:cs typeface="Tahoma" panose="020B0604030504040204" pitchFamily="34" charset="0"/>
            </a:rPr>
            <a:t>conservatives</a:t>
          </a:r>
          <a:r>
            <a:rPr lang="en-US" sz="1200" b="0" baseline="0">
              <a:ln>
                <a:solidFill>
                  <a:schemeClr val="accent5">
                    <a:lumMod val="20000"/>
                    <a:lumOff val="80000"/>
                  </a:schemeClr>
                </a:solidFill>
              </a:ln>
              <a:solidFill>
                <a:schemeClr val="accent5">
                  <a:lumMod val="20000"/>
                  <a:lumOff val="80000"/>
                </a:schemeClr>
              </a:solidFill>
              <a:effectLst>
                <a:outerShdw blurRad="50800" dist="38100" dir="2700000" algn="tl" rotWithShape="0">
                  <a:prstClr val="black">
                    <a:alpha val="40000"/>
                  </a:prstClr>
                </a:outerShdw>
              </a:effectLst>
              <a:latin typeface="Tahoma" panose="020B0604030504040204" pitchFamily="34" charset="0"/>
              <a:ea typeface="Tahoma" panose="020B0604030504040204" pitchFamily="34" charset="0"/>
              <a:cs typeface="Tahoma" panose="020B0604030504040204" pitchFamily="34" charset="0"/>
            </a:rPr>
            <a:t>, you are perpetuating </a:t>
          </a:r>
          <a:r>
            <a:rPr lang="en-US" sz="1200" b="0" kern="1200" baseline="0">
              <a:ln>
                <a:solidFill>
                  <a:srgbClr val="FFFF00"/>
                </a:solidFill>
              </a:ln>
              <a:solidFill>
                <a:srgbClr val="FFFF00"/>
              </a:solidFill>
              <a:effectLst>
                <a:outerShdw blurRad="50800" dist="38100" dir="2700000" algn="tl" rotWithShape="0">
                  <a:prstClr val="black">
                    <a:alpha val="40000"/>
                  </a:prstClr>
                </a:outerShdw>
              </a:effectLst>
              <a:latin typeface="Tahoma" panose="020B0604030504040204" pitchFamily="34" charset="0"/>
              <a:ea typeface="Tahoma" panose="020B0604030504040204" pitchFamily="34" charset="0"/>
              <a:cs typeface="Tahoma" panose="020B0604030504040204" pitchFamily="34" charset="0"/>
            </a:rPr>
            <a:t>pain</a:t>
          </a:r>
          <a:r>
            <a:rPr lang="en-US" sz="1200" b="0" baseline="0">
              <a:ln>
                <a:solidFill>
                  <a:schemeClr val="accent5">
                    <a:lumMod val="20000"/>
                    <a:lumOff val="80000"/>
                  </a:schemeClr>
                </a:solidFill>
              </a:ln>
              <a:solidFill>
                <a:schemeClr val="accent5">
                  <a:lumMod val="20000"/>
                  <a:lumOff val="80000"/>
                </a:schemeClr>
              </a:solidFill>
              <a:effectLst>
                <a:outerShdw blurRad="50800" dist="38100" dir="2700000" algn="tl" rotWithShape="0">
                  <a:prstClr val="black">
                    <a:alpha val="40000"/>
                  </a:prstClr>
                </a:outerShdw>
              </a:effectLst>
              <a:latin typeface="Tahoma" panose="020B0604030504040204" pitchFamily="34" charset="0"/>
              <a:ea typeface="Tahoma" panose="020B0604030504040204" pitchFamily="34" charset="0"/>
              <a:cs typeface="Tahoma" panose="020B0604030504040204" pitchFamily="34" charset="0"/>
            </a:rPr>
            <a:t>. They are not your enemy. Unresolved needs are your true foe. They directly create </a:t>
          </a:r>
          <a:r>
            <a:rPr lang="en-US" sz="1200" b="0" baseline="0">
              <a:ln>
                <a:solidFill>
                  <a:srgbClr val="FFFF00"/>
                </a:solidFill>
              </a:ln>
              <a:solidFill>
                <a:srgbClr val="FFFF00"/>
              </a:solidFill>
              <a:effectLst>
                <a:outerShdw blurRad="50800" dist="38100" dir="2700000" algn="tl" rotWithShape="0">
                  <a:prstClr val="black">
                    <a:alpha val="40000"/>
                  </a:prstClr>
                </a:outerShdw>
              </a:effectLst>
              <a:latin typeface="Tahoma" panose="020B0604030504040204" pitchFamily="34" charset="0"/>
              <a:ea typeface="Tahoma" panose="020B0604030504040204" pitchFamily="34" charset="0"/>
              <a:cs typeface="Tahoma" panose="020B0604030504040204" pitchFamily="34" charset="0"/>
            </a:rPr>
            <a:t>pain</a:t>
          </a:r>
          <a:r>
            <a:rPr lang="en-US" sz="1200" b="0" baseline="0">
              <a:ln>
                <a:solidFill>
                  <a:schemeClr val="accent5">
                    <a:lumMod val="20000"/>
                    <a:lumOff val="80000"/>
                  </a:schemeClr>
                </a:solidFill>
              </a:ln>
              <a:solidFill>
                <a:schemeClr val="accent5">
                  <a:lumMod val="20000"/>
                  <a:lumOff val="80000"/>
                </a:schemeClr>
              </a:solidFill>
              <a:effectLst>
                <a:outerShdw blurRad="50800" dist="38100" dir="2700000" algn="tl" rotWithShape="0">
                  <a:prstClr val="black">
                    <a:alpha val="40000"/>
                  </a:prstClr>
                </a:outerShdw>
              </a:effectLst>
              <a:latin typeface="Tahoma" panose="020B0604030504040204" pitchFamily="34" charset="0"/>
              <a:ea typeface="Tahoma" panose="020B0604030504040204" pitchFamily="34" charset="0"/>
              <a:cs typeface="Tahoma" panose="020B0604030504040204" pitchFamily="34" charset="0"/>
            </a:rPr>
            <a:t>.</a:t>
          </a:r>
          <a:endParaRPr lang="en-US" sz="1200" b="0">
            <a:ln>
              <a:solidFill>
                <a:schemeClr val="accent5">
                  <a:lumMod val="20000"/>
                  <a:lumOff val="80000"/>
                </a:schemeClr>
              </a:solidFill>
            </a:ln>
            <a:solidFill>
              <a:schemeClr val="accent5">
                <a:lumMod val="20000"/>
                <a:lumOff val="80000"/>
              </a:schemeClr>
            </a:solidFill>
            <a:effectLst>
              <a:outerShdw blurRad="50800" dist="38100" dir="2700000" algn="tl" rotWithShape="0">
                <a:prstClr val="black">
                  <a:alpha val="40000"/>
                </a:prstClr>
              </a:outerShdw>
            </a:effectLst>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7</xdr:col>
      <xdr:colOff>213360</xdr:colOff>
      <xdr:row>492</xdr:row>
      <xdr:rowOff>83820</xdr:rowOff>
    </xdr:from>
    <xdr:to>
      <xdr:col>13</xdr:col>
      <xdr:colOff>15240</xdr:colOff>
      <xdr:row>498</xdr:row>
      <xdr:rowOff>129540</xdr:rowOff>
    </xdr:to>
    <xdr:sp macro="" textlink="">
      <xdr:nvSpPr>
        <xdr:cNvPr id="945" name="You believe whatever serves your needs.">
          <a:extLst>
            <a:ext uri="{FF2B5EF4-FFF2-40B4-BE49-F238E27FC236}">
              <a16:creationId xmlns:a16="http://schemas.microsoft.com/office/drawing/2014/main" id="{E1246CDB-4915-4A26-86DA-5CEF1EA9954C}"/>
            </a:ext>
          </a:extLst>
        </xdr:cNvPr>
        <xdr:cNvSpPr txBox="1">
          <a:spLocks/>
        </xdr:cNvSpPr>
      </xdr:nvSpPr>
      <xdr:spPr>
        <a:xfrm>
          <a:off x="3413760" y="97118170"/>
          <a:ext cx="2887980" cy="1049020"/>
        </a:xfrm>
        <a:prstGeom prst="rect">
          <a:avLst/>
        </a:prstGeom>
        <a:solidFill>
          <a:srgbClr val="660066">
            <a:alpha val="60000"/>
          </a:srgbClr>
        </a:solidFill>
      </xdr:spPr>
      <xdr:txBody>
        <a:bodyPr vert="horz" wrap="square" lIns="0" tIns="45720" rIns="0" bIns="45720" rtlCol="0" anchor="ctr">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indent="0" algn="r">
            <a:lnSpc>
              <a:spcPct val="100000"/>
            </a:lnSpc>
            <a:buNone/>
          </a:pPr>
          <a:r>
            <a:rPr lang="en-US" sz="1200" b="0">
              <a:ln>
                <a:solidFill>
                  <a:srgbClr val="FFD7DC"/>
                </a:solidFill>
              </a:ln>
              <a:solidFill>
                <a:srgbClr val="FFD7DC"/>
              </a:solidFill>
              <a:effectLst>
                <a:outerShdw blurRad="50800" dist="38100" dir="8100000" algn="tr" rotWithShape="0">
                  <a:prstClr val="black">
                    <a:alpha val="40000"/>
                  </a:prstClr>
                </a:outerShdw>
              </a:effectLst>
              <a:latin typeface="Tahoma" panose="020B0604030504040204" pitchFamily="34" charset="0"/>
              <a:ea typeface="Tahoma" panose="020B0604030504040204" pitchFamily="34" charset="0"/>
              <a:cs typeface="Tahoma" panose="020B0604030504040204" pitchFamily="34" charset="0"/>
            </a:rPr>
            <a:t>If you are a </a:t>
          </a:r>
          <a:r>
            <a:rPr lang="en-US" sz="1200" b="0">
              <a:ln>
                <a:solidFill>
                  <a:srgbClr val="FF7171"/>
                </a:solidFill>
              </a:ln>
              <a:solidFill>
                <a:srgbClr val="FFD7DC"/>
              </a:solidFill>
              <a:effectLst>
                <a:outerShdw blurRad="50800" dist="38100" dir="8100000" algn="tr" rotWithShape="0">
                  <a:prstClr val="black">
                    <a:alpha val="40000"/>
                  </a:prstClr>
                </a:outerShdw>
              </a:effectLst>
              <a:latin typeface="Tahoma" panose="020B0604030504040204" pitchFamily="34" charset="0"/>
              <a:ea typeface="Tahoma" panose="020B0604030504040204" pitchFamily="34" charset="0"/>
              <a:cs typeface="Tahoma" panose="020B0604030504040204" pitchFamily="34" charset="0"/>
            </a:rPr>
            <a:t>deep-oriented conservative</a:t>
          </a:r>
          <a:r>
            <a:rPr lang="en-US" sz="1200" b="0">
              <a:ln>
                <a:solidFill>
                  <a:srgbClr val="FFD7DC"/>
                </a:solidFill>
              </a:ln>
              <a:solidFill>
                <a:srgbClr val="FFD7DC"/>
              </a:solidFill>
              <a:effectLst>
                <a:outerShdw blurRad="50800" dist="38100" dir="8100000" algn="tr" rotWithShape="0">
                  <a:prstClr val="black">
                    <a:alpha val="40000"/>
                  </a:prstClr>
                </a:outerShdw>
              </a:effectLst>
              <a:latin typeface="Tahoma" panose="020B0604030504040204" pitchFamily="34" charset="0"/>
              <a:ea typeface="Tahoma" panose="020B0604030504040204" pitchFamily="34" charset="0"/>
              <a:cs typeface="Tahoma" panose="020B0604030504040204" pitchFamily="34" charset="0"/>
            </a:rPr>
            <a:t>, and you vehemently</a:t>
          </a:r>
          <a:r>
            <a:rPr lang="en-US" sz="1200" b="0" baseline="0">
              <a:ln>
                <a:solidFill>
                  <a:srgbClr val="FFD7DC"/>
                </a:solidFill>
              </a:ln>
              <a:solidFill>
                <a:srgbClr val="FFD7DC"/>
              </a:solidFill>
              <a:effectLst>
                <a:outerShdw blurRad="50800" dist="38100" dir="8100000" algn="tr" rotWithShape="0">
                  <a:prstClr val="black">
                    <a:alpha val="40000"/>
                  </a:prstClr>
                </a:outerShdw>
              </a:effectLst>
              <a:latin typeface="Tahoma" panose="020B0604030504040204" pitchFamily="34" charset="0"/>
              <a:ea typeface="Tahoma" panose="020B0604030504040204" pitchFamily="34" charset="0"/>
              <a:cs typeface="Tahoma" panose="020B0604030504040204" pitchFamily="34" charset="0"/>
            </a:rPr>
            <a:t> oppose </a:t>
          </a:r>
          <a:r>
            <a:rPr lang="en-US" sz="1200" b="0" baseline="0">
              <a:ln>
                <a:solidFill>
                  <a:srgbClr val="00B0F0"/>
                </a:solidFill>
              </a:ln>
              <a:solidFill>
                <a:schemeClr val="accent5">
                  <a:lumMod val="20000"/>
                  <a:lumOff val="80000"/>
                </a:schemeClr>
              </a:solidFill>
              <a:effectLst>
                <a:outerShdw blurRad="50800" dist="38100" dir="8100000" algn="tr" rotWithShape="0">
                  <a:prstClr val="black">
                    <a:alpha val="40000"/>
                  </a:prstClr>
                </a:outerShdw>
              </a:effectLst>
              <a:latin typeface="Tahoma" panose="020B0604030504040204" pitchFamily="34" charset="0"/>
              <a:ea typeface="Tahoma" panose="020B0604030504040204" pitchFamily="34" charset="0"/>
              <a:cs typeface="Tahoma" panose="020B0604030504040204" pitchFamily="34" charset="0"/>
            </a:rPr>
            <a:t>liberals</a:t>
          </a:r>
          <a:r>
            <a:rPr lang="en-US" sz="1200" b="0" baseline="0">
              <a:ln>
                <a:solidFill>
                  <a:srgbClr val="FFD7DC"/>
                </a:solidFill>
              </a:ln>
              <a:solidFill>
                <a:srgbClr val="FFD7DC"/>
              </a:solidFill>
              <a:effectLst>
                <a:outerShdw blurRad="50800" dist="38100" dir="8100000" algn="tr" rotWithShape="0">
                  <a:prstClr val="black">
                    <a:alpha val="40000"/>
                  </a:prstClr>
                </a:outerShdw>
              </a:effectLst>
              <a:latin typeface="Tahoma" panose="020B0604030504040204" pitchFamily="34" charset="0"/>
              <a:ea typeface="Tahoma" panose="020B0604030504040204" pitchFamily="34" charset="0"/>
              <a:cs typeface="Tahoma" panose="020B0604030504040204" pitchFamily="34" charset="0"/>
            </a:rPr>
            <a:t>, you are perpetuating </a:t>
          </a:r>
          <a:r>
            <a:rPr lang="en-US" sz="1200" b="0" kern="1200">
              <a:ln>
                <a:solidFill>
                  <a:srgbClr val="FFFF00"/>
                </a:solidFill>
              </a:ln>
              <a:solidFill>
                <a:srgbClr val="FFFF00"/>
              </a:solidFill>
              <a:effectLst>
                <a:outerShdw blurRad="50800" dist="38100" dir="8100000" algn="tr" rotWithShape="0">
                  <a:prstClr val="black">
                    <a:alpha val="40000"/>
                  </a:prstClr>
                </a:outerShdw>
              </a:effectLst>
              <a:latin typeface="Tahoma" panose="020B0604030504040204" pitchFamily="34" charset="0"/>
              <a:ea typeface="Tahoma" panose="020B0604030504040204" pitchFamily="34" charset="0"/>
              <a:cs typeface="Tahoma" panose="020B0604030504040204" pitchFamily="34" charset="0"/>
            </a:rPr>
            <a:t>pain</a:t>
          </a:r>
          <a:r>
            <a:rPr lang="en-US" sz="1200" b="0" kern="1200">
              <a:ln>
                <a:solidFill>
                  <a:srgbClr val="FFD7DC"/>
                </a:solidFill>
              </a:ln>
              <a:solidFill>
                <a:srgbClr val="FFD7DC"/>
              </a:solidFill>
              <a:effectLst>
                <a:outerShdw blurRad="50800" dist="38100" dir="8100000" algn="tr" rotWithShape="0">
                  <a:prstClr val="black">
                    <a:alpha val="40000"/>
                  </a:prstClr>
                </a:outerShdw>
              </a:effectLst>
              <a:latin typeface="Tahoma" panose="020B0604030504040204" pitchFamily="34" charset="0"/>
              <a:ea typeface="Tahoma" panose="020B0604030504040204" pitchFamily="34" charset="0"/>
              <a:cs typeface="Tahoma" panose="020B0604030504040204" pitchFamily="34" charset="0"/>
            </a:rPr>
            <a:t>. They are not your enemy. Unresolved needs are your true foe. They directly create your </a:t>
          </a:r>
          <a:r>
            <a:rPr lang="en-US" sz="1200" b="0" kern="1200">
              <a:ln>
                <a:solidFill>
                  <a:srgbClr val="FFFF00"/>
                </a:solidFill>
              </a:ln>
              <a:solidFill>
                <a:srgbClr val="FFFF00"/>
              </a:solidFill>
              <a:effectLst>
                <a:outerShdw blurRad="50800" dist="38100" dir="8100000" algn="tr" rotWithShape="0">
                  <a:prstClr val="black">
                    <a:alpha val="40000"/>
                  </a:prstClr>
                </a:outerShdw>
              </a:effectLst>
              <a:latin typeface="Tahoma" panose="020B0604030504040204" pitchFamily="34" charset="0"/>
              <a:ea typeface="Tahoma" panose="020B0604030504040204" pitchFamily="34" charset="0"/>
              <a:cs typeface="Tahoma" panose="020B0604030504040204" pitchFamily="34" charset="0"/>
            </a:rPr>
            <a:t>pain</a:t>
          </a:r>
          <a:r>
            <a:rPr lang="en-US" sz="1200" b="0" kern="1200">
              <a:ln>
                <a:solidFill>
                  <a:srgbClr val="FFD7DC"/>
                </a:solidFill>
              </a:ln>
              <a:solidFill>
                <a:srgbClr val="FFD7DC"/>
              </a:solidFill>
              <a:effectLst>
                <a:outerShdw blurRad="50800" dist="38100" dir="8100000" algn="tr" rotWithShape="0">
                  <a:prstClr val="black">
                    <a:alpha val="40000"/>
                  </a:prstClr>
                </a:outerShdw>
              </a:effectLst>
              <a:latin typeface="Tahoma" panose="020B0604030504040204" pitchFamily="34" charset="0"/>
              <a:ea typeface="Tahoma" panose="020B0604030504040204" pitchFamily="34" charset="0"/>
              <a:cs typeface="Tahoma" panose="020B0604030504040204" pitchFamily="34" charset="0"/>
            </a:rPr>
            <a:t>.</a:t>
          </a:r>
        </a:p>
      </xdr:txBody>
    </xdr:sp>
    <xdr:clientData/>
  </xdr:twoCellAnchor>
  <xdr:twoCellAnchor>
    <xdr:from>
      <xdr:col>0</xdr:col>
      <xdr:colOff>22860</xdr:colOff>
      <xdr:row>640</xdr:row>
      <xdr:rowOff>7620</xdr:rowOff>
    </xdr:from>
    <xdr:to>
      <xdr:col>13</xdr:col>
      <xdr:colOff>68580</xdr:colOff>
      <xdr:row>645</xdr:row>
      <xdr:rowOff>29633</xdr:rowOff>
    </xdr:to>
    <xdr:sp macro="" textlink="">
      <xdr:nvSpPr>
        <xdr:cNvPr id="946" name="TextBox 945">
          <a:extLst>
            <a:ext uri="{FF2B5EF4-FFF2-40B4-BE49-F238E27FC236}">
              <a16:creationId xmlns:a16="http://schemas.microsoft.com/office/drawing/2014/main" id="{175A4F83-D912-41BB-850A-FDA42958A4A3}"/>
            </a:ext>
          </a:extLst>
        </xdr:cNvPr>
        <xdr:cNvSpPr txBox="1"/>
      </xdr:nvSpPr>
      <xdr:spPr>
        <a:xfrm>
          <a:off x="22860" y="122892820"/>
          <a:ext cx="6332220" cy="8475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a:latin typeface="Tahoma" panose="020B0604030504040204" pitchFamily="34" charset="0"/>
              <a:ea typeface="Tahoma" panose="020B0604030504040204" pitchFamily="34" charset="0"/>
              <a:cs typeface="Tahoma" panose="020B0604030504040204" pitchFamily="34" charset="0"/>
            </a:rPr>
            <a:t>The visible</a:t>
          </a:r>
          <a:r>
            <a:rPr lang="en-US" sz="1100" baseline="0">
              <a:latin typeface="Tahoma" panose="020B0604030504040204" pitchFamily="34" charset="0"/>
              <a:ea typeface="Tahoma" panose="020B0604030504040204" pitchFamily="34" charset="0"/>
              <a:cs typeface="Tahoma" panose="020B0604030504040204" pitchFamily="34" charset="0"/>
            </a:rPr>
            <a:t> </a:t>
          </a:r>
          <a:r>
            <a:rPr lang="en-US" sz="1100">
              <a:latin typeface="Tahoma" panose="020B0604030504040204" pitchFamily="34" charset="0"/>
              <a:ea typeface="Tahoma" panose="020B0604030504040204" pitchFamily="34" charset="0"/>
              <a:cs typeface="Tahoma" panose="020B0604030504040204" pitchFamily="34" charset="0"/>
            </a:rPr>
            <a:t>political spectrum expresses</a:t>
          </a:r>
          <a:r>
            <a:rPr lang="en-US" sz="1100" baseline="0">
              <a:latin typeface="Tahoma" panose="020B0604030504040204" pitchFamily="34" charset="0"/>
              <a:ea typeface="Tahoma" panose="020B0604030504040204" pitchFamily="34" charset="0"/>
              <a:cs typeface="Tahoma" panose="020B0604030504040204" pitchFamily="34" charset="0"/>
            </a:rPr>
            <a:t> an invisible </a:t>
          </a:r>
          <a:r>
            <a:rPr lang="en-US" sz="1100" b="0" i="1" baseline="0">
              <a:latin typeface="Tahoma" panose="020B0604030504040204" pitchFamily="34" charset="0"/>
              <a:ea typeface="Tahoma" panose="020B0604030504040204" pitchFamily="34" charset="0"/>
              <a:cs typeface="Tahoma" panose="020B0604030504040204" pitchFamily="34" charset="0"/>
            </a:rPr>
            <a:t>psychosocial orientation continuum</a:t>
          </a:r>
          <a:r>
            <a:rPr lang="en-US" sz="1100" baseline="0">
              <a:latin typeface="Tahoma" panose="020B0604030504040204" pitchFamily="34" charset="0"/>
              <a:ea typeface="Tahoma" panose="020B0604030504040204" pitchFamily="34" charset="0"/>
              <a:cs typeface="Tahoma" panose="020B0604030504040204" pitchFamily="34" charset="0"/>
            </a:rPr>
            <a:t>. </a:t>
          </a:r>
          <a:endParaRPr lang="en-US" sz="1100">
            <a:latin typeface="Tahoma" panose="020B0604030504040204" pitchFamily="34" charset="0"/>
            <a:ea typeface="Tahoma" panose="020B0604030504040204" pitchFamily="34" charset="0"/>
            <a:cs typeface="Tahoma" panose="020B0604030504040204" pitchFamily="34" charset="0"/>
          </a:endParaRPr>
        </a:p>
        <a:p>
          <a:pPr algn="l"/>
          <a:r>
            <a:rPr lang="en-US" sz="1100">
              <a:latin typeface="Tahoma" panose="020B0604030504040204" pitchFamily="34" charset="0"/>
              <a:ea typeface="Tahoma" panose="020B0604030504040204" pitchFamily="34" charset="0"/>
              <a:cs typeface="Tahoma" panose="020B0604030504040204" pitchFamily="34" charset="0"/>
            </a:rPr>
            <a:t>The </a:t>
          </a:r>
          <a:r>
            <a:rPr lang="en-US" sz="1100" i="1">
              <a:latin typeface="Tahoma" panose="020B0604030504040204" pitchFamily="34" charset="0"/>
              <a:ea typeface="Tahoma" panose="020B0604030504040204" pitchFamily="34" charset="0"/>
              <a:cs typeface="Tahoma" panose="020B0604030504040204" pitchFamily="34" charset="0"/>
            </a:rPr>
            <a:t>less</a:t>
          </a:r>
          <a:r>
            <a:rPr lang="en-US" sz="1100">
              <a:latin typeface="Tahoma" panose="020B0604030504040204" pitchFamily="34" charset="0"/>
              <a:ea typeface="Tahoma" panose="020B0604030504040204" pitchFamily="34" charset="0"/>
              <a:cs typeface="Tahoma" panose="020B0604030504040204" pitchFamily="34" charset="0"/>
            </a:rPr>
            <a:t> your </a:t>
          </a:r>
          <a:r>
            <a:rPr lang="en-US" sz="1100">
              <a:ln>
                <a:solidFill>
                  <a:srgbClr val="7030A0"/>
                </a:solidFill>
              </a:ln>
              <a:solidFill>
                <a:srgbClr val="CC66FF"/>
              </a:solidFill>
              <a:latin typeface="Tahoma" panose="020B0604030504040204" pitchFamily="34" charset="0"/>
              <a:ea typeface="Tahoma" panose="020B0604030504040204" pitchFamily="34" charset="0"/>
              <a:cs typeface="Tahoma" panose="020B0604030504040204" pitchFamily="34" charset="0"/>
            </a:rPr>
            <a:t>social-needs</a:t>
          </a:r>
          <a:r>
            <a:rPr lang="en-US" sz="1100">
              <a:latin typeface="Tahoma" panose="020B0604030504040204" pitchFamily="34" charset="0"/>
              <a:ea typeface="Tahoma" panose="020B0604030504040204" pitchFamily="34" charset="0"/>
              <a:cs typeface="Tahoma" panose="020B0604030504040204" pitchFamily="34" charset="0"/>
            </a:rPr>
            <a:t> resolve in your current social situation, the further </a:t>
          </a:r>
          <a:r>
            <a:rPr lang="en-US" sz="1100">
              <a:ln>
                <a:solidFill>
                  <a:srgbClr val="0070C0"/>
                </a:solidFill>
              </a:ln>
              <a:solidFill>
                <a:srgbClr val="00B0F0"/>
              </a:solidFill>
              <a:latin typeface="Tahoma" panose="020B0604030504040204" pitchFamily="34" charset="0"/>
              <a:ea typeface="Tahoma" panose="020B0604030504040204" pitchFamily="34" charset="0"/>
              <a:cs typeface="Tahoma" panose="020B0604030504040204" pitchFamily="34" charset="0"/>
            </a:rPr>
            <a:t>leftward</a:t>
          </a:r>
          <a:r>
            <a:rPr lang="en-US" sz="1100">
              <a:latin typeface="Tahoma" panose="020B0604030504040204" pitchFamily="34" charset="0"/>
              <a:ea typeface="Tahoma" panose="020B0604030504040204" pitchFamily="34" charset="0"/>
              <a:cs typeface="Tahoma" panose="020B0604030504040204" pitchFamily="34" charset="0"/>
            </a:rPr>
            <a:t> you </a:t>
          </a:r>
          <a:r>
            <a:rPr lang="en-US" sz="1100" spc="-10">
              <a:latin typeface="Tahoma" panose="020B0604030504040204" pitchFamily="34" charset="0"/>
              <a:ea typeface="Tahoma" panose="020B0604030504040204" pitchFamily="34" charset="0"/>
              <a:cs typeface="Tahoma" panose="020B0604030504040204" pitchFamily="34" charset="0"/>
            </a:rPr>
            <a:t>find yourself.</a:t>
          </a:r>
          <a:r>
            <a:rPr lang="en-US" sz="1100" spc="-10" baseline="0">
              <a:latin typeface="Tahoma" panose="020B0604030504040204" pitchFamily="34" charset="0"/>
              <a:ea typeface="Tahoma" panose="020B0604030504040204" pitchFamily="34" charset="0"/>
              <a:cs typeface="Tahoma" panose="020B0604030504040204" pitchFamily="34" charset="0"/>
            </a:rPr>
            <a:t> The </a:t>
          </a:r>
          <a:r>
            <a:rPr lang="en-US" sz="1100" i="1" spc="-10" baseline="0">
              <a:latin typeface="Tahoma" panose="020B0604030504040204" pitchFamily="34" charset="0"/>
              <a:ea typeface="Tahoma" panose="020B0604030504040204" pitchFamily="34" charset="0"/>
              <a:cs typeface="Tahoma" panose="020B0604030504040204" pitchFamily="34" charset="0"/>
            </a:rPr>
            <a:t>more</a:t>
          </a:r>
          <a:r>
            <a:rPr lang="en-US" sz="1100" spc="-10" baseline="0">
              <a:latin typeface="Tahoma" panose="020B0604030504040204" pitchFamily="34" charset="0"/>
              <a:ea typeface="Tahoma" panose="020B0604030504040204" pitchFamily="34" charset="0"/>
              <a:cs typeface="Tahoma" panose="020B0604030504040204" pitchFamily="34" charset="0"/>
            </a:rPr>
            <a:t> provoked by your social situation to guard your </a:t>
          </a:r>
          <a:r>
            <a:rPr lang="en-US" sz="1100" spc="-10" baseline="0">
              <a:ln>
                <a:solidFill>
                  <a:srgbClr val="7030A0"/>
                </a:solidFill>
              </a:ln>
              <a:solidFill>
                <a:srgbClr val="CC66FF"/>
              </a:solidFill>
              <a:latin typeface="Tahoma" panose="020B0604030504040204" pitchFamily="34" charset="0"/>
              <a:ea typeface="Tahoma" panose="020B0604030504040204" pitchFamily="34" charset="0"/>
              <a:cs typeface="Tahoma" panose="020B0604030504040204" pitchFamily="34" charset="0"/>
            </a:rPr>
            <a:t>social-needs</a:t>
          </a:r>
          <a:r>
            <a:rPr lang="en-US" sz="1100" baseline="0">
              <a:latin typeface="Tahoma" panose="020B0604030504040204" pitchFamily="34" charset="0"/>
              <a:ea typeface="Tahoma" panose="020B0604030504040204" pitchFamily="34" charset="0"/>
              <a:cs typeface="Tahoma" panose="020B0604030504040204" pitchFamily="34" charset="0"/>
            </a:rPr>
            <a:t>, the further </a:t>
          </a:r>
          <a:r>
            <a:rPr lang="en-US" sz="1100" baseline="0">
              <a:ln>
                <a:solidFill>
                  <a:srgbClr val="C00000"/>
                </a:solidFill>
              </a:ln>
              <a:solidFill>
                <a:srgbClr val="FF0000"/>
              </a:solidFill>
              <a:latin typeface="Tahoma" panose="020B0604030504040204" pitchFamily="34" charset="0"/>
              <a:ea typeface="Tahoma" panose="020B0604030504040204" pitchFamily="34" charset="0"/>
              <a:cs typeface="Tahoma" panose="020B0604030504040204" pitchFamily="34" charset="0"/>
            </a:rPr>
            <a:t>rightward</a:t>
          </a:r>
          <a:r>
            <a:rPr lang="en-US" sz="1100" baseline="0">
              <a:latin typeface="Tahoma" panose="020B0604030504040204" pitchFamily="34" charset="0"/>
              <a:ea typeface="Tahoma" panose="020B0604030504040204" pitchFamily="34" charset="0"/>
              <a:cs typeface="Tahoma" panose="020B0604030504040204" pitchFamily="34" charset="0"/>
            </a:rPr>
            <a:t> you find yourself. Your needs drive the direction of your politics.</a:t>
          </a:r>
        </a:p>
      </xdr:txBody>
    </xdr:sp>
    <xdr:clientData/>
  </xdr:twoCellAnchor>
  <xdr:twoCellAnchor>
    <xdr:from>
      <xdr:col>0</xdr:col>
      <xdr:colOff>99060</xdr:colOff>
      <xdr:row>721</xdr:row>
      <xdr:rowOff>99061</xdr:rowOff>
    </xdr:from>
    <xdr:to>
      <xdr:col>12</xdr:col>
      <xdr:colOff>472440</xdr:colOff>
      <xdr:row>726</xdr:row>
      <xdr:rowOff>22861</xdr:rowOff>
    </xdr:to>
    <xdr:sp macro="" textlink="">
      <xdr:nvSpPr>
        <xdr:cNvPr id="947" name="TextBox 946">
          <a:extLst>
            <a:ext uri="{FF2B5EF4-FFF2-40B4-BE49-F238E27FC236}">
              <a16:creationId xmlns:a16="http://schemas.microsoft.com/office/drawing/2014/main" id="{63AB1382-0B82-4D94-98BC-9D3B6145232E}"/>
            </a:ext>
          </a:extLst>
        </xdr:cNvPr>
        <xdr:cNvSpPr txBox="1"/>
      </xdr:nvSpPr>
      <xdr:spPr>
        <a:xfrm>
          <a:off x="99060" y="137201911"/>
          <a:ext cx="6145530" cy="749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spcAft>
              <a:spcPts val="600"/>
            </a:spcAft>
          </a:pPr>
          <a:r>
            <a:rPr lang="en-US" sz="2000" b="1">
              <a:latin typeface="Verdana" panose="020B0604030504040204" pitchFamily="34" charset="0"/>
              <a:ea typeface="Verdana" panose="020B0604030504040204" pitchFamily="34" charset="0"/>
            </a:rPr>
            <a:t>Hating elites does</a:t>
          </a:r>
          <a:r>
            <a:rPr lang="en-US" sz="2000" b="1" baseline="0">
              <a:latin typeface="Verdana" panose="020B0604030504040204" pitchFamily="34" charset="0"/>
              <a:ea typeface="Verdana" panose="020B0604030504040204" pitchFamily="34" charset="0"/>
            </a:rPr>
            <a:t> not really help</a:t>
          </a:r>
          <a:endParaRPr lang="en-US" sz="2000" b="1">
            <a:latin typeface="Verdana" panose="020B0604030504040204" pitchFamily="34" charset="0"/>
            <a:ea typeface="Verdana" panose="020B0604030504040204" pitchFamily="34" charset="0"/>
          </a:endParaRPr>
        </a:p>
        <a:p>
          <a:pPr algn="l"/>
          <a:r>
            <a:rPr lang="en-US" sz="1200" spc="20">
              <a:latin typeface="Tahoma" panose="020B0604030504040204" pitchFamily="34" charset="0"/>
              <a:ea typeface="Tahoma" panose="020B0604030504040204" pitchFamily="34" charset="0"/>
              <a:cs typeface="Tahoma" panose="020B0604030504040204" pitchFamily="34" charset="0"/>
            </a:rPr>
            <a:t>Let's be clear. Political elites</a:t>
          </a:r>
          <a:r>
            <a:rPr lang="en-US" sz="1200" spc="20" baseline="0">
              <a:latin typeface="Tahoma" panose="020B0604030504040204" pitchFamily="34" charset="0"/>
              <a:ea typeface="Tahoma" panose="020B0604030504040204" pitchFamily="34" charset="0"/>
              <a:cs typeface="Tahoma" panose="020B0604030504040204" pitchFamily="34" charset="0"/>
            </a:rPr>
            <a:t> as a lot are not innately flawed. They are a product of </a:t>
          </a:r>
          <a:r>
            <a:rPr lang="en-US" sz="1200" spc="10" baseline="0">
              <a:latin typeface="Tahoma" panose="020B0604030504040204" pitchFamily="34" charset="0"/>
              <a:ea typeface="Tahoma" panose="020B0604030504040204" pitchFamily="34" charset="0"/>
              <a:cs typeface="Tahoma" panose="020B0604030504040204" pitchFamily="34" charset="0"/>
            </a:rPr>
            <a:t>our</a:t>
          </a:r>
          <a:r>
            <a:rPr lang="en-US" sz="1200" spc="20" baseline="0">
              <a:latin typeface="Tahoma" panose="020B0604030504040204" pitchFamily="34" charset="0"/>
              <a:ea typeface="Tahoma" panose="020B0604030504040204" pitchFamily="34" charset="0"/>
              <a:cs typeface="Tahoma" panose="020B0604030504040204" pitchFamily="34" charset="0"/>
            </a:rPr>
            <a:t> </a:t>
          </a:r>
          <a:r>
            <a:rPr lang="en-US" sz="1200" spc="10" baseline="0">
              <a:latin typeface="Tahoma" panose="020B0604030504040204" pitchFamily="34" charset="0"/>
              <a:ea typeface="Tahoma" panose="020B0604030504040204" pitchFamily="34" charset="0"/>
              <a:cs typeface="Tahoma" panose="020B0604030504040204" pitchFamily="34" charset="0"/>
            </a:rPr>
            <a:t>large impersonal society. Such politics plays less of a role in small tribal societies. </a:t>
          </a:r>
        </a:p>
        <a:p>
          <a:pPr algn="l"/>
          <a:endParaRPr lang="en-US" sz="1200" baseline="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1</xdr:col>
      <xdr:colOff>30480</xdr:colOff>
      <xdr:row>624</xdr:row>
      <xdr:rowOff>45720</xdr:rowOff>
    </xdr:from>
    <xdr:to>
      <xdr:col>12</xdr:col>
      <xdr:colOff>434340</xdr:colOff>
      <xdr:row>628</xdr:row>
      <xdr:rowOff>167640</xdr:rowOff>
    </xdr:to>
    <xdr:sp macro="" textlink="">
      <xdr:nvSpPr>
        <xdr:cNvPr id="948" name="You believe whatever serves your needs.">
          <a:extLst>
            <a:ext uri="{FF2B5EF4-FFF2-40B4-BE49-F238E27FC236}">
              <a16:creationId xmlns:a16="http://schemas.microsoft.com/office/drawing/2014/main" id="{AC73792F-3A49-421E-9D22-6B561D23467D}"/>
            </a:ext>
          </a:extLst>
        </xdr:cNvPr>
        <xdr:cNvSpPr txBox="1">
          <a:spLocks/>
        </xdr:cNvSpPr>
      </xdr:nvSpPr>
      <xdr:spPr>
        <a:xfrm>
          <a:off x="144780" y="120289320"/>
          <a:ext cx="6061710" cy="782320"/>
        </a:xfrm>
        <a:prstGeom prst="rect">
          <a:avLst/>
        </a:prstGeom>
      </xdr:spPr>
      <xdr:txBody>
        <a:bodyPr vert="horz" wrap="square" lIns="0" tIns="45720" rIns="0" bIns="45720" rtlCol="0" anchor="t">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indent="0" algn="ctr">
            <a:lnSpc>
              <a:spcPct val="100000"/>
            </a:lnSpc>
            <a:buNone/>
          </a:pPr>
          <a:r>
            <a:rPr lang="en-US" sz="1800" b="1" spc="20">
              <a:ln w="9525">
                <a:solidFill>
                  <a:srgbClr val="F0CDFF"/>
                </a:solidFill>
              </a:ln>
              <a:solidFill>
                <a:srgbClr val="CC66FF"/>
              </a:solidFill>
              <a:effectLst>
                <a:glow rad="88900">
                  <a:srgbClr val="582880"/>
                </a:glow>
              </a:effectLst>
              <a:latin typeface="Tahoma" panose="020B0604030504040204" pitchFamily="34" charset="0"/>
              <a:ea typeface="Tahoma" panose="020B0604030504040204" pitchFamily="34" charset="0"/>
              <a:cs typeface="Tahoma" panose="020B0604030504040204" pitchFamily="34" charset="0"/>
            </a:rPr>
            <a:t>Your </a:t>
          </a:r>
          <a:r>
            <a:rPr lang="en-US" sz="1800" b="1" spc="20">
              <a:ln w="9525">
                <a:solidFill>
                  <a:srgbClr val="FFFF00"/>
                </a:solidFill>
              </a:ln>
              <a:solidFill>
                <a:srgbClr val="FFFF00"/>
              </a:solidFill>
              <a:effectLst>
                <a:glow rad="88900">
                  <a:srgbClr val="582880"/>
                </a:glow>
              </a:effectLst>
              <a:latin typeface="Tahoma" panose="020B0604030504040204" pitchFamily="34" charset="0"/>
              <a:ea typeface="Tahoma" panose="020B0604030504040204" pitchFamily="34" charset="0"/>
              <a:cs typeface="Tahoma" panose="020B0604030504040204" pitchFamily="34" charset="0"/>
            </a:rPr>
            <a:t>pain</a:t>
          </a:r>
          <a:r>
            <a:rPr lang="en-US" sz="1800" b="1" spc="20">
              <a:ln w="9525">
                <a:solidFill>
                  <a:srgbClr val="F0CDFF"/>
                </a:solidFill>
              </a:ln>
              <a:solidFill>
                <a:srgbClr val="CC66FF"/>
              </a:solidFill>
              <a:effectLst>
                <a:glow rad="88900">
                  <a:srgbClr val="582880"/>
                </a:glow>
              </a:effectLst>
              <a:latin typeface="Tahoma" panose="020B0604030504040204" pitchFamily="34" charset="0"/>
              <a:ea typeface="Tahoma" panose="020B0604030504040204" pitchFamily="34" charset="0"/>
              <a:cs typeface="Tahoma" panose="020B0604030504040204" pitchFamily="34" charset="0"/>
            </a:rPr>
            <a:t> is not like their </a:t>
          </a:r>
          <a:r>
            <a:rPr lang="en-US" sz="1800" b="1" spc="20">
              <a:ln w="9525">
                <a:solidFill>
                  <a:srgbClr val="FFFF00"/>
                </a:solidFill>
              </a:ln>
              <a:solidFill>
                <a:srgbClr val="FFFF00"/>
              </a:solidFill>
              <a:effectLst>
                <a:glow rad="88900">
                  <a:srgbClr val="582880"/>
                </a:glow>
              </a:effectLst>
              <a:latin typeface="Tahoma" panose="020B0604030504040204" pitchFamily="34" charset="0"/>
              <a:ea typeface="Tahoma" panose="020B0604030504040204" pitchFamily="34" charset="0"/>
              <a:cs typeface="Tahoma" panose="020B0604030504040204" pitchFamily="34" charset="0"/>
            </a:rPr>
            <a:t>pain</a:t>
          </a:r>
          <a:r>
            <a:rPr lang="en-US" sz="1800" b="1" spc="20">
              <a:ln w="9525">
                <a:solidFill>
                  <a:srgbClr val="F0CDFF"/>
                </a:solidFill>
              </a:ln>
              <a:solidFill>
                <a:srgbClr val="CC66FF"/>
              </a:solidFill>
              <a:effectLst>
                <a:glow rad="88900">
                  <a:srgbClr val="582880"/>
                </a:glow>
              </a:effectLst>
              <a:latin typeface="Tahoma" panose="020B0604030504040204" pitchFamily="34" charset="0"/>
              <a:ea typeface="Tahoma" panose="020B0604030504040204" pitchFamily="34" charset="0"/>
              <a:cs typeface="Tahoma" panose="020B0604030504040204" pitchFamily="34" charset="0"/>
            </a:rPr>
            <a:t>. So why expect</a:t>
          </a:r>
          <a:r>
            <a:rPr lang="en-US" sz="1800" b="1" spc="20" baseline="0">
              <a:ln w="9525">
                <a:solidFill>
                  <a:srgbClr val="F0CDFF"/>
                </a:solidFill>
              </a:ln>
              <a:solidFill>
                <a:srgbClr val="CC66FF"/>
              </a:solidFill>
              <a:effectLst>
                <a:glow rad="88900">
                  <a:srgbClr val="582880"/>
                </a:glow>
              </a:effectLst>
              <a:latin typeface="Tahoma" panose="020B0604030504040204" pitchFamily="34" charset="0"/>
              <a:ea typeface="Tahoma" panose="020B0604030504040204" pitchFamily="34" charset="0"/>
              <a:cs typeface="Tahoma" panose="020B0604030504040204" pitchFamily="34" charset="0"/>
            </a:rPr>
            <a:t> </a:t>
          </a:r>
          <a:r>
            <a:rPr lang="en-US" sz="1800" b="1" i="0" spc="70" baseline="0">
              <a:ln w="9525">
                <a:solidFill>
                  <a:srgbClr val="F0CDFF"/>
                </a:solidFill>
              </a:ln>
              <a:solidFill>
                <a:srgbClr val="FF99FF"/>
              </a:solidFill>
              <a:effectLst>
                <a:glow rad="88900">
                  <a:srgbClr val="582880"/>
                </a:glow>
              </a:effectLst>
              <a:latin typeface="Tahoma" panose="020B0604030504040204" pitchFamily="34" charset="0"/>
              <a:ea typeface="Tahoma" panose="020B0604030504040204" pitchFamily="34" charset="0"/>
              <a:cs typeface="Tahoma" panose="020B0604030504040204" pitchFamily="34" charset="0"/>
            </a:rPr>
            <a:t>one-size-fits-all politics</a:t>
          </a:r>
          <a:r>
            <a:rPr lang="en-US" sz="1800" b="1" i="1" spc="70" baseline="0">
              <a:ln w="9525">
                <a:solidFill>
                  <a:srgbClr val="F0CDFF"/>
                </a:solidFill>
              </a:ln>
              <a:solidFill>
                <a:srgbClr val="CC66FF"/>
              </a:solidFill>
              <a:effectLst>
                <a:glow rad="88900">
                  <a:srgbClr val="582880"/>
                </a:glow>
              </a:effectLst>
              <a:latin typeface="Tahoma" panose="020B0604030504040204" pitchFamily="34" charset="0"/>
              <a:ea typeface="Tahoma" panose="020B0604030504040204" pitchFamily="34" charset="0"/>
              <a:cs typeface="Tahoma" panose="020B0604030504040204" pitchFamily="34" charset="0"/>
            </a:rPr>
            <a:t> </a:t>
          </a:r>
          <a:r>
            <a:rPr lang="en-US" sz="1800" b="1" spc="20" baseline="0">
              <a:ln w="9525">
                <a:solidFill>
                  <a:srgbClr val="F0CDFF"/>
                </a:solidFill>
              </a:ln>
              <a:solidFill>
                <a:srgbClr val="CC66FF"/>
              </a:solidFill>
              <a:effectLst>
                <a:glow rad="88900">
                  <a:srgbClr val="582880"/>
                </a:glow>
              </a:effectLst>
              <a:latin typeface="Tahoma" panose="020B0604030504040204" pitchFamily="34" charset="0"/>
              <a:ea typeface="Tahoma" panose="020B0604030504040204" pitchFamily="34" charset="0"/>
              <a:cs typeface="Tahoma" panose="020B0604030504040204" pitchFamily="34" charset="0"/>
            </a:rPr>
            <a:t>to relieve your </a:t>
          </a:r>
          <a:r>
            <a:rPr lang="en-US" sz="1800" b="1" kern="1200" spc="20">
              <a:ln w="9525">
                <a:solidFill>
                  <a:srgbClr val="FFFF00"/>
                </a:solidFill>
              </a:ln>
              <a:solidFill>
                <a:srgbClr val="FFFF00"/>
              </a:solidFill>
              <a:effectLst>
                <a:glow rad="88900">
                  <a:srgbClr val="582880"/>
                </a:glow>
              </a:effectLst>
              <a:latin typeface="Tahoma" panose="020B0604030504040204" pitchFamily="34" charset="0"/>
              <a:ea typeface="Tahoma" panose="020B0604030504040204" pitchFamily="34" charset="0"/>
              <a:cs typeface="Tahoma" panose="020B0604030504040204" pitchFamily="34" charset="0"/>
            </a:rPr>
            <a:t>pain</a:t>
          </a:r>
          <a:r>
            <a:rPr lang="en-US" sz="1800" b="1" spc="20" baseline="0">
              <a:ln w="9525">
                <a:solidFill>
                  <a:srgbClr val="F0CDFF"/>
                </a:solidFill>
              </a:ln>
              <a:solidFill>
                <a:srgbClr val="CC66FF"/>
              </a:solidFill>
              <a:effectLst>
                <a:glow rad="88900">
                  <a:srgbClr val="582880"/>
                </a:glow>
              </a:effectLst>
              <a:latin typeface="Tahoma" panose="020B0604030504040204" pitchFamily="34" charset="0"/>
              <a:ea typeface="Tahoma" panose="020B0604030504040204" pitchFamily="34" charset="0"/>
              <a:cs typeface="Tahoma" panose="020B0604030504040204" pitchFamily="34" charset="0"/>
            </a:rPr>
            <a:t>?</a:t>
          </a:r>
          <a:endParaRPr lang="en-US" sz="1800" b="1" kern="1200" spc="0">
            <a:ln w="9525">
              <a:solidFill>
                <a:srgbClr val="F0CDFF"/>
              </a:solidFill>
            </a:ln>
            <a:solidFill>
              <a:srgbClr val="CC66FF"/>
            </a:solidFill>
            <a:effectLst>
              <a:glow rad="88900">
                <a:srgbClr val="582880"/>
              </a:glow>
            </a:effectLst>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0</xdr:col>
      <xdr:colOff>37336</xdr:colOff>
      <xdr:row>628</xdr:row>
      <xdr:rowOff>97478</xdr:rowOff>
    </xdr:from>
    <xdr:to>
      <xdr:col>13</xdr:col>
      <xdr:colOff>64335</xdr:colOff>
      <xdr:row>640</xdr:row>
      <xdr:rowOff>0</xdr:rowOff>
    </xdr:to>
    <xdr:grpSp>
      <xdr:nvGrpSpPr>
        <xdr:cNvPr id="949" name="Group 948">
          <a:extLst>
            <a:ext uri="{FF2B5EF4-FFF2-40B4-BE49-F238E27FC236}">
              <a16:creationId xmlns:a16="http://schemas.microsoft.com/office/drawing/2014/main" id="{63946562-B465-47BA-BE15-F260CDF2AC42}"/>
            </a:ext>
          </a:extLst>
        </xdr:cNvPr>
        <xdr:cNvGrpSpPr/>
      </xdr:nvGrpSpPr>
      <xdr:grpSpPr>
        <a:xfrm>
          <a:off x="37336" y="121445978"/>
          <a:ext cx="6313499" cy="1883722"/>
          <a:chOff x="295784" y="107859518"/>
          <a:chExt cx="5607875" cy="2021867"/>
        </a:xfrm>
      </xdr:grpSpPr>
      <xdr:grpSp>
        <xdr:nvGrpSpPr>
          <xdr:cNvPr id="950" name="Group 949">
            <a:extLst>
              <a:ext uri="{FF2B5EF4-FFF2-40B4-BE49-F238E27FC236}">
                <a16:creationId xmlns:a16="http://schemas.microsoft.com/office/drawing/2014/main" id="{41D6C4C8-ACEC-E26F-3654-7155CDB1F578}"/>
              </a:ext>
            </a:extLst>
          </xdr:cNvPr>
          <xdr:cNvGrpSpPr>
            <a:grpSpLocks noChangeAspect="1"/>
          </xdr:cNvGrpSpPr>
        </xdr:nvGrpSpPr>
        <xdr:grpSpPr>
          <a:xfrm>
            <a:off x="3672553" y="107859518"/>
            <a:ext cx="790042" cy="1982459"/>
            <a:chOff x="14944724" y="104774999"/>
            <a:chExt cx="1371601" cy="3409948"/>
          </a:xfrm>
        </xdr:grpSpPr>
        <xdr:grpSp>
          <xdr:nvGrpSpPr>
            <xdr:cNvPr id="1026" name="Group 1025">
              <a:extLst>
                <a:ext uri="{FF2B5EF4-FFF2-40B4-BE49-F238E27FC236}">
                  <a16:creationId xmlns:a16="http://schemas.microsoft.com/office/drawing/2014/main" id="{06F8BEC1-2A79-5BDE-2C80-E01AD2AEC4BC}"/>
                </a:ext>
              </a:extLst>
            </xdr:cNvPr>
            <xdr:cNvGrpSpPr/>
          </xdr:nvGrpSpPr>
          <xdr:grpSpPr>
            <a:xfrm>
              <a:off x="14944724" y="105441747"/>
              <a:ext cx="1053296" cy="2743200"/>
              <a:chOff x="14944724" y="105441747"/>
              <a:chExt cx="1053296" cy="2743200"/>
            </a:xfrm>
          </xdr:grpSpPr>
          <xdr:grpSp>
            <xdr:nvGrpSpPr>
              <xdr:cNvPr id="1028" name="Group 1027">
                <a:extLst>
                  <a:ext uri="{FF2B5EF4-FFF2-40B4-BE49-F238E27FC236}">
                    <a16:creationId xmlns:a16="http://schemas.microsoft.com/office/drawing/2014/main" id="{D3BFE7EF-CD18-12FB-F8DC-1890EC085B4C}"/>
                  </a:ext>
                </a:extLst>
              </xdr:cNvPr>
              <xdr:cNvGrpSpPr>
                <a:grpSpLocks noChangeAspect="1"/>
              </xdr:cNvGrpSpPr>
            </xdr:nvGrpSpPr>
            <xdr:grpSpPr>
              <a:xfrm>
                <a:off x="14944724" y="105441747"/>
                <a:ext cx="1053296" cy="2743200"/>
                <a:chOff x="4819649" y="104755947"/>
                <a:chExt cx="2600325" cy="6772277"/>
              </a:xfrm>
              <a:solidFill>
                <a:srgbClr val="FF7171"/>
              </a:solidFill>
            </xdr:grpSpPr>
            <xdr:sp macro="" textlink="">
              <xdr:nvSpPr>
                <xdr:cNvPr id="1033" name="Rectangle: Rounded Corners 1032">
                  <a:extLst>
                    <a:ext uri="{FF2B5EF4-FFF2-40B4-BE49-F238E27FC236}">
                      <a16:creationId xmlns:a16="http://schemas.microsoft.com/office/drawing/2014/main" id="{46D68BE8-98B7-2CAC-1B4D-500C15D5D5D0}"/>
                    </a:ext>
                  </a:extLst>
                </xdr:cNvPr>
                <xdr:cNvSpPr/>
              </xdr:nvSpPr>
              <xdr:spPr>
                <a:xfrm>
                  <a:off x="4819649" y="106403773"/>
                  <a:ext cx="457200" cy="2286000"/>
                </a:xfrm>
                <a:prstGeom prst="roundRect">
                  <a:avLst>
                    <a:gd name="adj" fmla="val 47917"/>
                  </a:avLst>
                </a:prstGeom>
                <a:solidFill>
                  <a:srgbClr val="FF99CC"/>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C8FFE1"/>
                    </a:solidFill>
                  </a:endParaRPr>
                </a:p>
              </xdr:txBody>
            </xdr:sp>
            <xdr:sp macro="" textlink="">
              <xdr:nvSpPr>
                <xdr:cNvPr id="1034" name="Rectangle: Rounded Corners 1033">
                  <a:extLst>
                    <a:ext uri="{FF2B5EF4-FFF2-40B4-BE49-F238E27FC236}">
                      <a16:creationId xmlns:a16="http://schemas.microsoft.com/office/drawing/2014/main" id="{1196449C-BA16-21AF-F883-7FEA8888E94A}"/>
                    </a:ext>
                  </a:extLst>
                </xdr:cNvPr>
                <xdr:cNvSpPr/>
              </xdr:nvSpPr>
              <xdr:spPr>
                <a:xfrm>
                  <a:off x="6962774" y="106403773"/>
                  <a:ext cx="457200" cy="2286000"/>
                </a:xfrm>
                <a:prstGeom prst="roundRect">
                  <a:avLst>
                    <a:gd name="adj" fmla="val 47917"/>
                  </a:avLst>
                </a:prstGeom>
                <a:solidFill>
                  <a:srgbClr val="FF99CC"/>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C8FFE1"/>
                    </a:solidFill>
                  </a:endParaRPr>
                </a:p>
              </xdr:txBody>
            </xdr:sp>
            <xdr:sp macro="" textlink="">
              <xdr:nvSpPr>
                <xdr:cNvPr id="1035" name="Rectangle: Rounded Corners 1034">
                  <a:extLst>
                    <a:ext uri="{FF2B5EF4-FFF2-40B4-BE49-F238E27FC236}">
                      <a16:creationId xmlns:a16="http://schemas.microsoft.com/office/drawing/2014/main" id="{D7A38F21-FC2C-B9EB-62B5-798D70631FED}"/>
                    </a:ext>
                  </a:extLst>
                </xdr:cNvPr>
                <xdr:cNvSpPr/>
              </xdr:nvSpPr>
              <xdr:spPr>
                <a:xfrm rot="16200000">
                  <a:off x="5553075" y="105336972"/>
                  <a:ext cx="1133477" cy="2581278"/>
                </a:xfrm>
                <a:prstGeom prst="roundRect">
                  <a:avLst>
                    <a:gd name="adj" fmla="val 47917"/>
                  </a:avLst>
                </a:prstGeom>
                <a:solidFill>
                  <a:srgbClr val="FF99CC"/>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C8FFE1"/>
                    </a:solidFill>
                  </a:endParaRPr>
                </a:p>
              </xdr:txBody>
            </xdr:sp>
            <xdr:sp macro="" textlink="">
              <xdr:nvSpPr>
                <xdr:cNvPr id="1036" name="Rectangle: Rounded Corners 1035">
                  <a:extLst>
                    <a:ext uri="{FF2B5EF4-FFF2-40B4-BE49-F238E27FC236}">
                      <a16:creationId xmlns:a16="http://schemas.microsoft.com/office/drawing/2014/main" id="{681F179E-703E-88A6-5667-4580BFE59979}"/>
                    </a:ext>
                  </a:extLst>
                </xdr:cNvPr>
                <xdr:cNvSpPr/>
              </xdr:nvSpPr>
              <xdr:spPr>
                <a:xfrm rot="16200000">
                  <a:off x="5557838" y="104751184"/>
                  <a:ext cx="1133477" cy="1143003"/>
                </a:xfrm>
                <a:prstGeom prst="roundRect">
                  <a:avLst>
                    <a:gd name="adj" fmla="val 47917"/>
                  </a:avLst>
                </a:prstGeom>
                <a:solidFill>
                  <a:srgbClr val="FF99CC"/>
                </a:solidFill>
                <a:ln>
                  <a:noFill/>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C8FFE1"/>
                    </a:solidFill>
                  </a:endParaRPr>
                </a:p>
              </xdr:txBody>
            </xdr:sp>
            <xdr:sp macro="" textlink="">
              <xdr:nvSpPr>
                <xdr:cNvPr id="1037" name="Rectangle: Rounded Corners 1036">
                  <a:extLst>
                    <a:ext uri="{FF2B5EF4-FFF2-40B4-BE49-F238E27FC236}">
                      <a16:creationId xmlns:a16="http://schemas.microsoft.com/office/drawing/2014/main" id="{820945C3-4056-932A-5FE9-6B0178A7CCAC}"/>
                    </a:ext>
                  </a:extLst>
                </xdr:cNvPr>
                <xdr:cNvSpPr/>
              </xdr:nvSpPr>
              <xdr:spPr>
                <a:xfrm rot="16200000">
                  <a:off x="5210177" y="107203872"/>
                  <a:ext cx="1828799" cy="1143003"/>
                </a:xfrm>
                <a:prstGeom prst="roundRect">
                  <a:avLst>
                    <a:gd name="adj" fmla="val 47917"/>
                  </a:avLst>
                </a:prstGeom>
                <a:solidFill>
                  <a:srgbClr val="FF99CC"/>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C8FFE1"/>
                    </a:solidFill>
                  </a:endParaRPr>
                </a:p>
              </xdr:txBody>
            </xdr:sp>
            <xdr:sp macro="" textlink="">
              <xdr:nvSpPr>
                <xdr:cNvPr id="1038" name="Rectangle: Rounded Corners 1037">
                  <a:extLst>
                    <a:ext uri="{FF2B5EF4-FFF2-40B4-BE49-F238E27FC236}">
                      <a16:creationId xmlns:a16="http://schemas.microsoft.com/office/drawing/2014/main" id="{EBBBEA9E-6B85-673D-5601-C271E838B888}"/>
                    </a:ext>
                  </a:extLst>
                </xdr:cNvPr>
                <xdr:cNvSpPr/>
              </xdr:nvSpPr>
              <xdr:spPr>
                <a:xfrm>
                  <a:off x="5419725" y="106499024"/>
                  <a:ext cx="640080" cy="5029200"/>
                </a:xfrm>
                <a:prstGeom prst="roundRect">
                  <a:avLst>
                    <a:gd name="adj" fmla="val 47917"/>
                  </a:avLst>
                </a:prstGeom>
                <a:solidFill>
                  <a:srgbClr val="FF99CC"/>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C8FFE1"/>
                    </a:solidFill>
                  </a:endParaRPr>
                </a:p>
              </xdr:txBody>
            </xdr:sp>
            <xdr:sp macro="" textlink="">
              <xdr:nvSpPr>
                <xdr:cNvPr id="1039" name="Rectangle: Rounded Corners 1038">
                  <a:extLst>
                    <a:ext uri="{FF2B5EF4-FFF2-40B4-BE49-F238E27FC236}">
                      <a16:creationId xmlns:a16="http://schemas.microsoft.com/office/drawing/2014/main" id="{388ABBFD-4CB3-9B4D-B517-A31D405A46FD}"/>
                    </a:ext>
                  </a:extLst>
                </xdr:cNvPr>
                <xdr:cNvSpPr/>
              </xdr:nvSpPr>
              <xdr:spPr>
                <a:xfrm>
                  <a:off x="6200775" y="106499024"/>
                  <a:ext cx="640080" cy="5029200"/>
                </a:xfrm>
                <a:prstGeom prst="roundRect">
                  <a:avLst>
                    <a:gd name="adj" fmla="val 47917"/>
                  </a:avLst>
                </a:prstGeom>
                <a:solidFill>
                  <a:srgbClr val="FF99CC"/>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C8FFE1"/>
                    </a:solidFill>
                  </a:endParaRPr>
                </a:p>
              </xdr:txBody>
            </xdr:sp>
          </xdr:grpSp>
          <xdr:grpSp>
            <xdr:nvGrpSpPr>
              <xdr:cNvPr id="1029" name="Group 1028">
                <a:extLst>
                  <a:ext uri="{FF2B5EF4-FFF2-40B4-BE49-F238E27FC236}">
                    <a16:creationId xmlns:a16="http://schemas.microsoft.com/office/drawing/2014/main" id="{B19E0A88-34CD-8BF2-FF24-596FCB87A864}"/>
                  </a:ext>
                </a:extLst>
              </xdr:cNvPr>
              <xdr:cNvGrpSpPr/>
            </xdr:nvGrpSpPr>
            <xdr:grpSpPr>
              <a:xfrm>
                <a:off x="15001875" y="106064797"/>
                <a:ext cx="953589" cy="1109382"/>
                <a:chOff x="-11112" y="0"/>
                <a:chExt cx="1112519" cy="1371600"/>
              </a:xfrm>
            </xdr:grpSpPr>
            <xdr:sp macro="" textlink="">
              <xdr:nvSpPr>
                <xdr:cNvPr id="1030" name="Rectangle 1029">
                  <a:extLst>
                    <a:ext uri="{FF2B5EF4-FFF2-40B4-BE49-F238E27FC236}">
                      <a16:creationId xmlns:a16="http://schemas.microsoft.com/office/drawing/2014/main" id="{33071647-2A04-BC16-2220-70F513304C0B}"/>
                    </a:ext>
                  </a:extLst>
                </xdr:cNvPr>
                <xdr:cNvSpPr/>
              </xdr:nvSpPr>
              <xdr:spPr>
                <a:xfrm>
                  <a:off x="-11112" y="0"/>
                  <a:ext cx="457200" cy="1371600"/>
                </a:xfrm>
                <a:prstGeom prst="rect">
                  <a:avLst/>
                </a:prstGeom>
                <a:gradFill>
                  <a:gsLst>
                    <a:gs pos="0">
                      <a:schemeClr val="bg1">
                        <a:lumMod val="95000"/>
                      </a:schemeClr>
                    </a:gs>
                    <a:gs pos="44000">
                      <a:schemeClr val="bg1">
                        <a:lumMod val="95000"/>
                      </a:schemeClr>
                    </a:gs>
                    <a:gs pos="45000">
                      <a:schemeClr val="accent6">
                        <a:lumMod val="40000"/>
                        <a:lumOff val="60000"/>
                      </a:schemeClr>
                    </a:gs>
                    <a:gs pos="100000">
                      <a:schemeClr val="accent6">
                        <a:lumMod val="60000"/>
                        <a:lumOff val="40000"/>
                      </a:schemeClr>
                    </a:gs>
                  </a:gsLst>
                  <a:lin ang="5400000" scaled="1"/>
                </a:gradFill>
                <a:ln>
                  <a:solidFill>
                    <a:schemeClr val="accent5">
                      <a:lumMod val="20000"/>
                      <a:lumOff val="80000"/>
                    </a:schemeClr>
                  </a:solidFill>
                </a:ln>
                <a:effectLst>
                  <a:glow rad="63500">
                    <a:srgbClr val="FF3C3C">
                      <a:alpha val="40000"/>
                    </a:srgbClr>
                  </a:glow>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solidFill>
                      <a:srgbClr val="C8FFE1"/>
                    </a:solidFill>
                  </a:endParaRPr>
                </a:p>
              </xdr:txBody>
            </xdr:sp>
            <xdr:sp macro="" textlink="">
              <xdr:nvSpPr>
                <xdr:cNvPr id="1031" name="Rectangle 1030">
                  <a:extLst>
                    <a:ext uri="{FF2B5EF4-FFF2-40B4-BE49-F238E27FC236}">
                      <a16:creationId xmlns:a16="http://schemas.microsoft.com/office/drawing/2014/main" id="{163015A1-E1D0-B245-A48C-0E806AA019EA}"/>
                    </a:ext>
                  </a:extLst>
                </xdr:cNvPr>
                <xdr:cNvSpPr/>
              </xdr:nvSpPr>
              <xdr:spPr>
                <a:xfrm>
                  <a:off x="644207" y="0"/>
                  <a:ext cx="457200" cy="1371600"/>
                </a:xfrm>
                <a:prstGeom prst="rect">
                  <a:avLst/>
                </a:prstGeom>
                <a:gradFill>
                  <a:gsLst>
                    <a:gs pos="0">
                      <a:schemeClr val="bg1">
                        <a:lumMod val="95000"/>
                      </a:schemeClr>
                    </a:gs>
                    <a:gs pos="35000">
                      <a:schemeClr val="bg1">
                        <a:lumMod val="95000"/>
                      </a:schemeClr>
                    </a:gs>
                    <a:gs pos="36000">
                      <a:srgbClr val="F0CDFF"/>
                    </a:gs>
                    <a:gs pos="100000">
                      <a:srgbClr val="D7B9FF"/>
                    </a:gs>
                  </a:gsLst>
                  <a:lin ang="5400000" scaled="1"/>
                </a:gradFill>
                <a:ln>
                  <a:solidFill>
                    <a:schemeClr val="accent5">
                      <a:lumMod val="20000"/>
                      <a:lumOff val="80000"/>
                    </a:schemeClr>
                  </a:solidFill>
                </a:ln>
                <a:effectLst>
                  <a:glow rad="63500">
                    <a:srgbClr val="FF3C3C">
                      <a:alpha val="40000"/>
                    </a:srgbClr>
                  </a:glow>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solidFill>
                      <a:srgbClr val="C8FFE1"/>
                    </a:solidFill>
                  </a:endParaRPr>
                </a:p>
              </xdr:txBody>
            </xdr:sp>
            <xdr:cxnSp macro="">
              <xdr:nvCxnSpPr>
                <xdr:cNvPr id="1032" name="Straight Connector 1031">
                  <a:extLst>
                    <a:ext uri="{FF2B5EF4-FFF2-40B4-BE49-F238E27FC236}">
                      <a16:creationId xmlns:a16="http://schemas.microsoft.com/office/drawing/2014/main" id="{5BE33E4E-76FA-5C63-A27C-CE2A57C268C6}"/>
                    </a:ext>
                  </a:extLst>
                </xdr:cNvPr>
                <xdr:cNvCxnSpPr/>
              </xdr:nvCxnSpPr>
              <xdr:spPr>
                <a:xfrm rot="600000" flipV="1">
                  <a:off x="446043" y="515148"/>
                  <a:ext cx="203729" cy="129739"/>
                </a:xfrm>
                <a:prstGeom prst="line">
                  <a:avLst/>
                </a:prstGeom>
                <a:ln w="12700">
                  <a:solidFill>
                    <a:srgbClr val="7030A0"/>
                  </a:solidFill>
                </a:ln>
              </xdr:spPr>
              <xdr:style>
                <a:lnRef idx="1">
                  <a:schemeClr val="accent1"/>
                </a:lnRef>
                <a:fillRef idx="0">
                  <a:schemeClr val="accent1"/>
                </a:fillRef>
                <a:effectRef idx="0">
                  <a:schemeClr val="accent1"/>
                </a:effectRef>
                <a:fontRef idx="minor">
                  <a:schemeClr val="tx1"/>
                </a:fontRef>
              </xdr:style>
            </xdr:cxnSp>
          </xdr:grpSp>
        </xdr:grpSp>
        <xdr:sp macro="" textlink="">
          <xdr:nvSpPr>
            <xdr:cNvPr id="1027" name="Thought Bubble: Cloud 1026">
              <a:extLst>
                <a:ext uri="{FF2B5EF4-FFF2-40B4-BE49-F238E27FC236}">
                  <a16:creationId xmlns:a16="http://schemas.microsoft.com/office/drawing/2014/main" id="{5BDB02E1-9F48-4987-DB17-8B4571C55680}"/>
                </a:ext>
              </a:extLst>
            </xdr:cNvPr>
            <xdr:cNvSpPr/>
          </xdr:nvSpPr>
          <xdr:spPr>
            <a:xfrm>
              <a:off x="15144750" y="104774999"/>
              <a:ext cx="1171575" cy="514351"/>
            </a:xfrm>
            <a:prstGeom prst="cloudCallout">
              <a:avLst>
                <a:gd name="adj1" fmla="val -7012"/>
                <a:gd name="adj2" fmla="val 109061"/>
              </a:avLst>
            </a:prstGeom>
            <a:solidFill>
              <a:srgbClr val="D20000"/>
            </a:solidFill>
            <a:ln>
              <a:solidFill>
                <a:srgbClr val="C8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C8FFE1"/>
                </a:solidFill>
              </a:endParaRPr>
            </a:p>
          </xdr:txBody>
        </xdr:sp>
      </xdr:grpSp>
      <xdr:grpSp>
        <xdr:nvGrpSpPr>
          <xdr:cNvPr id="951" name="Group 950">
            <a:extLst>
              <a:ext uri="{FF2B5EF4-FFF2-40B4-BE49-F238E27FC236}">
                <a16:creationId xmlns:a16="http://schemas.microsoft.com/office/drawing/2014/main" id="{8CF5BFC1-7F80-6FD6-C5C0-D9A0105CC35B}"/>
              </a:ext>
            </a:extLst>
          </xdr:cNvPr>
          <xdr:cNvGrpSpPr>
            <a:grpSpLocks noChangeAspect="1"/>
          </xdr:cNvGrpSpPr>
        </xdr:nvGrpSpPr>
        <xdr:grpSpPr>
          <a:xfrm>
            <a:off x="5228833" y="107882313"/>
            <a:ext cx="674826" cy="1982459"/>
            <a:chOff x="14921419" y="104774999"/>
            <a:chExt cx="1171575" cy="3409948"/>
          </a:xfrm>
        </xdr:grpSpPr>
        <xdr:grpSp>
          <xdr:nvGrpSpPr>
            <xdr:cNvPr id="1012" name="Group 1011">
              <a:extLst>
                <a:ext uri="{FF2B5EF4-FFF2-40B4-BE49-F238E27FC236}">
                  <a16:creationId xmlns:a16="http://schemas.microsoft.com/office/drawing/2014/main" id="{1AE05EDB-52BA-C9C6-67CB-7AC1FBF91099}"/>
                </a:ext>
              </a:extLst>
            </xdr:cNvPr>
            <xdr:cNvGrpSpPr/>
          </xdr:nvGrpSpPr>
          <xdr:grpSpPr>
            <a:xfrm>
              <a:off x="14944724" y="105441747"/>
              <a:ext cx="1053296" cy="2743200"/>
              <a:chOff x="14944724" y="105441747"/>
              <a:chExt cx="1053296" cy="2743200"/>
            </a:xfrm>
          </xdr:grpSpPr>
          <xdr:grpSp>
            <xdr:nvGrpSpPr>
              <xdr:cNvPr id="1014" name="Group 1013">
                <a:extLst>
                  <a:ext uri="{FF2B5EF4-FFF2-40B4-BE49-F238E27FC236}">
                    <a16:creationId xmlns:a16="http://schemas.microsoft.com/office/drawing/2014/main" id="{1F8E33E1-118B-DA7D-1716-A43EEA216AEB}"/>
                  </a:ext>
                </a:extLst>
              </xdr:cNvPr>
              <xdr:cNvGrpSpPr>
                <a:grpSpLocks noChangeAspect="1"/>
              </xdr:cNvGrpSpPr>
            </xdr:nvGrpSpPr>
            <xdr:grpSpPr>
              <a:xfrm>
                <a:off x="14944724" y="105441747"/>
                <a:ext cx="1053296" cy="2743200"/>
                <a:chOff x="4819649" y="104755947"/>
                <a:chExt cx="2600325" cy="6772277"/>
              </a:xfrm>
              <a:solidFill>
                <a:srgbClr val="FF7171"/>
              </a:solidFill>
            </xdr:grpSpPr>
            <xdr:sp macro="" textlink="">
              <xdr:nvSpPr>
                <xdr:cNvPr id="1019" name="Rectangle: Rounded Corners 1018">
                  <a:extLst>
                    <a:ext uri="{FF2B5EF4-FFF2-40B4-BE49-F238E27FC236}">
                      <a16:creationId xmlns:a16="http://schemas.microsoft.com/office/drawing/2014/main" id="{5EB39BB0-E0A8-96DA-0A80-414E43DCBFC6}"/>
                    </a:ext>
                  </a:extLst>
                </xdr:cNvPr>
                <xdr:cNvSpPr/>
              </xdr:nvSpPr>
              <xdr:spPr>
                <a:xfrm>
                  <a:off x="4819649" y="106403773"/>
                  <a:ext cx="457200" cy="2286000"/>
                </a:xfrm>
                <a:prstGeom prst="roundRect">
                  <a:avLst>
                    <a:gd name="adj" fmla="val 47917"/>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C8FFE1"/>
                    </a:solidFill>
                  </a:endParaRPr>
                </a:p>
              </xdr:txBody>
            </xdr:sp>
            <xdr:sp macro="" textlink="">
              <xdr:nvSpPr>
                <xdr:cNvPr id="1020" name="Rectangle: Rounded Corners 1019">
                  <a:extLst>
                    <a:ext uri="{FF2B5EF4-FFF2-40B4-BE49-F238E27FC236}">
                      <a16:creationId xmlns:a16="http://schemas.microsoft.com/office/drawing/2014/main" id="{32B3F0DD-485F-78A9-7EEE-5D23BA4AC2F0}"/>
                    </a:ext>
                  </a:extLst>
                </xdr:cNvPr>
                <xdr:cNvSpPr/>
              </xdr:nvSpPr>
              <xdr:spPr>
                <a:xfrm>
                  <a:off x="6962774" y="106403773"/>
                  <a:ext cx="457200" cy="2286000"/>
                </a:xfrm>
                <a:prstGeom prst="roundRect">
                  <a:avLst>
                    <a:gd name="adj" fmla="val 47917"/>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C8FFE1"/>
                    </a:solidFill>
                  </a:endParaRPr>
                </a:p>
              </xdr:txBody>
            </xdr:sp>
            <xdr:sp macro="" textlink="">
              <xdr:nvSpPr>
                <xdr:cNvPr id="1021" name="Rectangle: Rounded Corners 1020">
                  <a:extLst>
                    <a:ext uri="{FF2B5EF4-FFF2-40B4-BE49-F238E27FC236}">
                      <a16:creationId xmlns:a16="http://schemas.microsoft.com/office/drawing/2014/main" id="{D2146FF6-ACB7-D986-C41C-15FCADB4748F}"/>
                    </a:ext>
                  </a:extLst>
                </xdr:cNvPr>
                <xdr:cNvSpPr/>
              </xdr:nvSpPr>
              <xdr:spPr>
                <a:xfrm rot="16200000">
                  <a:off x="5553075" y="105336972"/>
                  <a:ext cx="1133477" cy="2581278"/>
                </a:xfrm>
                <a:prstGeom prst="roundRect">
                  <a:avLst>
                    <a:gd name="adj" fmla="val 47917"/>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C8FFE1"/>
                    </a:solidFill>
                  </a:endParaRPr>
                </a:p>
              </xdr:txBody>
            </xdr:sp>
            <xdr:sp macro="" textlink="">
              <xdr:nvSpPr>
                <xdr:cNvPr id="1022" name="Rectangle: Rounded Corners 1021">
                  <a:extLst>
                    <a:ext uri="{FF2B5EF4-FFF2-40B4-BE49-F238E27FC236}">
                      <a16:creationId xmlns:a16="http://schemas.microsoft.com/office/drawing/2014/main" id="{AA08827B-2B2B-A650-110E-9F394FBD9C28}"/>
                    </a:ext>
                  </a:extLst>
                </xdr:cNvPr>
                <xdr:cNvSpPr/>
              </xdr:nvSpPr>
              <xdr:spPr>
                <a:xfrm rot="16200000">
                  <a:off x="5557838" y="104751184"/>
                  <a:ext cx="1133477" cy="1143003"/>
                </a:xfrm>
                <a:prstGeom prst="roundRect">
                  <a:avLst>
                    <a:gd name="adj" fmla="val 47917"/>
                  </a:avLst>
                </a:prstGeom>
                <a:solidFill>
                  <a:srgbClr val="FF0000"/>
                </a:solidFill>
                <a:ln>
                  <a:noFill/>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C8FFE1"/>
                    </a:solidFill>
                  </a:endParaRPr>
                </a:p>
              </xdr:txBody>
            </xdr:sp>
            <xdr:sp macro="" textlink="">
              <xdr:nvSpPr>
                <xdr:cNvPr id="1023" name="Rectangle: Rounded Corners 1022">
                  <a:extLst>
                    <a:ext uri="{FF2B5EF4-FFF2-40B4-BE49-F238E27FC236}">
                      <a16:creationId xmlns:a16="http://schemas.microsoft.com/office/drawing/2014/main" id="{556524B0-ACAD-7A3B-C403-ABF4203F50D8}"/>
                    </a:ext>
                  </a:extLst>
                </xdr:cNvPr>
                <xdr:cNvSpPr/>
              </xdr:nvSpPr>
              <xdr:spPr>
                <a:xfrm rot="16200000">
                  <a:off x="5210177" y="107203872"/>
                  <a:ext cx="1828799" cy="1143003"/>
                </a:xfrm>
                <a:prstGeom prst="roundRect">
                  <a:avLst>
                    <a:gd name="adj" fmla="val 47917"/>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C8FFE1"/>
                    </a:solidFill>
                  </a:endParaRPr>
                </a:p>
              </xdr:txBody>
            </xdr:sp>
            <xdr:sp macro="" textlink="">
              <xdr:nvSpPr>
                <xdr:cNvPr id="1024" name="Rectangle: Rounded Corners 1023">
                  <a:extLst>
                    <a:ext uri="{FF2B5EF4-FFF2-40B4-BE49-F238E27FC236}">
                      <a16:creationId xmlns:a16="http://schemas.microsoft.com/office/drawing/2014/main" id="{D7B48E1E-F1A8-E21C-C92D-C558E334240D}"/>
                    </a:ext>
                  </a:extLst>
                </xdr:cNvPr>
                <xdr:cNvSpPr/>
              </xdr:nvSpPr>
              <xdr:spPr>
                <a:xfrm>
                  <a:off x="5419725" y="106499024"/>
                  <a:ext cx="640080" cy="5029200"/>
                </a:xfrm>
                <a:prstGeom prst="roundRect">
                  <a:avLst>
                    <a:gd name="adj" fmla="val 47917"/>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C8FFE1"/>
                    </a:solidFill>
                  </a:endParaRPr>
                </a:p>
              </xdr:txBody>
            </xdr:sp>
            <xdr:sp macro="" textlink="">
              <xdr:nvSpPr>
                <xdr:cNvPr id="1025" name="Rectangle: Rounded Corners 1024">
                  <a:extLst>
                    <a:ext uri="{FF2B5EF4-FFF2-40B4-BE49-F238E27FC236}">
                      <a16:creationId xmlns:a16="http://schemas.microsoft.com/office/drawing/2014/main" id="{7D49DD56-6A60-320B-E25F-8E9D1C849BC8}"/>
                    </a:ext>
                  </a:extLst>
                </xdr:cNvPr>
                <xdr:cNvSpPr/>
              </xdr:nvSpPr>
              <xdr:spPr>
                <a:xfrm>
                  <a:off x="6200775" y="106499024"/>
                  <a:ext cx="640080" cy="5029200"/>
                </a:xfrm>
                <a:prstGeom prst="roundRect">
                  <a:avLst>
                    <a:gd name="adj" fmla="val 47917"/>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C8FFE1"/>
                    </a:solidFill>
                  </a:endParaRPr>
                </a:p>
              </xdr:txBody>
            </xdr:sp>
          </xdr:grpSp>
          <xdr:grpSp>
            <xdr:nvGrpSpPr>
              <xdr:cNvPr id="1015" name="Group 1014">
                <a:extLst>
                  <a:ext uri="{FF2B5EF4-FFF2-40B4-BE49-F238E27FC236}">
                    <a16:creationId xmlns:a16="http://schemas.microsoft.com/office/drawing/2014/main" id="{C5D8D436-2BEE-1D0A-41D6-971C1031B524}"/>
                  </a:ext>
                </a:extLst>
              </xdr:cNvPr>
              <xdr:cNvGrpSpPr/>
            </xdr:nvGrpSpPr>
            <xdr:grpSpPr>
              <a:xfrm>
                <a:off x="15001875" y="106064797"/>
                <a:ext cx="953589" cy="1109382"/>
                <a:chOff x="-11112" y="0"/>
                <a:chExt cx="1112519" cy="1371600"/>
              </a:xfrm>
            </xdr:grpSpPr>
            <xdr:sp macro="" textlink="">
              <xdr:nvSpPr>
                <xdr:cNvPr id="1016" name="Rectangle 1015">
                  <a:extLst>
                    <a:ext uri="{FF2B5EF4-FFF2-40B4-BE49-F238E27FC236}">
                      <a16:creationId xmlns:a16="http://schemas.microsoft.com/office/drawing/2014/main" id="{6B4A2A0E-3BA0-E30D-9E02-D0281ACD8C5D}"/>
                    </a:ext>
                  </a:extLst>
                </xdr:cNvPr>
                <xdr:cNvSpPr/>
              </xdr:nvSpPr>
              <xdr:spPr>
                <a:xfrm>
                  <a:off x="-11112" y="0"/>
                  <a:ext cx="457200" cy="1371600"/>
                </a:xfrm>
                <a:prstGeom prst="rect">
                  <a:avLst/>
                </a:prstGeom>
                <a:gradFill>
                  <a:gsLst>
                    <a:gs pos="0">
                      <a:schemeClr val="bg1">
                        <a:lumMod val="95000"/>
                      </a:schemeClr>
                    </a:gs>
                    <a:gs pos="89000">
                      <a:schemeClr val="bg1">
                        <a:lumMod val="95000"/>
                      </a:schemeClr>
                    </a:gs>
                    <a:gs pos="90000">
                      <a:schemeClr val="accent6">
                        <a:lumMod val="40000"/>
                        <a:lumOff val="60000"/>
                      </a:schemeClr>
                    </a:gs>
                    <a:gs pos="100000">
                      <a:schemeClr val="accent6">
                        <a:lumMod val="60000"/>
                        <a:lumOff val="40000"/>
                      </a:schemeClr>
                    </a:gs>
                  </a:gsLst>
                  <a:lin ang="5400000" scaled="1"/>
                </a:gradFill>
                <a:ln>
                  <a:solidFill>
                    <a:schemeClr val="accent5">
                      <a:lumMod val="20000"/>
                      <a:lumOff val="80000"/>
                    </a:schemeClr>
                  </a:solidFill>
                </a:ln>
                <a:effectLst>
                  <a:glow rad="63500">
                    <a:srgbClr val="FF3C3C">
                      <a:alpha val="40000"/>
                    </a:srgbClr>
                  </a:glow>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solidFill>
                      <a:srgbClr val="C8FFE1"/>
                    </a:solidFill>
                  </a:endParaRPr>
                </a:p>
              </xdr:txBody>
            </xdr:sp>
            <xdr:sp macro="" textlink="">
              <xdr:nvSpPr>
                <xdr:cNvPr id="1017" name="Rectangle 1016">
                  <a:extLst>
                    <a:ext uri="{FF2B5EF4-FFF2-40B4-BE49-F238E27FC236}">
                      <a16:creationId xmlns:a16="http://schemas.microsoft.com/office/drawing/2014/main" id="{EE46AE3B-BE1C-4592-029D-17925FA19AD0}"/>
                    </a:ext>
                  </a:extLst>
                </xdr:cNvPr>
                <xdr:cNvSpPr/>
              </xdr:nvSpPr>
              <xdr:spPr>
                <a:xfrm>
                  <a:off x="644207" y="0"/>
                  <a:ext cx="457200" cy="1371600"/>
                </a:xfrm>
                <a:prstGeom prst="rect">
                  <a:avLst/>
                </a:prstGeom>
                <a:gradFill>
                  <a:gsLst>
                    <a:gs pos="0">
                      <a:schemeClr val="bg1">
                        <a:lumMod val="95000"/>
                      </a:schemeClr>
                    </a:gs>
                    <a:gs pos="69000">
                      <a:schemeClr val="bg1">
                        <a:lumMod val="95000"/>
                      </a:schemeClr>
                    </a:gs>
                    <a:gs pos="70000">
                      <a:srgbClr val="F0CDFF"/>
                    </a:gs>
                    <a:gs pos="100000">
                      <a:srgbClr val="D7B9FF"/>
                    </a:gs>
                  </a:gsLst>
                  <a:lin ang="5400000" scaled="1"/>
                </a:gradFill>
                <a:ln>
                  <a:solidFill>
                    <a:schemeClr val="accent5">
                      <a:lumMod val="20000"/>
                      <a:lumOff val="80000"/>
                    </a:schemeClr>
                  </a:solidFill>
                </a:ln>
                <a:effectLst>
                  <a:glow rad="63500">
                    <a:srgbClr val="FF3C3C">
                      <a:alpha val="40000"/>
                    </a:srgbClr>
                  </a:glow>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solidFill>
                      <a:srgbClr val="C8FFE1"/>
                    </a:solidFill>
                  </a:endParaRPr>
                </a:p>
              </xdr:txBody>
            </xdr:sp>
            <xdr:cxnSp macro="">
              <xdr:nvCxnSpPr>
                <xdr:cNvPr id="1018" name="Straight Connector 1017">
                  <a:extLst>
                    <a:ext uri="{FF2B5EF4-FFF2-40B4-BE49-F238E27FC236}">
                      <a16:creationId xmlns:a16="http://schemas.microsoft.com/office/drawing/2014/main" id="{EC941253-F5C7-A4CC-7DB4-B75C61AB81D1}"/>
                    </a:ext>
                  </a:extLst>
                </xdr:cNvPr>
                <xdr:cNvCxnSpPr/>
              </xdr:nvCxnSpPr>
              <xdr:spPr>
                <a:xfrm rot="20700000" flipV="1">
                  <a:off x="422466" y="1008713"/>
                  <a:ext cx="240771" cy="194458"/>
                </a:xfrm>
                <a:prstGeom prst="line">
                  <a:avLst/>
                </a:prstGeom>
                <a:ln w="12700">
                  <a:solidFill>
                    <a:srgbClr val="C80000"/>
                  </a:solidFill>
                </a:ln>
              </xdr:spPr>
              <xdr:style>
                <a:lnRef idx="1">
                  <a:schemeClr val="accent1"/>
                </a:lnRef>
                <a:fillRef idx="0">
                  <a:schemeClr val="accent1"/>
                </a:fillRef>
                <a:effectRef idx="0">
                  <a:schemeClr val="accent1"/>
                </a:effectRef>
                <a:fontRef idx="minor">
                  <a:schemeClr val="tx1"/>
                </a:fontRef>
              </xdr:style>
            </xdr:cxnSp>
          </xdr:grpSp>
        </xdr:grpSp>
        <xdr:sp macro="" textlink="">
          <xdr:nvSpPr>
            <xdr:cNvPr id="1013" name="Thought Bubble: Cloud 1012">
              <a:extLst>
                <a:ext uri="{FF2B5EF4-FFF2-40B4-BE49-F238E27FC236}">
                  <a16:creationId xmlns:a16="http://schemas.microsoft.com/office/drawing/2014/main" id="{BE9DEC93-7FE9-411C-9D92-FC3A6BDD44B5}"/>
                </a:ext>
              </a:extLst>
            </xdr:cNvPr>
            <xdr:cNvSpPr/>
          </xdr:nvSpPr>
          <xdr:spPr>
            <a:xfrm>
              <a:off x="14921419" y="104774999"/>
              <a:ext cx="1171575" cy="514351"/>
            </a:xfrm>
            <a:prstGeom prst="cloudCallout">
              <a:avLst>
                <a:gd name="adj1" fmla="val -7012"/>
                <a:gd name="adj2" fmla="val 109061"/>
              </a:avLst>
            </a:prstGeom>
            <a:solidFill>
              <a:srgbClr val="D20000"/>
            </a:solidFill>
            <a:ln>
              <a:solidFill>
                <a:srgbClr val="C8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C8FFE1"/>
                </a:solidFill>
              </a:endParaRPr>
            </a:p>
          </xdr:txBody>
        </xdr:sp>
      </xdr:grpSp>
      <xdr:grpSp>
        <xdr:nvGrpSpPr>
          <xdr:cNvPr id="952" name="Group 951">
            <a:extLst>
              <a:ext uri="{FF2B5EF4-FFF2-40B4-BE49-F238E27FC236}">
                <a16:creationId xmlns:a16="http://schemas.microsoft.com/office/drawing/2014/main" id="{674A86F7-B216-859F-9CEB-884823A3A474}"/>
              </a:ext>
            </a:extLst>
          </xdr:cNvPr>
          <xdr:cNvGrpSpPr>
            <a:grpSpLocks noChangeAspect="1"/>
          </xdr:cNvGrpSpPr>
        </xdr:nvGrpSpPr>
        <xdr:grpSpPr>
          <a:xfrm>
            <a:off x="1817843" y="107859616"/>
            <a:ext cx="753916" cy="1968592"/>
            <a:chOff x="13365162" y="104827427"/>
            <a:chExt cx="1308883" cy="3386095"/>
          </a:xfrm>
        </xdr:grpSpPr>
        <xdr:grpSp>
          <xdr:nvGrpSpPr>
            <xdr:cNvPr id="998" name="Group 997">
              <a:extLst>
                <a:ext uri="{FF2B5EF4-FFF2-40B4-BE49-F238E27FC236}">
                  <a16:creationId xmlns:a16="http://schemas.microsoft.com/office/drawing/2014/main" id="{E33C37CB-8C28-7FD6-BCA9-D20ECD94ADDC}"/>
                </a:ext>
              </a:extLst>
            </xdr:cNvPr>
            <xdr:cNvGrpSpPr/>
          </xdr:nvGrpSpPr>
          <xdr:grpSpPr>
            <a:xfrm>
              <a:off x="13620749" y="105470322"/>
              <a:ext cx="1053296" cy="2743200"/>
              <a:chOff x="13620749" y="105470322"/>
              <a:chExt cx="1053296" cy="2743200"/>
            </a:xfrm>
          </xdr:grpSpPr>
          <xdr:grpSp>
            <xdr:nvGrpSpPr>
              <xdr:cNvPr id="1000" name="Group 999">
                <a:extLst>
                  <a:ext uri="{FF2B5EF4-FFF2-40B4-BE49-F238E27FC236}">
                    <a16:creationId xmlns:a16="http://schemas.microsoft.com/office/drawing/2014/main" id="{2BC0DE8E-779A-182E-A404-3205F31DCB5E}"/>
                  </a:ext>
                </a:extLst>
              </xdr:cNvPr>
              <xdr:cNvGrpSpPr>
                <a:grpSpLocks noChangeAspect="1"/>
              </xdr:cNvGrpSpPr>
            </xdr:nvGrpSpPr>
            <xdr:grpSpPr>
              <a:xfrm>
                <a:off x="13620749" y="105470322"/>
                <a:ext cx="1053296" cy="2743200"/>
                <a:chOff x="4819649" y="104755947"/>
                <a:chExt cx="2600325" cy="6772277"/>
              </a:xfrm>
              <a:solidFill>
                <a:srgbClr val="00B0F0"/>
              </a:solidFill>
            </xdr:grpSpPr>
            <xdr:sp macro="" textlink="">
              <xdr:nvSpPr>
                <xdr:cNvPr id="1005" name="Rectangle: Rounded Corners 1004">
                  <a:extLst>
                    <a:ext uri="{FF2B5EF4-FFF2-40B4-BE49-F238E27FC236}">
                      <a16:creationId xmlns:a16="http://schemas.microsoft.com/office/drawing/2014/main" id="{4F3E0145-EF4D-5D57-7BE5-1AA8696F608B}"/>
                    </a:ext>
                  </a:extLst>
                </xdr:cNvPr>
                <xdr:cNvSpPr/>
              </xdr:nvSpPr>
              <xdr:spPr>
                <a:xfrm>
                  <a:off x="4819649" y="106403773"/>
                  <a:ext cx="457200" cy="2286000"/>
                </a:xfrm>
                <a:prstGeom prst="roundRect">
                  <a:avLst>
                    <a:gd name="adj" fmla="val 47917"/>
                  </a:avLst>
                </a:prstGeom>
                <a:solidFill>
                  <a:srgbClr val="CCCC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C8FFE1"/>
                    </a:solidFill>
                  </a:endParaRPr>
                </a:p>
              </xdr:txBody>
            </xdr:sp>
            <xdr:sp macro="" textlink="">
              <xdr:nvSpPr>
                <xdr:cNvPr id="1006" name="Rectangle: Rounded Corners 1005">
                  <a:extLst>
                    <a:ext uri="{FF2B5EF4-FFF2-40B4-BE49-F238E27FC236}">
                      <a16:creationId xmlns:a16="http://schemas.microsoft.com/office/drawing/2014/main" id="{36EF518A-5D15-F423-714A-22896979D6A0}"/>
                    </a:ext>
                  </a:extLst>
                </xdr:cNvPr>
                <xdr:cNvSpPr/>
              </xdr:nvSpPr>
              <xdr:spPr>
                <a:xfrm>
                  <a:off x="6962774" y="106403773"/>
                  <a:ext cx="457200" cy="2286000"/>
                </a:xfrm>
                <a:prstGeom prst="roundRect">
                  <a:avLst>
                    <a:gd name="adj" fmla="val 47917"/>
                  </a:avLst>
                </a:prstGeom>
                <a:solidFill>
                  <a:srgbClr val="CCCC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C8FFE1"/>
                    </a:solidFill>
                  </a:endParaRPr>
                </a:p>
              </xdr:txBody>
            </xdr:sp>
            <xdr:sp macro="" textlink="">
              <xdr:nvSpPr>
                <xdr:cNvPr id="1007" name="Rectangle: Rounded Corners 1006">
                  <a:extLst>
                    <a:ext uri="{FF2B5EF4-FFF2-40B4-BE49-F238E27FC236}">
                      <a16:creationId xmlns:a16="http://schemas.microsoft.com/office/drawing/2014/main" id="{599F9363-8D9B-B5AF-5989-6D098B6E20C1}"/>
                    </a:ext>
                  </a:extLst>
                </xdr:cNvPr>
                <xdr:cNvSpPr/>
              </xdr:nvSpPr>
              <xdr:spPr>
                <a:xfrm rot="16200000">
                  <a:off x="5553075" y="105336972"/>
                  <a:ext cx="1133477" cy="2581278"/>
                </a:xfrm>
                <a:prstGeom prst="roundRect">
                  <a:avLst>
                    <a:gd name="adj" fmla="val 47917"/>
                  </a:avLst>
                </a:prstGeom>
                <a:solidFill>
                  <a:srgbClr val="CCCC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C8FFE1"/>
                    </a:solidFill>
                  </a:endParaRPr>
                </a:p>
              </xdr:txBody>
            </xdr:sp>
            <xdr:sp macro="" textlink="">
              <xdr:nvSpPr>
                <xdr:cNvPr id="1008" name="Rectangle: Rounded Corners 1007">
                  <a:extLst>
                    <a:ext uri="{FF2B5EF4-FFF2-40B4-BE49-F238E27FC236}">
                      <a16:creationId xmlns:a16="http://schemas.microsoft.com/office/drawing/2014/main" id="{98D00857-C87D-F923-3AE6-C81F1E046613}"/>
                    </a:ext>
                  </a:extLst>
                </xdr:cNvPr>
                <xdr:cNvSpPr/>
              </xdr:nvSpPr>
              <xdr:spPr>
                <a:xfrm rot="16200000">
                  <a:off x="5557838" y="104751184"/>
                  <a:ext cx="1133477" cy="1143003"/>
                </a:xfrm>
                <a:prstGeom prst="roundRect">
                  <a:avLst>
                    <a:gd name="adj" fmla="val 47917"/>
                  </a:avLst>
                </a:prstGeom>
                <a:solidFill>
                  <a:srgbClr val="CCCCFF"/>
                </a:solidFill>
                <a:ln>
                  <a:noFill/>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C8FFE1"/>
                    </a:solidFill>
                  </a:endParaRPr>
                </a:p>
              </xdr:txBody>
            </xdr:sp>
            <xdr:sp macro="" textlink="">
              <xdr:nvSpPr>
                <xdr:cNvPr id="1009" name="Rectangle: Rounded Corners 1008">
                  <a:extLst>
                    <a:ext uri="{FF2B5EF4-FFF2-40B4-BE49-F238E27FC236}">
                      <a16:creationId xmlns:a16="http://schemas.microsoft.com/office/drawing/2014/main" id="{55368532-5092-25D8-79E3-133A7463565C}"/>
                    </a:ext>
                  </a:extLst>
                </xdr:cNvPr>
                <xdr:cNvSpPr/>
              </xdr:nvSpPr>
              <xdr:spPr>
                <a:xfrm rot="16200000">
                  <a:off x="5210177" y="107203872"/>
                  <a:ext cx="1828799" cy="1143003"/>
                </a:xfrm>
                <a:prstGeom prst="roundRect">
                  <a:avLst>
                    <a:gd name="adj" fmla="val 47917"/>
                  </a:avLst>
                </a:prstGeom>
                <a:solidFill>
                  <a:srgbClr val="CCCC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C8FFE1"/>
                    </a:solidFill>
                  </a:endParaRPr>
                </a:p>
              </xdr:txBody>
            </xdr:sp>
            <xdr:sp macro="" textlink="">
              <xdr:nvSpPr>
                <xdr:cNvPr id="1010" name="Rectangle: Rounded Corners 1009">
                  <a:extLst>
                    <a:ext uri="{FF2B5EF4-FFF2-40B4-BE49-F238E27FC236}">
                      <a16:creationId xmlns:a16="http://schemas.microsoft.com/office/drawing/2014/main" id="{CA07D27C-B315-542B-B0E8-0F02AE5B4036}"/>
                    </a:ext>
                  </a:extLst>
                </xdr:cNvPr>
                <xdr:cNvSpPr/>
              </xdr:nvSpPr>
              <xdr:spPr>
                <a:xfrm>
                  <a:off x="5419725" y="106499024"/>
                  <a:ext cx="640080" cy="5029200"/>
                </a:xfrm>
                <a:prstGeom prst="roundRect">
                  <a:avLst>
                    <a:gd name="adj" fmla="val 47917"/>
                  </a:avLst>
                </a:prstGeom>
                <a:solidFill>
                  <a:srgbClr val="CCCC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C8FFE1"/>
                    </a:solidFill>
                  </a:endParaRPr>
                </a:p>
              </xdr:txBody>
            </xdr:sp>
            <xdr:sp macro="" textlink="">
              <xdr:nvSpPr>
                <xdr:cNvPr id="1011" name="Rectangle: Rounded Corners 1010">
                  <a:extLst>
                    <a:ext uri="{FF2B5EF4-FFF2-40B4-BE49-F238E27FC236}">
                      <a16:creationId xmlns:a16="http://schemas.microsoft.com/office/drawing/2014/main" id="{99CD967F-F2B1-7DA7-637F-78884E0B963F}"/>
                    </a:ext>
                  </a:extLst>
                </xdr:cNvPr>
                <xdr:cNvSpPr/>
              </xdr:nvSpPr>
              <xdr:spPr>
                <a:xfrm>
                  <a:off x="6200775" y="106499024"/>
                  <a:ext cx="640080" cy="5029200"/>
                </a:xfrm>
                <a:prstGeom prst="roundRect">
                  <a:avLst>
                    <a:gd name="adj" fmla="val 47917"/>
                  </a:avLst>
                </a:prstGeom>
                <a:solidFill>
                  <a:srgbClr val="CCCC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C8FFE1"/>
                    </a:solidFill>
                  </a:endParaRPr>
                </a:p>
              </xdr:txBody>
            </xdr:sp>
          </xdr:grpSp>
          <xdr:grpSp>
            <xdr:nvGrpSpPr>
              <xdr:cNvPr id="1001" name="Group 1000">
                <a:extLst>
                  <a:ext uri="{FF2B5EF4-FFF2-40B4-BE49-F238E27FC236}">
                    <a16:creationId xmlns:a16="http://schemas.microsoft.com/office/drawing/2014/main" id="{3035451F-6BAF-CD18-C3D5-69235088674B}"/>
                  </a:ext>
                </a:extLst>
              </xdr:cNvPr>
              <xdr:cNvGrpSpPr/>
            </xdr:nvGrpSpPr>
            <xdr:grpSpPr>
              <a:xfrm>
                <a:off x="13679805" y="106093372"/>
                <a:ext cx="953589" cy="1109382"/>
                <a:chOff x="0" y="0"/>
                <a:chExt cx="1112520" cy="1371600"/>
              </a:xfrm>
            </xdr:grpSpPr>
            <xdr:sp macro="" textlink="">
              <xdr:nvSpPr>
                <xdr:cNvPr id="1002" name="Rectangle 1001">
                  <a:extLst>
                    <a:ext uri="{FF2B5EF4-FFF2-40B4-BE49-F238E27FC236}">
                      <a16:creationId xmlns:a16="http://schemas.microsoft.com/office/drawing/2014/main" id="{542AEFA7-AD45-9FCC-29C0-4DBA0AE443B3}"/>
                    </a:ext>
                  </a:extLst>
                </xdr:cNvPr>
                <xdr:cNvSpPr/>
              </xdr:nvSpPr>
              <xdr:spPr>
                <a:xfrm>
                  <a:off x="0" y="0"/>
                  <a:ext cx="457200" cy="1371600"/>
                </a:xfrm>
                <a:prstGeom prst="rect">
                  <a:avLst/>
                </a:prstGeom>
                <a:gradFill>
                  <a:gsLst>
                    <a:gs pos="0">
                      <a:schemeClr val="bg1">
                        <a:lumMod val="95000"/>
                      </a:schemeClr>
                    </a:gs>
                    <a:gs pos="35000">
                      <a:schemeClr val="bg1">
                        <a:lumMod val="95000"/>
                      </a:schemeClr>
                    </a:gs>
                    <a:gs pos="37000">
                      <a:schemeClr val="accent6">
                        <a:lumMod val="40000"/>
                        <a:lumOff val="60000"/>
                      </a:schemeClr>
                    </a:gs>
                    <a:gs pos="100000">
                      <a:schemeClr val="accent6">
                        <a:lumMod val="60000"/>
                        <a:lumOff val="40000"/>
                      </a:schemeClr>
                    </a:gs>
                  </a:gsLst>
                  <a:lin ang="5400000" scaled="1"/>
                </a:gradFill>
                <a:ln>
                  <a:solidFill>
                    <a:schemeClr val="accent5">
                      <a:lumMod val="20000"/>
                      <a:lumOff val="80000"/>
                    </a:schemeClr>
                  </a:solidFill>
                </a:ln>
                <a:effectLst>
                  <a:glow rad="63500">
                    <a:schemeClr val="accent5">
                      <a:satMod val="175000"/>
                      <a:alpha val="40000"/>
                    </a:schemeClr>
                  </a:glow>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solidFill>
                      <a:srgbClr val="C8FFE1"/>
                    </a:solidFill>
                  </a:endParaRPr>
                </a:p>
              </xdr:txBody>
            </xdr:sp>
            <xdr:sp macro="" textlink="">
              <xdr:nvSpPr>
                <xdr:cNvPr id="1003" name="Rectangle 1002">
                  <a:extLst>
                    <a:ext uri="{FF2B5EF4-FFF2-40B4-BE49-F238E27FC236}">
                      <a16:creationId xmlns:a16="http://schemas.microsoft.com/office/drawing/2014/main" id="{13ACA40B-AB95-AF5F-45CE-06E195E8B880}"/>
                    </a:ext>
                  </a:extLst>
                </xdr:cNvPr>
                <xdr:cNvSpPr/>
              </xdr:nvSpPr>
              <xdr:spPr>
                <a:xfrm>
                  <a:off x="655320" y="0"/>
                  <a:ext cx="457200" cy="1371600"/>
                </a:xfrm>
                <a:prstGeom prst="rect">
                  <a:avLst/>
                </a:prstGeom>
                <a:gradFill>
                  <a:gsLst>
                    <a:gs pos="0">
                      <a:schemeClr val="bg1">
                        <a:lumMod val="95000"/>
                      </a:schemeClr>
                    </a:gs>
                    <a:gs pos="44000">
                      <a:schemeClr val="bg1">
                        <a:lumMod val="95000"/>
                      </a:schemeClr>
                    </a:gs>
                    <a:gs pos="45000">
                      <a:srgbClr val="F0CDFF"/>
                    </a:gs>
                    <a:gs pos="100000">
                      <a:srgbClr val="D7B9FF"/>
                    </a:gs>
                  </a:gsLst>
                  <a:lin ang="5400000" scaled="1"/>
                </a:gradFill>
                <a:ln>
                  <a:solidFill>
                    <a:schemeClr val="accent5">
                      <a:lumMod val="20000"/>
                      <a:lumOff val="80000"/>
                    </a:schemeClr>
                  </a:solidFill>
                </a:ln>
                <a:effectLst>
                  <a:glow rad="63500">
                    <a:schemeClr val="accent5">
                      <a:satMod val="175000"/>
                      <a:alpha val="40000"/>
                    </a:schemeClr>
                  </a:glow>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solidFill>
                      <a:srgbClr val="C8FFE1"/>
                    </a:solidFill>
                  </a:endParaRPr>
                </a:p>
              </xdr:txBody>
            </xdr:sp>
            <xdr:cxnSp macro="">
              <xdr:nvCxnSpPr>
                <xdr:cNvPr id="1004" name="Straight Connector 1003">
                  <a:extLst>
                    <a:ext uri="{FF2B5EF4-FFF2-40B4-BE49-F238E27FC236}">
                      <a16:creationId xmlns:a16="http://schemas.microsoft.com/office/drawing/2014/main" id="{4C258C9B-C62B-387C-4929-D6FD450736C2}"/>
                    </a:ext>
                  </a:extLst>
                </xdr:cNvPr>
                <xdr:cNvCxnSpPr/>
              </xdr:nvCxnSpPr>
              <xdr:spPr>
                <a:xfrm rot="21000000" flipH="1" flipV="1">
                  <a:off x="457297" y="501127"/>
                  <a:ext cx="185208" cy="129741"/>
                </a:xfrm>
                <a:prstGeom prst="line">
                  <a:avLst/>
                </a:prstGeom>
                <a:ln w="12700">
                  <a:solidFill>
                    <a:srgbClr val="7030A0"/>
                  </a:solidFill>
                </a:ln>
              </xdr:spPr>
              <xdr:style>
                <a:lnRef idx="1">
                  <a:schemeClr val="accent1"/>
                </a:lnRef>
                <a:fillRef idx="0">
                  <a:schemeClr val="accent1"/>
                </a:fillRef>
                <a:effectRef idx="0">
                  <a:schemeClr val="accent1"/>
                </a:effectRef>
                <a:fontRef idx="minor">
                  <a:schemeClr val="tx1"/>
                </a:fontRef>
              </xdr:style>
            </xdr:cxnSp>
          </xdr:grpSp>
        </xdr:grpSp>
        <xdr:sp macro="" textlink="">
          <xdr:nvSpPr>
            <xdr:cNvPr id="999" name="Thought Bubble: Cloud 998">
              <a:extLst>
                <a:ext uri="{FF2B5EF4-FFF2-40B4-BE49-F238E27FC236}">
                  <a16:creationId xmlns:a16="http://schemas.microsoft.com/office/drawing/2014/main" id="{EDC051C5-B7DF-6D6C-ABE4-601FA8ACFE73}"/>
                </a:ext>
              </a:extLst>
            </xdr:cNvPr>
            <xdr:cNvSpPr/>
          </xdr:nvSpPr>
          <xdr:spPr>
            <a:xfrm flipH="1">
              <a:off x="13365162" y="104827427"/>
              <a:ext cx="1171576" cy="514351"/>
            </a:xfrm>
            <a:prstGeom prst="cloudCallout">
              <a:avLst>
                <a:gd name="adj1" fmla="val -9451"/>
                <a:gd name="adj2" fmla="val 107209"/>
              </a:avLst>
            </a:prstGeom>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C8FFE1"/>
                </a:solidFill>
              </a:endParaRPr>
            </a:p>
          </xdr:txBody>
        </xdr:sp>
      </xdr:grpSp>
      <xdr:grpSp>
        <xdr:nvGrpSpPr>
          <xdr:cNvPr id="953" name="Group 952">
            <a:extLst>
              <a:ext uri="{FF2B5EF4-FFF2-40B4-BE49-F238E27FC236}">
                <a16:creationId xmlns:a16="http://schemas.microsoft.com/office/drawing/2014/main" id="{C25B5BAB-9AF8-CED3-7E10-1E764124FD46}"/>
              </a:ext>
            </a:extLst>
          </xdr:cNvPr>
          <xdr:cNvGrpSpPr>
            <a:grpSpLocks noChangeAspect="1"/>
          </xdr:cNvGrpSpPr>
        </xdr:nvGrpSpPr>
        <xdr:grpSpPr>
          <a:xfrm>
            <a:off x="295784" y="107882306"/>
            <a:ext cx="674825" cy="1999079"/>
            <a:chOff x="13527313" y="104774987"/>
            <a:chExt cx="1171575" cy="3438535"/>
          </a:xfrm>
        </xdr:grpSpPr>
        <xdr:grpSp>
          <xdr:nvGrpSpPr>
            <xdr:cNvPr id="984" name="Group 983">
              <a:extLst>
                <a:ext uri="{FF2B5EF4-FFF2-40B4-BE49-F238E27FC236}">
                  <a16:creationId xmlns:a16="http://schemas.microsoft.com/office/drawing/2014/main" id="{CD9B52F3-F184-C8D7-C78D-70B5286598BB}"/>
                </a:ext>
              </a:extLst>
            </xdr:cNvPr>
            <xdr:cNvGrpSpPr/>
          </xdr:nvGrpSpPr>
          <xdr:grpSpPr>
            <a:xfrm>
              <a:off x="13620749" y="105470322"/>
              <a:ext cx="1053296" cy="2743200"/>
              <a:chOff x="13620749" y="105470322"/>
              <a:chExt cx="1053296" cy="2743200"/>
            </a:xfrm>
          </xdr:grpSpPr>
          <xdr:grpSp>
            <xdr:nvGrpSpPr>
              <xdr:cNvPr id="986" name="Group 985">
                <a:extLst>
                  <a:ext uri="{FF2B5EF4-FFF2-40B4-BE49-F238E27FC236}">
                    <a16:creationId xmlns:a16="http://schemas.microsoft.com/office/drawing/2014/main" id="{AF3C49FE-B192-A8A0-C2B0-D013D234EE4C}"/>
                  </a:ext>
                </a:extLst>
              </xdr:cNvPr>
              <xdr:cNvGrpSpPr>
                <a:grpSpLocks noChangeAspect="1"/>
              </xdr:cNvGrpSpPr>
            </xdr:nvGrpSpPr>
            <xdr:grpSpPr>
              <a:xfrm>
                <a:off x="13620749" y="105470322"/>
                <a:ext cx="1053296" cy="2743200"/>
                <a:chOff x="4819649" y="104755947"/>
                <a:chExt cx="2600325" cy="6772277"/>
              </a:xfrm>
              <a:solidFill>
                <a:srgbClr val="00B0F0"/>
              </a:solidFill>
            </xdr:grpSpPr>
            <xdr:sp macro="" textlink="">
              <xdr:nvSpPr>
                <xdr:cNvPr id="991" name="Rectangle: Rounded Corners 990">
                  <a:extLst>
                    <a:ext uri="{FF2B5EF4-FFF2-40B4-BE49-F238E27FC236}">
                      <a16:creationId xmlns:a16="http://schemas.microsoft.com/office/drawing/2014/main" id="{73D03AEC-D0E1-F06B-1177-7CAF92EAB13C}"/>
                    </a:ext>
                  </a:extLst>
                </xdr:cNvPr>
                <xdr:cNvSpPr/>
              </xdr:nvSpPr>
              <xdr:spPr>
                <a:xfrm>
                  <a:off x="4819649" y="106403773"/>
                  <a:ext cx="457200" cy="2286000"/>
                </a:xfrm>
                <a:prstGeom prst="roundRect">
                  <a:avLst>
                    <a:gd name="adj" fmla="val 47917"/>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C8FFE1"/>
                    </a:solidFill>
                  </a:endParaRPr>
                </a:p>
              </xdr:txBody>
            </xdr:sp>
            <xdr:sp macro="" textlink="">
              <xdr:nvSpPr>
                <xdr:cNvPr id="992" name="Rectangle: Rounded Corners 991">
                  <a:extLst>
                    <a:ext uri="{FF2B5EF4-FFF2-40B4-BE49-F238E27FC236}">
                      <a16:creationId xmlns:a16="http://schemas.microsoft.com/office/drawing/2014/main" id="{B4E3461A-1BC0-2389-7F1D-731E516820F0}"/>
                    </a:ext>
                  </a:extLst>
                </xdr:cNvPr>
                <xdr:cNvSpPr/>
              </xdr:nvSpPr>
              <xdr:spPr>
                <a:xfrm>
                  <a:off x="6962774" y="106403773"/>
                  <a:ext cx="457200" cy="2286000"/>
                </a:xfrm>
                <a:prstGeom prst="roundRect">
                  <a:avLst>
                    <a:gd name="adj" fmla="val 47917"/>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C8FFE1"/>
                    </a:solidFill>
                  </a:endParaRPr>
                </a:p>
              </xdr:txBody>
            </xdr:sp>
            <xdr:sp macro="" textlink="">
              <xdr:nvSpPr>
                <xdr:cNvPr id="993" name="Rectangle: Rounded Corners 992">
                  <a:extLst>
                    <a:ext uri="{FF2B5EF4-FFF2-40B4-BE49-F238E27FC236}">
                      <a16:creationId xmlns:a16="http://schemas.microsoft.com/office/drawing/2014/main" id="{C0DFB187-7F84-B302-4821-7E25D3516736}"/>
                    </a:ext>
                  </a:extLst>
                </xdr:cNvPr>
                <xdr:cNvSpPr/>
              </xdr:nvSpPr>
              <xdr:spPr>
                <a:xfrm rot="16200000">
                  <a:off x="5553075" y="105336972"/>
                  <a:ext cx="1133477" cy="2581278"/>
                </a:xfrm>
                <a:prstGeom prst="roundRect">
                  <a:avLst>
                    <a:gd name="adj" fmla="val 47917"/>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C8FFE1"/>
                    </a:solidFill>
                  </a:endParaRPr>
                </a:p>
              </xdr:txBody>
            </xdr:sp>
            <xdr:sp macro="" textlink="">
              <xdr:nvSpPr>
                <xdr:cNvPr id="994" name="Rectangle: Rounded Corners 993">
                  <a:extLst>
                    <a:ext uri="{FF2B5EF4-FFF2-40B4-BE49-F238E27FC236}">
                      <a16:creationId xmlns:a16="http://schemas.microsoft.com/office/drawing/2014/main" id="{17A4EFC1-03C8-2F3C-C1C1-07521AF8D98D}"/>
                    </a:ext>
                  </a:extLst>
                </xdr:cNvPr>
                <xdr:cNvSpPr/>
              </xdr:nvSpPr>
              <xdr:spPr>
                <a:xfrm rot="16200000">
                  <a:off x="5557838" y="104751184"/>
                  <a:ext cx="1133477" cy="1143003"/>
                </a:xfrm>
                <a:prstGeom prst="roundRect">
                  <a:avLst>
                    <a:gd name="adj" fmla="val 47917"/>
                  </a:avLst>
                </a:prstGeom>
                <a:solidFill>
                  <a:srgbClr val="0070C0"/>
                </a:solidFill>
                <a:ln>
                  <a:noFill/>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C8FFE1"/>
                    </a:solidFill>
                  </a:endParaRPr>
                </a:p>
              </xdr:txBody>
            </xdr:sp>
            <xdr:sp macro="" textlink="">
              <xdr:nvSpPr>
                <xdr:cNvPr id="995" name="Rectangle: Rounded Corners 994">
                  <a:extLst>
                    <a:ext uri="{FF2B5EF4-FFF2-40B4-BE49-F238E27FC236}">
                      <a16:creationId xmlns:a16="http://schemas.microsoft.com/office/drawing/2014/main" id="{F68673A3-ADA1-B8A0-925B-9258844837FB}"/>
                    </a:ext>
                  </a:extLst>
                </xdr:cNvPr>
                <xdr:cNvSpPr/>
              </xdr:nvSpPr>
              <xdr:spPr>
                <a:xfrm rot="16200000">
                  <a:off x="5210177" y="107203872"/>
                  <a:ext cx="1828799" cy="1143003"/>
                </a:xfrm>
                <a:prstGeom prst="roundRect">
                  <a:avLst>
                    <a:gd name="adj" fmla="val 47917"/>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C8FFE1"/>
                    </a:solidFill>
                  </a:endParaRPr>
                </a:p>
              </xdr:txBody>
            </xdr:sp>
            <xdr:sp macro="" textlink="">
              <xdr:nvSpPr>
                <xdr:cNvPr id="996" name="Rectangle: Rounded Corners 995">
                  <a:extLst>
                    <a:ext uri="{FF2B5EF4-FFF2-40B4-BE49-F238E27FC236}">
                      <a16:creationId xmlns:a16="http://schemas.microsoft.com/office/drawing/2014/main" id="{A96C9B57-C899-BF3C-EC4A-F032358DFF29}"/>
                    </a:ext>
                  </a:extLst>
                </xdr:cNvPr>
                <xdr:cNvSpPr/>
              </xdr:nvSpPr>
              <xdr:spPr>
                <a:xfrm>
                  <a:off x="5419725" y="106499024"/>
                  <a:ext cx="640080" cy="5029200"/>
                </a:xfrm>
                <a:prstGeom prst="roundRect">
                  <a:avLst>
                    <a:gd name="adj" fmla="val 47917"/>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C8FFE1"/>
                    </a:solidFill>
                  </a:endParaRPr>
                </a:p>
              </xdr:txBody>
            </xdr:sp>
            <xdr:sp macro="" textlink="">
              <xdr:nvSpPr>
                <xdr:cNvPr id="997" name="Rectangle: Rounded Corners 996">
                  <a:extLst>
                    <a:ext uri="{FF2B5EF4-FFF2-40B4-BE49-F238E27FC236}">
                      <a16:creationId xmlns:a16="http://schemas.microsoft.com/office/drawing/2014/main" id="{383C8338-88D9-CB8F-3341-8CADB4AF94E7}"/>
                    </a:ext>
                  </a:extLst>
                </xdr:cNvPr>
                <xdr:cNvSpPr/>
              </xdr:nvSpPr>
              <xdr:spPr>
                <a:xfrm>
                  <a:off x="6200775" y="106499024"/>
                  <a:ext cx="640080" cy="5029200"/>
                </a:xfrm>
                <a:prstGeom prst="roundRect">
                  <a:avLst>
                    <a:gd name="adj" fmla="val 47917"/>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C8FFE1"/>
                    </a:solidFill>
                  </a:endParaRPr>
                </a:p>
              </xdr:txBody>
            </xdr:sp>
          </xdr:grpSp>
          <xdr:grpSp>
            <xdr:nvGrpSpPr>
              <xdr:cNvPr id="987" name="Group 986">
                <a:extLst>
                  <a:ext uri="{FF2B5EF4-FFF2-40B4-BE49-F238E27FC236}">
                    <a16:creationId xmlns:a16="http://schemas.microsoft.com/office/drawing/2014/main" id="{4E8831AE-BBB6-742B-591C-F7E9929EDEC5}"/>
                  </a:ext>
                </a:extLst>
              </xdr:cNvPr>
              <xdr:cNvGrpSpPr/>
            </xdr:nvGrpSpPr>
            <xdr:grpSpPr>
              <a:xfrm>
                <a:off x="13679805" y="106093372"/>
                <a:ext cx="953589" cy="1109382"/>
                <a:chOff x="0" y="0"/>
                <a:chExt cx="1112520" cy="1371600"/>
              </a:xfrm>
            </xdr:grpSpPr>
            <xdr:sp macro="" textlink="">
              <xdr:nvSpPr>
                <xdr:cNvPr id="988" name="Rectangle 987">
                  <a:extLst>
                    <a:ext uri="{FF2B5EF4-FFF2-40B4-BE49-F238E27FC236}">
                      <a16:creationId xmlns:a16="http://schemas.microsoft.com/office/drawing/2014/main" id="{7324630A-69BA-A3F1-657A-ABC3776BB6BB}"/>
                    </a:ext>
                  </a:extLst>
                </xdr:cNvPr>
                <xdr:cNvSpPr/>
              </xdr:nvSpPr>
              <xdr:spPr>
                <a:xfrm>
                  <a:off x="0" y="0"/>
                  <a:ext cx="457200" cy="1371600"/>
                </a:xfrm>
                <a:prstGeom prst="rect">
                  <a:avLst/>
                </a:prstGeom>
                <a:gradFill>
                  <a:gsLst>
                    <a:gs pos="0">
                      <a:schemeClr val="bg1">
                        <a:lumMod val="95000"/>
                      </a:schemeClr>
                    </a:gs>
                    <a:gs pos="69000">
                      <a:schemeClr val="bg1">
                        <a:lumMod val="95000"/>
                      </a:schemeClr>
                    </a:gs>
                    <a:gs pos="70000">
                      <a:schemeClr val="accent6">
                        <a:lumMod val="40000"/>
                        <a:lumOff val="60000"/>
                      </a:schemeClr>
                    </a:gs>
                    <a:gs pos="100000">
                      <a:schemeClr val="accent6">
                        <a:lumMod val="60000"/>
                        <a:lumOff val="40000"/>
                      </a:schemeClr>
                    </a:gs>
                  </a:gsLst>
                  <a:lin ang="5400000" scaled="1"/>
                </a:gradFill>
                <a:ln>
                  <a:solidFill>
                    <a:schemeClr val="accent5">
                      <a:lumMod val="20000"/>
                      <a:lumOff val="80000"/>
                    </a:schemeClr>
                  </a:solidFill>
                </a:ln>
                <a:effectLst>
                  <a:glow rad="63500">
                    <a:schemeClr val="accent5">
                      <a:satMod val="175000"/>
                      <a:alpha val="40000"/>
                    </a:schemeClr>
                  </a:glow>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solidFill>
                      <a:srgbClr val="C8FFE1"/>
                    </a:solidFill>
                  </a:endParaRPr>
                </a:p>
              </xdr:txBody>
            </xdr:sp>
            <xdr:sp macro="" textlink="">
              <xdr:nvSpPr>
                <xdr:cNvPr id="989" name="Rectangle 988">
                  <a:extLst>
                    <a:ext uri="{FF2B5EF4-FFF2-40B4-BE49-F238E27FC236}">
                      <a16:creationId xmlns:a16="http://schemas.microsoft.com/office/drawing/2014/main" id="{C2FB109E-ED48-BC72-E5BE-FBAA5B25499D}"/>
                    </a:ext>
                  </a:extLst>
                </xdr:cNvPr>
                <xdr:cNvSpPr/>
              </xdr:nvSpPr>
              <xdr:spPr>
                <a:xfrm>
                  <a:off x="655320" y="0"/>
                  <a:ext cx="457200" cy="1371600"/>
                </a:xfrm>
                <a:prstGeom prst="rect">
                  <a:avLst/>
                </a:prstGeom>
                <a:gradFill>
                  <a:gsLst>
                    <a:gs pos="0">
                      <a:schemeClr val="bg1">
                        <a:lumMod val="95000"/>
                      </a:schemeClr>
                    </a:gs>
                    <a:gs pos="89000">
                      <a:schemeClr val="bg1">
                        <a:lumMod val="95000"/>
                      </a:schemeClr>
                    </a:gs>
                    <a:gs pos="90000">
                      <a:srgbClr val="F0CDFF"/>
                    </a:gs>
                    <a:gs pos="100000">
                      <a:srgbClr val="D7B9FF"/>
                    </a:gs>
                  </a:gsLst>
                  <a:lin ang="5400000" scaled="1"/>
                </a:gradFill>
                <a:ln>
                  <a:solidFill>
                    <a:schemeClr val="accent5">
                      <a:lumMod val="20000"/>
                      <a:lumOff val="80000"/>
                    </a:schemeClr>
                  </a:solidFill>
                </a:ln>
                <a:effectLst>
                  <a:glow rad="63500">
                    <a:schemeClr val="accent5">
                      <a:satMod val="175000"/>
                      <a:alpha val="40000"/>
                    </a:schemeClr>
                  </a:glow>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solidFill>
                      <a:srgbClr val="C8FFE1"/>
                    </a:solidFill>
                  </a:endParaRPr>
                </a:p>
              </xdr:txBody>
            </xdr:sp>
            <xdr:cxnSp macro="">
              <xdr:nvCxnSpPr>
                <xdr:cNvPr id="990" name="Straight Connector 989">
                  <a:extLst>
                    <a:ext uri="{FF2B5EF4-FFF2-40B4-BE49-F238E27FC236}">
                      <a16:creationId xmlns:a16="http://schemas.microsoft.com/office/drawing/2014/main" id="{700694DC-1FAA-E047-7382-5CB68A2478A9}"/>
                    </a:ext>
                  </a:extLst>
                </xdr:cNvPr>
                <xdr:cNvCxnSpPr/>
              </xdr:nvCxnSpPr>
              <xdr:spPr>
                <a:xfrm rot="900000" flipH="1" flipV="1">
                  <a:off x="433060" y="1005572"/>
                  <a:ext cx="240771" cy="194458"/>
                </a:xfrm>
                <a:prstGeom prst="line">
                  <a:avLst/>
                </a:prstGeom>
                <a:ln w="12700">
                  <a:solidFill>
                    <a:srgbClr val="002060"/>
                  </a:solidFill>
                </a:ln>
              </xdr:spPr>
              <xdr:style>
                <a:lnRef idx="1">
                  <a:schemeClr val="accent1"/>
                </a:lnRef>
                <a:fillRef idx="0">
                  <a:schemeClr val="accent1"/>
                </a:fillRef>
                <a:effectRef idx="0">
                  <a:schemeClr val="accent1"/>
                </a:effectRef>
                <a:fontRef idx="minor">
                  <a:schemeClr val="tx1"/>
                </a:fontRef>
              </xdr:style>
            </xdr:cxnSp>
          </xdr:grpSp>
        </xdr:grpSp>
        <xdr:sp macro="" textlink="">
          <xdr:nvSpPr>
            <xdr:cNvPr id="985" name="Thought Bubble: Cloud 984">
              <a:extLst>
                <a:ext uri="{FF2B5EF4-FFF2-40B4-BE49-F238E27FC236}">
                  <a16:creationId xmlns:a16="http://schemas.microsoft.com/office/drawing/2014/main" id="{E0A46450-0C6E-9F02-CEB1-8C5CEED58B38}"/>
                </a:ext>
              </a:extLst>
            </xdr:cNvPr>
            <xdr:cNvSpPr/>
          </xdr:nvSpPr>
          <xdr:spPr>
            <a:xfrm flipH="1">
              <a:off x="13527313" y="104774987"/>
              <a:ext cx="1171575" cy="514351"/>
            </a:xfrm>
            <a:prstGeom prst="cloudCallout">
              <a:avLst>
                <a:gd name="adj1" fmla="val -9451"/>
                <a:gd name="adj2" fmla="val 107209"/>
              </a:avLst>
            </a:prstGeom>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C8FFE1"/>
                </a:solidFill>
              </a:endParaRPr>
            </a:p>
          </xdr:txBody>
        </xdr:sp>
      </xdr:grpSp>
      <xdr:grpSp>
        <xdr:nvGrpSpPr>
          <xdr:cNvPr id="954" name="Group 953">
            <a:extLst>
              <a:ext uri="{FF2B5EF4-FFF2-40B4-BE49-F238E27FC236}">
                <a16:creationId xmlns:a16="http://schemas.microsoft.com/office/drawing/2014/main" id="{13D8A5DD-378B-B528-F1BD-38C52DB2E8C3}"/>
              </a:ext>
            </a:extLst>
          </xdr:cNvPr>
          <xdr:cNvGrpSpPr>
            <a:grpSpLocks noChangeAspect="1"/>
          </xdr:cNvGrpSpPr>
        </xdr:nvGrpSpPr>
        <xdr:grpSpPr>
          <a:xfrm>
            <a:off x="1037033" y="107867116"/>
            <a:ext cx="719366" cy="1999072"/>
            <a:chOff x="13425142" y="104774999"/>
            <a:chExt cx="1248903" cy="3438523"/>
          </a:xfrm>
        </xdr:grpSpPr>
        <xdr:grpSp>
          <xdr:nvGrpSpPr>
            <xdr:cNvPr id="970" name="Group 969">
              <a:extLst>
                <a:ext uri="{FF2B5EF4-FFF2-40B4-BE49-F238E27FC236}">
                  <a16:creationId xmlns:a16="http://schemas.microsoft.com/office/drawing/2014/main" id="{B5FD7380-9126-081A-3CA4-29EA4913C38F}"/>
                </a:ext>
              </a:extLst>
            </xdr:cNvPr>
            <xdr:cNvGrpSpPr/>
          </xdr:nvGrpSpPr>
          <xdr:grpSpPr>
            <a:xfrm>
              <a:off x="13620749" y="105470322"/>
              <a:ext cx="1053296" cy="2743200"/>
              <a:chOff x="13620749" y="105470322"/>
              <a:chExt cx="1053296" cy="2743200"/>
            </a:xfrm>
          </xdr:grpSpPr>
          <xdr:grpSp>
            <xdr:nvGrpSpPr>
              <xdr:cNvPr id="972" name="Group 971">
                <a:extLst>
                  <a:ext uri="{FF2B5EF4-FFF2-40B4-BE49-F238E27FC236}">
                    <a16:creationId xmlns:a16="http://schemas.microsoft.com/office/drawing/2014/main" id="{B6844B56-7F52-C5C1-2FEB-4BCE113B9787}"/>
                  </a:ext>
                </a:extLst>
              </xdr:cNvPr>
              <xdr:cNvGrpSpPr>
                <a:grpSpLocks noChangeAspect="1"/>
              </xdr:cNvGrpSpPr>
            </xdr:nvGrpSpPr>
            <xdr:grpSpPr>
              <a:xfrm>
                <a:off x="13620749" y="105470322"/>
                <a:ext cx="1053296" cy="2743200"/>
                <a:chOff x="4819649" y="104755947"/>
                <a:chExt cx="2600325" cy="6772277"/>
              </a:xfrm>
              <a:solidFill>
                <a:srgbClr val="00B0F0"/>
              </a:solidFill>
            </xdr:grpSpPr>
            <xdr:sp macro="" textlink="">
              <xdr:nvSpPr>
                <xdr:cNvPr id="977" name="Rectangle: Rounded Corners 976">
                  <a:extLst>
                    <a:ext uri="{FF2B5EF4-FFF2-40B4-BE49-F238E27FC236}">
                      <a16:creationId xmlns:a16="http://schemas.microsoft.com/office/drawing/2014/main" id="{A4E71BCC-3F0A-000E-19DD-FDAE145AA868}"/>
                    </a:ext>
                  </a:extLst>
                </xdr:cNvPr>
                <xdr:cNvSpPr/>
              </xdr:nvSpPr>
              <xdr:spPr>
                <a:xfrm>
                  <a:off x="4819649" y="106403773"/>
                  <a:ext cx="457200" cy="2286000"/>
                </a:xfrm>
                <a:prstGeom prst="roundRect">
                  <a:avLst>
                    <a:gd name="adj" fmla="val 47917"/>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C8FFE1"/>
                    </a:solidFill>
                  </a:endParaRPr>
                </a:p>
              </xdr:txBody>
            </xdr:sp>
            <xdr:sp macro="" textlink="">
              <xdr:nvSpPr>
                <xdr:cNvPr id="978" name="Rectangle: Rounded Corners 977">
                  <a:extLst>
                    <a:ext uri="{FF2B5EF4-FFF2-40B4-BE49-F238E27FC236}">
                      <a16:creationId xmlns:a16="http://schemas.microsoft.com/office/drawing/2014/main" id="{325D419A-4FE7-ACF5-932C-DA123408A2CB}"/>
                    </a:ext>
                  </a:extLst>
                </xdr:cNvPr>
                <xdr:cNvSpPr/>
              </xdr:nvSpPr>
              <xdr:spPr>
                <a:xfrm>
                  <a:off x="6962774" y="106403773"/>
                  <a:ext cx="457200" cy="2286000"/>
                </a:xfrm>
                <a:prstGeom prst="roundRect">
                  <a:avLst>
                    <a:gd name="adj" fmla="val 47917"/>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C8FFE1"/>
                    </a:solidFill>
                  </a:endParaRPr>
                </a:p>
              </xdr:txBody>
            </xdr:sp>
            <xdr:sp macro="" textlink="">
              <xdr:nvSpPr>
                <xdr:cNvPr id="979" name="Rectangle: Rounded Corners 978">
                  <a:extLst>
                    <a:ext uri="{FF2B5EF4-FFF2-40B4-BE49-F238E27FC236}">
                      <a16:creationId xmlns:a16="http://schemas.microsoft.com/office/drawing/2014/main" id="{D51D3D84-25E6-8F38-4349-18E060D4AAA9}"/>
                    </a:ext>
                  </a:extLst>
                </xdr:cNvPr>
                <xdr:cNvSpPr/>
              </xdr:nvSpPr>
              <xdr:spPr>
                <a:xfrm rot="16200000">
                  <a:off x="5553075" y="105336972"/>
                  <a:ext cx="1133477" cy="2581278"/>
                </a:xfrm>
                <a:prstGeom prst="roundRect">
                  <a:avLst>
                    <a:gd name="adj" fmla="val 47917"/>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C8FFE1"/>
                    </a:solidFill>
                  </a:endParaRPr>
                </a:p>
              </xdr:txBody>
            </xdr:sp>
            <xdr:sp macro="" textlink="">
              <xdr:nvSpPr>
                <xdr:cNvPr id="980" name="Rectangle: Rounded Corners 979">
                  <a:extLst>
                    <a:ext uri="{FF2B5EF4-FFF2-40B4-BE49-F238E27FC236}">
                      <a16:creationId xmlns:a16="http://schemas.microsoft.com/office/drawing/2014/main" id="{BFC3824A-3310-6705-78CF-D9FFDCB9AE0B}"/>
                    </a:ext>
                  </a:extLst>
                </xdr:cNvPr>
                <xdr:cNvSpPr/>
              </xdr:nvSpPr>
              <xdr:spPr>
                <a:xfrm rot="16200000">
                  <a:off x="5557838" y="104751184"/>
                  <a:ext cx="1133477" cy="1143003"/>
                </a:xfrm>
                <a:prstGeom prst="roundRect">
                  <a:avLst>
                    <a:gd name="adj" fmla="val 47917"/>
                  </a:avLst>
                </a:prstGeom>
                <a:grpFill/>
                <a:ln>
                  <a:noFill/>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C8FFE1"/>
                    </a:solidFill>
                  </a:endParaRPr>
                </a:p>
              </xdr:txBody>
            </xdr:sp>
            <xdr:sp macro="" textlink="">
              <xdr:nvSpPr>
                <xdr:cNvPr id="981" name="Rectangle: Rounded Corners 980">
                  <a:extLst>
                    <a:ext uri="{FF2B5EF4-FFF2-40B4-BE49-F238E27FC236}">
                      <a16:creationId xmlns:a16="http://schemas.microsoft.com/office/drawing/2014/main" id="{F97C4498-4D55-2F19-F997-81D162B513C8}"/>
                    </a:ext>
                  </a:extLst>
                </xdr:cNvPr>
                <xdr:cNvSpPr/>
              </xdr:nvSpPr>
              <xdr:spPr>
                <a:xfrm rot="16200000">
                  <a:off x="5210177" y="107203872"/>
                  <a:ext cx="1828799" cy="1143003"/>
                </a:xfrm>
                <a:prstGeom prst="roundRect">
                  <a:avLst>
                    <a:gd name="adj" fmla="val 47917"/>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C8FFE1"/>
                    </a:solidFill>
                  </a:endParaRPr>
                </a:p>
              </xdr:txBody>
            </xdr:sp>
            <xdr:sp macro="" textlink="">
              <xdr:nvSpPr>
                <xdr:cNvPr id="982" name="Rectangle: Rounded Corners 981">
                  <a:extLst>
                    <a:ext uri="{FF2B5EF4-FFF2-40B4-BE49-F238E27FC236}">
                      <a16:creationId xmlns:a16="http://schemas.microsoft.com/office/drawing/2014/main" id="{9DF7E217-2A9E-6F08-32E5-5D88508BA547}"/>
                    </a:ext>
                  </a:extLst>
                </xdr:cNvPr>
                <xdr:cNvSpPr/>
              </xdr:nvSpPr>
              <xdr:spPr>
                <a:xfrm>
                  <a:off x="5419725" y="106499024"/>
                  <a:ext cx="640080" cy="5029200"/>
                </a:xfrm>
                <a:prstGeom prst="roundRect">
                  <a:avLst>
                    <a:gd name="adj" fmla="val 47917"/>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C8FFE1"/>
                    </a:solidFill>
                  </a:endParaRPr>
                </a:p>
              </xdr:txBody>
            </xdr:sp>
            <xdr:sp macro="" textlink="">
              <xdr:nvSpPr>
                <xdr:cNvPr id="983" name="Rectangle: Rounded Corners 982">
                  <a:extLst>
                    <a:ext uri="{FF2B5EF4-FFF2-40B4-BE49-F238E27FC236}">
                      <a16:creationId xmlns:a16="http://schemas.microsoft.com/office/drawing/2014/main" id="{4703972D-5110-D6AA-5EE3-D307DF598E57}"/>
                    </a:ext>
                  </a:extLst>
                </xdr:cNvPr>
                <xdr:cNvSpPr/>
              </xdr:nvSpPr>
              <xdr:spPr>
                <a:xfrm>
                  <a:off x="6200775" y="106499024"/>
                  <a:ext cx="640080" cy="5029200"/>
                </a:xfrm>
                <a:prstGeom prst="roundRect">
                  <a:avLst>
                    <a:gd name="adj" fmla="val 47917"/>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C8FFE1"/>
                    </a:solidFill>
                  </a:endParaRPr>
                </a:p>
              </xdr:txBody>
            </xdr:sp>
          </xdr:grpSp>
          <xdr:grpSp>
            <xdr:nvGrpSpPr>
              <xdr:cNvPr id="973" name="Group 972">
                <a:extLst>
                  <a:ext uri="{FF2B5EF4-FFF2-40B4-BE49-F238E27FC236}">
                    <a16:creationId xmlns:a16="http://schemas.microsoft.com/office/drawing/2014/main" id="{F226DEA7-A6EB-EF02-8FD2-016AEE79727E}"/>
                  </a:ext>
                </a:extLst>
              </xdr:cNvPr>
              <xdr:cNvGrpSpPr/>
            </xdr:nvGrpSpPr>
            <xdr:grpSpPr>
              <a:xfrm>
                <a:off x="13679805" y="106093372"/>
                <a:ext cx="953589" cy="1109382"/>
                <a:chOff x="0" y="0"/>
                <a:chExt cx="1112520" cy="1371600"/>
              </a:xfrm>
            </xdr:grpSpPr>
            <xdr:sp macro="" textlink="">
              <xdr:nvSpPr>
                <xdr:cNvPr id="974" name="Rectangle 973">
                  <a:extLst>
                    <a:ext uri="{FF2B5EF4-FFF2-40B4-BE49-F238E27FC236}">
                      <a16:creationId xmlns:a16="http://schemas.microsoft.com/office/drawing/2014/main" id="{129843EE-5874-CF3E-8310-076593C60C26}"/>
                    </a:ext>
                  </a:extLst>
                </xdr:cNvPr>
                <xdr:cNvSpPr/>
              </xdr:nvSpPr>
              <xdr:spPr>
                <a:xfrm>
                  <a:off x="0" y="0"/>
                  <a:ext cx="457200" cy="1371600"/>
                </a:xfrm>
                <a:prstGeom prst="rect">
                  <a:avLst/>
                </a:prstGeom>
                <a:gradFill>
                  <a:gsLst>
                    <a:gs pos="0">
                      <a:schemeClr val="bg1">
                        <a:lumMod val="95000"/>
                      </a:schemeClr>
                    </a:gs>
                    <a:gs pos="59000">
                      <a:schemeClr val="bg1">
                        <a:lumMod val="95000"/>
                      </a:schemeClr>
                    </a:gs>
                    <a:gs pos="60000">
                      <a:schemeClr val="accent6">
                        <a:lumMod val="40000"/>
                        <a:lumOff val="60000"/>
                      </a:schemeClr>
                    </a:gs>
                    <a:gs pos="100000">
                      <a:schemeClr val="accent6">
                        <a:lumMod val="60000"/>
                        <a:lumOff val="40000"/>
                      </a:schemeClr>
                    </a:gs>
                  </a:gsLst>
                  <a:lin ang="5400000" scaled="1"/>
                </a:gradFill>
                <a:ln>
                  <a:solidFill>
                    <a:schemeClr val="accent5">
                      <a:lumMod val="20000"/>
                      <a:lumOff val="80000"/>
                    </a:schemeClr>
                  </a:solidFill>
                </a:ln>
                <a:effectLst>
                  <a:glow rad="63500">
                    <a:schemeClr val="accent5">
                      <a:satMod val="175000"/>
                      <a:alpha val="40000"/>
                    </a:schemeClr>
                  </a:glow>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solidFill>
                      <a:srgbClr val="C8FFE1"/>
                    </a:solidFill>
                  </a:endParaRPr>
                </a:p>
              </xdr:txBody>
            </xdr:sp>
            <xdr:sp macro="" textlink="">
              <xdr:nvSpPr>
                <xdr:cNvPr id="975" name="Rectangle 974">
                  <a:extLst>
                    <a:ext uri="{FF2B5EF4-FFF2-40B4-BE49-F238E27FC236}">
                      <a16:creationId xmlns:a16="http://schemas.microsoft.com/office/drawing/2014/main" id="{D852B024-D1E1-2B40-1A5B-70887EEDDFEB}"/>
                    </a:ext>
                  </a:extLst>
                </xdr:cNvPr>
                <xdr:cNvSpPr/>
              </xdr:nvSpPr>
              <xdr:spPr>
                <a:xfrm>
                  <a:off x="655320" y="0"/>
                  <a:ext cx="457200" cy="1371600"/>
                </a:xfrm>
                <a:prstGeom prst="rect">
                  <a:avLst/>
                </a:prstGeom>
                <a:gradFill>
                  <a:gsLst>
                    <a:gs pos="0">
                      <a:schemeClr val="bg1">
                        <a:lumMod val="95000"/>
                      </a:schemeClr>
                    </a:gs>
                    <a:gs pos="69000">
                      <a:schemeClr val="bg1">
                        <a:lumMod val="95000"/>
                      </a:schemeClr>
                    </a:gs>
                    <a:gs pos="70000">
                      <a:srgbClr val="F0CDFF"/>
                    </a:gs>
                    <a:gs pos="100000">
                      <a:srgbClr val="D7B9FF"/>
                    </a:gs>
                  </a:gsLst>
                  <a:lin ang="5400000" scaled="1"/>
                </a:gradFill>
                <a:ln>
                  <a:solidFill>
                    <a:schemeClr val="accent5">
                      <a:lumMod val="20000"/>
                      <a:lumOff val="80000"/>
                    </a:schemeClr>
                  </a:solidFill>
                </a:ln>
                <a:effectLst>
                  <a:glow rad="63500">
                    <a:schemeClr val="accent5">
                      <a:satMod val="175000"/>
                      <a:alpha val="40000"/>
                    </a:schemeClr>
                  </a:glow>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solidFill>
                      <a:srgbClr val="C8FFE1"/>
                    </a:solidFill>
                  </a:endParaRPr>
                </a:p>
              </xdr:txBody>
            </xdr:sp>
            <xdr:cxnSp macro="">
              <xdr:nvCxnSpPr>
                <xdr:cNvPr id="976" name="Straight Connector 975">
                  <a:extLst>
                    <a:ext uri="{FF2B5EF4-FFF2-40B4-BE49-F238E27FC236}">
                      <a16:creationId xmlns:a16="http://schemas.microsoft.com/office/drawing/2014/main" id="{949DF677-05FA-6EFE-35AB-4925F4CA7807}"/>
                    </a:ext>
                  </a:extLst>
                </xdr:cNvPr>
                <xdr:cNvCxnSpPr/>
              </xdr:nvCxnSpPr>
              <xdr:spPr>
                <a:xfrm flipH="1" flipV="1">
                  <a:off x="457200" y="838924"/>
                  <a:ext cx="198121" cy="129741"/>
                </a:xfrm>
                <a:prstGeom prst="line">
                  <a:avLst/>
                </a:prstGeom>
                <a:ln w="12700">
                  <a:solidFill>
                    <a:srgbClr val="002060"/>
                  </a:solidFill>
                </a:ln>
              </xdr:spPr>
              <xdr:style>
                <a:lnRef idx="1">
                  <a:schemeClr val="accent1"/>
                </a:lnRef>
                <a:fillRef idx="0">
                  <a:schemeClr val="accent1"/>
                </a:fillRef>
                <a:effectRef idx="0">
                  <a:schemeClr val="accent1"/>
                </a:effectRef>
                <a:fontRef idx="minor">
                  <a:schemeClr val="tx1"/>
                </a:fontRef>
              </xdr:style>
            </xdr:cxnSp>
          </xdr:grpSp>
        </xdr:grpSp>
        <xdr:sp macro="" textlink="">
          <xdr:nvSpPr>
            <xdr:cNvPr id="971" name="Thought Bubble: Cloud 970">
              <a:extLst>
                <a:ext uri="{FF2B5EF4-FFF2-40B4-BE49-F238E27FC236}">
                  <a16:creationId xmlns:a16="http://schemas.microsoft.com/office/drawing/2014/main" id="{9DA42372-E6F9-18AE-5B68-5A1040A59B4F}"/>
                </a:ext>
              </a:extLst>
            </xdr:cNvPr>
            <xdr:cNvSpPr/>
          </xdr:nvSpPr>
          <xdr:spPr>
            <a:xfrm flipH="1">
              <a:off x="13425142" y="104774999"/>
              <a:ext cx="1171577" cy="514351"/>
            </a:xfrm>
            <a:prstGeom prst="cloudCallout">
              <a:avLst>
                <a:gd name="adj1" fmla="val -9451"/>
                <a:gd name="adj2" fmla="val 107209"/>
              </a:avLst>
            </a:prstGeom>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C8FFE1"/>
                </a:solidFill>
              </a:endParaRPr>
            </a:p>
          </xdr:txBody>
        </xdr:sp>
      </xdr:grpSp>
      <xdr:grpSp>
        <xdr:nvGrpSpPr>
          <xdr:cNvPr id="955" name="Group 954">
            <a:extLst>
              <a:ext uri="{FF2B5EF4-FFF2-40B4-BE49-F238E27FC236}">
                <a16:creationId xmlns:a16="http://schemas.microsoft.com/office/drawing/2014/main" id="{BFEA28FD-8168-96B4-D3EB-59C002417CFA}"/>
              </a:ext>
            </a:extLst>
          </xdr:cNvPr>
          <xdr:cNvGrpSpPr>
            <a:grpSpLocks noChangeAspect="1"/>
          </xdr:cNvGrpSpPr>
        </xdr:nvGrpSpPr>
        <xdr:grpSpPr>
          <a:xfrm>
            <a:off x="4449782" y="107882313"/>
            <a:ext cx="733342" cy="1982459"/>
            <a:chOff x="14944724" y="104774999"/>
            <a:chExt cx="1273165" cy="3409948"/>
          </a:xfrm>
        </xdr:grpSpPr>
        <xdr:grpSp>
          <xdr:nvGrpSpPr>
            <xdr:cNvPr id="956" name="Group 955">
              <a:extLst>
                <a:ext uri="{FF2B5EF4-FFF2-40B4-BE49-F238E27FC236}">
                  <a16:creationId xmlns:a16="http://schemas.microsoft.com/office/drawing/2014/main" id="{8C2A835F-B984-5F3C-DCFE-B4D4AE897F01}"/>
                </a:ext>
              </a:extLst>
            </xdr:cNvPr>
            <xdr:cNvGrpSpPr/>
          </xdr:nvGrpSpPr>
          <xdr:grpSpPr>
            <a:xfrm>
              <a:off x="14944724" y="105441747"/>
              <a:ext cx="1053296" cy="2743200"/>
              <a:chOff x="14944724" y="105441747"/>
              <a:chExt cx="1053296" cy="2743200"/>
            </a:xfrm>
          </xdr:grpSpPr>
          <xdr:grpSp>
            <xdr:nvGrpSpPr>
              <xdr:cNvPr id="958" name="Group 957">
                <a:extLst>
                  <a:ext uri="{FF2B5EF4-FFF2-40B4-BE49-F238E27FC236}">
                    <a16:creationId xmlns:a16="http://schemas.microsoft.com/office/drawing/2014/main" id="{D684263C-6571-913C-52FA-BDDD188CCEBD}"/>
                  </a:ext>
                </a:extLst>
              </xdr:cNvPr>
              <xdr:cNvGrpSpPr>
                <a:grpSpLocks noChangeAspect="1"/>
              </xdr:cNvGrpSpPr>
            </xdr:nvGrpSpPr>
            <xdr:grpSpPr>
              <a:xfrm>
                <a:off x="14944724" y="105441747"/>
                <a:ext cx="1053296" cy="2743200"/>
                <a:chOff x="4819649" y="104755947"/>
                <a:chExt cx="2600325" cy="6772277"/>
              </a:xfrm>
              <a:solidFill>
                <a:srgbClr val="FF7171"/>
              </a:solidFill>
            </xdr:grpSpPr>
            <xdr:sp macro="" textlink="">
              <xdr:nvSpPr>
                <xdr:cNvPr id="963" name="Rectangle: Rounded Corners 962">
                  <a:extLst>
                    <a:ext uri="{FF2B5EF4-FFF2-40B4-BE49-F238E27FC236}">
                      <a16:creationId xmlns:a16="http://schemas.microsoft.com/office/drawing/2014/main" id="{BBE6113D-72A0-A810-8167-D181172A6F12}"/>
                    </a:ext>
                  </a:extLst>
                </xdr:cNvPr>
                <xdr:cNvSpPr/>
              </xdr:nvSpPr>
              <xdr:spPr>
                <a:xfrm>
                  <a:off x="4819649" y="106403773"/>
                  <a:ext cx="457200" cy="2286000"/>
                </a:xfrm>
                <a:prstGeom prst="roundRect">
                  <a:avLst>
                    <a:gd name="adj" fmla="val 47917"/>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C8FFE1"/>
                    </a:solidFill>
                  </a:endParaRPr>
                </a:p>
              </xdr:txBody>
            </xdr:sp>
            <xdr:sp macro="" textlink="">
              <xdr:nvSpPr>
                <xdr:cNvPr id="964" name="Rectangle: Rounded Corners 963">
                  <a:extLst>
                    <a:ext uri="{FF2B5EF4-FFF2-40B4-BE49-F238E27FC236}">
                      <a16:creationId xmlns:a16="http://schemas.microsoft.com/office/drawing/2014/main" id="{247A057A-D241-6263-D029-1580C003ECC2}"/>
                    </a:ext>
                  </a:extLst>
                </xdr:cNvPr>
                <xdr:cNvSpPr/>
              </xdr:nvSpPr>
              <xdr:spPr>
                <a:xfrm>
                  <a:off x="6962774" y="106403773"/>
                  <a:ext cx="457200" cy="2286000"/>
                </a:xfrm>
                <a:prstGeom prst="roundRect">
                  <a:avLst>
                    <a:gd name="adj" fmla="val 47917"/>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C8FFE1"/>
                    </a:solidFill>
                  </a:endParaRPr>
                </a:p>
              </xdr:txBody>
            </xdr:sp>
            <xdr:sp macro="" textlink="">
              <xdr:nvSpPr>
                <xdr:cNvPr id="965" name="Rectangle: Rounded Corners 964">
                  <a:extLst>
                    <a:ext uri="{FF2B5EF4-FFF2-40B4-BE49-F238E27FC236}">
                      <a16:creationId xmlns:a16="http://schemas.microsoft.com/office/drawing/2014/main" id="{7B9D996C-EC28-D4FA-5715-1A0DA435FA76}"/>
                    </a:ext>
                  </a:extLst>
                </xdr:cNvPr>
                <xdr:cNvSpPr/>
              </xdr:nvSpPr>
              <xdr:spPr>
                <a:xfrm rot="16200000">
                  <a:off x="5553075" y="105336972"/>
                  <a:ext cx="1133477" cy="2581278"/>
                </a:xfrm>
                <a:prstGeom prst="roundRect">
                  <a:avLst>
                    <a:gd name="adj" fmla="val 47917"/>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C8FFE1"/>
                    </a:solidFill>
                  </a:endParaRPr>
                </a:p>
              </xdr:txBody>
            </xdr:sp>
            <xdr:sp macro="" textlink="">
              <xdr:nvSpPr>
                <xdr:cNvPr id="966" name="Rectangle: Rounded Corners 965">
                  <a:extLst>
                    <a:ext uri="{FF2B5EF4-FFF2-40B4-BE49-F238E27FC236}">
                      <a16:creationId xmlns:a16="http://schemas.microsoft.com/office/drawing/2014/main" id="{478D453D-E156-4D59-449F-6FDFE29F311D}"/>
                    </a:ext>
                  </a:extLst>
                </xdr:cNvPr>
                <xdr:cNvSpPr/>
              </xdr:nvSpPr>
              <xdr:spPr>
                <a:xfrm rot="16200000">
                  <a:off x="5557838" y="104751184"/>
                  <a:ext cx="1133477" cy="1143003"/>
                </a:xfrm>
                <a:prstGeom prst="roundRect">
                  <a:avLst>
                    <a:gd name="adj" fmla="val 47917"/>
                  </a:avLst>
                </a:prstGeom>
                <a:grpFill/>
                <a:ln>
                  <a:noFill/>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C8FFE1"/>
                    </a:solidFill>
                  </a:endParaRPr>
                </a:p>
              </xdr:txBody>
            </xdr:sp>
            <xdr:sp macro="" textlink="">
              <xdr:nvSpPr>
                <xdr:cNvPr id="967" name="Rectangle: Rounded Corners 966">
                  <a:extLst>
                    <a:ext uri="{FF2B5EF4-FFF2-40B4-BE49-F238E27FC236}">
                      <a16:creationId xmlns:a16="http://schemas.microsoft.com/office/drawing/2014/main" id="{D9EF34D8-5706-8857-140E-226C41CC9240}"/>
                    </a:ext>
                  </a:extLst>
                </xdr:cNvPr>
                <xdr:cNvSpPr/>
              </xdr:nvSpPr>
              <xdr:spPr>
                <a:xfrm rot="16200000">
                  <a:off x="5210177" y="107203872"/>
                  <a:ext cx="1828799" cy="1143003"/>
                </a:xfrm>
                <a:prstGeom prst="roundRect">
                  <a:avLst>
                    <a:gd name="adj" fmla="val 47917"/>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C8FFE1"/>
                    </a:solidFill>
                  </a:endParaRPr>
                </a:p>
              </xdr:txBody>
            </xdr:sp>
            <xdr:sp macro="" textlink="">
              <xdr:nvSpPr>
                <xdr:cNvPr id="968" name="Rectangle: Rounded Corners 967">
                  <a:extLst>
                    <a:ext uri="{FF2B5EF4-FFF2-40B4-BE49-F238E27FC236}">
                      <a16:creationId xmlns:a16="http://schemas.microsoft.com/office/drawing/2014/main" id="{086EA3A6-E3BB-39B7-1B60-AB615B468467}"/>
                    </a:ext>
                  </a:extLst>
                </xdr:cNvPr>
                <xdr:cNvSpPr/>
              </xdr:nvSpPr>
              <xdr:spPr>
                <a:xfrm>
                  <a:off x="5419725" y="106499024"/>
                  <a:ext cx="640080" cy="5029200"/>
                </a:xfrm>
                <a:prstGeom prst="roundRect">
                  <a:avLst>
                    <a:gd name="adj" fmla="val 47917"/>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C8FFE1"/>
                    </a:solidFill>
                  </a:endParaRPr>
                </a:p>
              </xdr:txBody>
            </xdr:sp>
            <xdr:sp macro="" textlink="">
              <xdr:nvSpPr>
                <xdr:cNvPr id="969" name="Rectangle: Rounded Corners 968">
                  <a:extLst>
                    <a:ext uri="{FF2B5EF4-FFF2-40B4-BE49-F238E27FC236}">
                      <a16:creationId xmlns:a16="http://schemas.microsoft.com/office/drawing/2014/main" id="{5CEFBB94-3D2E-40BF-6F6D-E37C09A126DD}"/>
                    </a:ext>
                  </a:extLst>
                </xdr:cNvPr>
                <xdr:cNvSpPr/>
              </xdr:nvSpPr>
              <xdr:spPr>
                <a:xfrm>
                  <a:off x="6200775" y="106499024"/>
                  <a:ext cx="640080" cy="5029200"/>
                </a:xfrm>
                <a:prstGeom prst="roundRect">
                  <a:avLst>
                    <a:gd name="adj" fmla="val 47917"/>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C8FFE1"/>
                    </a:solidFill>
                  </a:endParaRPr>
                </a:p>
              </xdr:txBody>
            </xdr:sp>
          </xdr:grpSp>
          <xdr:grpSp>
            <xdr:nvGrpSpPr>
              <xdr:cNvPr id="959" name="Group 958">
                <a:extLst>
                  <a:ext uri="{FF2B5EF4-FFF2-40B4-BE49-F238E27FC236}">
                    <a16:creationId xmlns:a16="http://schemas.microsoft.com/office/drawing/2014/main" id="{F6F7C12C-A788-8A50-52EE-71BC2F7EF590}"/>
                  </a:ext>
                </a:extLst>
              </xdr:cNvPr>
              <xdr:cNvGrpSpPr/>
            </xdr:nvGrpSpPr>
            <xdr:grpSpPr>
              <a:xfrm>
                <a:off x="15001875" y="106064797"/>
                <a:ext cx="953589" cy="1109382"/>
                <a:chOff x="-11112" y="0"/>
                <a:chExt cx="1112519" cy="1371600"/>
              </a:xfrm>
            </xdr:grpSpPr>
            <xdr:sp macro="" textlink="">
              <xdr:nvSpPr>
                <xdr:cNvPr id="960" name="Rectangle 959">
                  <a:extLst>
                    <a:ext uri="{FF2B5EF4-FFF2-40B4-BE49-F238E27FC236}">
                      <a16:creationId xmlns:a16="http://schemas.microsoft.com/office/drawing/2014/main" id="{73F26B42-82D3-320E-C6A8-BE2D138EC4FF}"/>
                    </a:ext>
                  </a:extLst>
                </xdr:cNvPr>
                <xdr:cNvSpPr/>
              </xdr:nvSpPr>
              <xdr:spPr>
                <a:xfrm>
                  <a:off x="-11112" y="0"/>
                  <a:ext cx="457200" cy="1371600"/>
                </a:xfrm>
                <a:prstGeom prst="rect">
                  <a:avLst/>
                </a:prstGeom>
                <a:gradFill>
                  <a:gsLst>
                    <a:gs pos="0">
                      <a:schemeClr val="bg1">
                        <a:lumMod val="95000"/>
                      </a:schemeClr>
                    </a:gs>
                    <a:gs pos="69000">
                      <a:schemeClr val="bg1">
                        <a:lumMod val="95000"/>
                      </a:schemeClr>
                    </a:gs>
                    <a:gs pos="70000">
                      <a:schemeClr val="accent6">
                        <a:lumMod val="40000"/>
                        <a:lumOff val="60000"/>
                      </a:schemeClr>
                    </a:gs>
                    <a:gs pos="100000">
                      <a:schemeClr val="accent6">
                        <a:lumMod val="60000"/>
                        <a:lumOff val="40000"/>
                      </a:schemeClr>
                    </a:gs>
                  </a:gsLst>
                  <a:lin ang="5400000" scaled="1"/>
                </a:gradFill>
                <a:ln>
                  <a:solidFill>
                    <a:schemeClr val="accent5">
                      <a:lumMod val="20000"/>
                      <a:lumOff val="80000"/>
                    </a:schemeClr>
                  </a:solidFill>
                </a:ln>
                <a:effectLst>
                  <a:glow rad="63500">
                    <a:srgbClr val="FF3C3C">
                      <a:alpha val="40000"/>
                    </a:srgbClr>
                  </a:glow>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solidFill>
                      <a:srgbClr val="C8FFE1"/>
                    </a:solidFill>
                  </a:endParaRPr>
                </a:p>
              </xdr:txBody>
            </xdr:sp>
            <xdr:sp macro="" textlink="">
              <xdr:nvSpPr>
                <xdr:cNvPr id="961" name="Rectangle 960">
                  <a:extLst>
                    <a:ext uri="{FF2B5EF4-FFF2-40B4-BE49-F238E27FC236}">
                      <a16:creationId xmlns:a16="http://schemas.microsoft.com/office/drawing/2014/main" id="{34DD7E37-4B49-B94E-38E8-D0325C981D43}"/>
                    </a:ext>
                  </a:extLst>
                </xdr:cNvPr>
                <xdr:cNvSpPr/>
              </xdr:nvSpPr>
              <xdr:spPr>
                <a:xfrm>
                  <a:off x="644207" y="0"/>
                  <a:ext cx="457200" cy="1371600"/>
                </a:xfrm>
                <a:prstGeom prst="rect">
                  <a:avLst/>
                </a:prstGeom>
                <a:gradFill>
                  <a:gsLst>
                    <a:gs pos="0">
                      <a:schemeClr val="bg1">
                        <a:lumMod val="95000"/>
                      </a:schemeClr>
                    </a:gs>
                    <a:gs pos="59000">
                      <a:schemeClr val="bg1">
                        <a:lumMod val="95000"/>
                      </a:schemeClr>
                    </a:gs>
                    <a:gs pos="60000">
                      <a:srgbClr val="F0CDFF"/>
                    </a:gs>
                    <a:gs pos="100000">
                      <a:srgbClr val="D7B9FF"/>
                    </a:gs>
                  </a:gsLst>
                  <a:lin ang="5400000" scaled="1"/>
                </a:gradFill>
                <a:ln>
                  <a:solidFill>
                    <a:schemeClr val="accent5">
                      <a:lumMod val="20000"/>
                      <a:lumOff val="80000"/>
                    </a:schemeClr>
                  </a:solidFill>
                </a:ln>
                <a:effectLst>
                  <a:glow rad="63500">
                    <a:srgbClr val="FF3C3C">
                      <a:alpha val="40000"/>
                    </a:srgbClr>
                  </a:glow>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solidFill>
                      <a:srgbClr val="C8FFE1"/>
                    </a:solidFill>
                  </a:endParaRPr>
                </a:p>
              </xdr:txBody>
            </xdr:sp>
            <xdr:cxnSp macro="">
              <xdr:nvCxnSpPr>
                <xdr:cNvPr id="962" name="Straight Connector 961">
                  <a:extLst>
                    <a:ext uri="{FF2B5EF4-FFF2-40B4-BE49-F238E27FC236}">
                      <a16:creationId xmlns:a16="http://schemas.microsoft.com/office/drawing/2014/main" id="{91F8E29F-7355-281C-7C71-B8DE8C3E7768}"/>
                    </a:ext>
                  </a:extLst>
                </xdr:cNvPr>
                <xdr:cNvCxnSpPr/>
              </xdr:nvCxnSpPr>
              <xdr:spPr>
                <a:xfrm flipV="1">
                  <a:off x="446087" y="837497"/>
                  <a:ext cx="198120" cy="129739"/>
                </a:xfrm>
                <a:prstGeom prst="line">
                  <a:avLst/>
                </a:prstGeom>
                <a:ln w="12700">
                  <a:solidFill>
                    <a:srgbClr val="C80000"/>
                  </a:solidFill>
                </a:ln>
              </xdr:spPr>
              <xdr:style>
                <a:lnRef idx="1">
                  <a:schemeClr val="accent1"/>
                </a:lnRef>
                <a:fillRef idx="0">
                  <a:schemeClr val="accent1"/>
                </a:fillRef>
                <a:effectRef idx="0">
                  <a:schemeClr val="accent1"/>
                </a:effectRef>
                <a:fontRef idx="minor">
                  <a:schemeClr val="tx1"/>
                </a:fontRef>
              </xdr:style>
            </xdr:cxnSp>
          </xdr:grpSp>
        </xdr:grpSp>
        <xdr:sp macro="" textlink="">
          <xdr:nvSpPr>
            <xdr:cNvPr id="957" name="Thought Bubble: Cloud 956">
              <a:extLst>
                <a:ext uri="{FF2B5EF4-FFF2-40B4-BE49-F238E27FC236}">
                  <a16:creationId xmlns:a16="http://schemas.microsoft.com/office/drawing/2014/main" id="{A48D6046-09AC-701C-FCF5-F514A7091601}"/>
                </a:ext>
              </a:extLst>
            </xdr:cNvPr>
            <xdr:cNvSpPr/>
          </xdr:nvSpPr>
          <xdr:spPr>
            <a:xfrm>
              <a:off x="15046314" y="104774999"/>
              <a:ext cx="1171575" cy="514351"/>
            </a:xfrm>
            <a:prstGeom prst="cloudCallout">
              <a:avLst>
                <a:gd name="adj1" fmla="val -7012"/>
                <a:gd name="adj2" fmla="val 109061"/>
              </a:avLst>
            </a:prstGeom>
            <a:solidFill>
              <a:srgbClr val="D20000"/>
            </a:solidFill>
            <a:ln>
              <a:solidFill>
                <a:srgbClr val="C8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C8FFE1"/>
                </a:solidFill>
              </a:endParaRPr>
            </a:p>
          </xdr:txBody>
        </xdr:sp>
      </xdr:grpSp>
    </xdr:grpSp>
    <xdr:clientData/>
  </xdr:twoCellAnchor>
  <xdr:twoCellAnchor>
    <xdr:from>
      <xdr:col>0</xdr:col>
      <xdr:colOff>106680</xdr:colOff>
      <xdr:row>544</xdr:row>
      <xdr:rowOff>83820</xdr:rowOff>
    </xdr:from>
    <xdr:to>
      <xdr:col>13</xdr:col>
      <xdr:colOff>30480</xdr:colOff>
      <xdr:row>548</xdr:row>
      <xdr:rowOff>22860</xdr:rowOff>
    </xdr:to>
    <xdr:sp macro="" textlink="">
      <xdr:nvSpPr>
        <xdr:cNvPr id="1040" name="psychosocial reduction">
          <a:extLst>
            <a:ext uri="{FF2B5EF4-FFF2-40B4-BE49-F238E27FC236}">
              <a16:creationId xmlns:a16="http://schemas.microsoft.com/office/drawing/2014/main" id="{A3BC2641-C98C-4E06-83E6-0CC54257065A}"/>
            </a:ext>
          </a:extLst>
        </xdr:cNvPr>
        <xdr:cNvSpPr txBox="1"/>
      </xdr:nvSpPr>
      <xdr:spPr>
        <a:xfrm>
          <a:off x="106680" y="106033570"/>
          <a:ext cx="6210300" cy="599440"/>
        </a:xfrm>
        <a:prstGeom prst="rect">
          <a:avLst/>
        </a:prstGeom>
        <a:solidFill>
          <a:srgbClr val="3C1E5A"/>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45720" tIns="18288" rIns="0" bIns="0"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200" spc="10" baseline="0">
              <a:ln>
                <a:solidFill>
                  <a:srgbClr val="FFD7DC"/>
                </a:solidFill>
              </a:ln>
              <a:solidFill>
                <a:srgbClr val="FF99FF"/>
              </a:solidFill>
              <a:effectLst>
                <a:glow rad="50800">
                  <a:srgbClr val="7030A0"/>
                </a:glow>
              </a:effectLst>
              <a:latin typeface="Tahoma" panose="020B0604030504040204" pitchFamily="34" charset="0"/>
              <a:ea typeface="Tahoma" panose="020B0604030504040204" pitchFamily="34" charset="0"/>
              <a:cs typeface="Tahoma" panose="020B0604030504040204" pitchFamily="34" charset="0"/>
            </a:rPr>
            <a:t>Are you in so much </a:t>
          </a:r>
          <a:r>
            <a:rPr lang="en-US" sz="1200" spc="10" baseline="0">
              <a:ln>
                <a:solidFill>
                  <a:srgbClr val="FFFF00"/>
                </a:solidFill>
              </a:ln>
              <a:solidFill>
                <a:srgbClr val="FFFF00"/>
              </a:solidFill>
              <a:effectLst>
                <a:glow rad="50800">
                  <a:srgbClr val="7030A0"/>
                </a:glow>
              </a:effectLst>
              <a:latin typeface="Tahoma" panose="020B0604030504040204" pitchFamily="34" charset="0"/>
              <a:ea typeface="Tahoma" panose="020B0604030504040204" pitchFamily="34" charset="0"/>
              <a:cs typeface="Tahoma" panose="020B0604030504040204" pitchFamily="34" charset="0"/>
            </a:rPr>
            <a:t>pain</a:t>
          </a:r>
          <a:r>
            <a:rPr lang="en-US" sz="1200" spc="10" baseline="0">
              <a:ln>
                <a:solidFill>
                  <a:srgbClr val="FFD7DC"/>
                </a:solidFill>
              </a:ln>
              <a:solidFill>
                <a:srgbClr val="FF99FF"/>
              </a:solidFill>
              <a:effectLst>
                <a:glow rad="50800">
                  <a:srgbClr val="7030A0"/>
                </a:glow>
              </a:effectLst>
              <a:latin typeface="Tahoma" panose="020B0604030504040204" pitchFamily="34" charset="0"/>
              <a:ea typeface="Tahoma" panose="020B0604030504040204" pitchFamily="34" charset="0"/>
              <a:cs typeface="Tahoma" panose="020B0604030504040204" pitchFamily="34" charset="0"/>
            </a:rPr>
            <a:t> that you can't relate to the </a:t>
          </a:r>
          <a:r>
            <a:rPr lang="en-US" sz="1200" spc="10" baseline="0">
              <a:ln>
                <a:solidFill>
                  <a:srgbClr val="FFFF00"/>
                </a:solidFill>
              </a:ln>
              <a:solidFill>
                <a:srgbClr val="FFFF00"/>
              </a:solidFill>
              <a:effectLst>
                <a:glow rad="50800">
                  <a:srgbClr val="7030A0"/>
                </a:glow>
              </a:effectLst>
              <a:latin typeface="Tahoma" panose="020B0604030504040204" pitchFamily="34" charset="0"/>
              <a:ea typeface="Tahoma" panose="020B0604030504040204" pitchFamily="34" charset="0"/>
              <a:cs typeface="Tahoma" panose="020B0604030504040204" pitchFamily="34" charset="0"/>
            </a:rPr>
            <a:t>pain</a:t>
          </a:r>
          <a:r>
            <a:rPr lang="en-US" sz="1200" spc="10" baseline="0">
              <a:ln>
                <a:solidFill>
                  <a:srgbClr val="FFD7DC"/>
                </a:solidFill>
              </a:ln>
              <a:solidFill>
                <a:srgbClr val="FF99FF"/>
              </a:solidFill>
              <a:effectLst>
                <a:glow rad="50800">
                  <a:srgbClr val="7030A0"/>
                </a:glow>
              </a:effectLst>
              <a:latin typeface="Tahoma" panose="020B0604030504040204" pitchFamily="34" charset="0"/>
              <a:ea typeface="Tahoma" panose="020B0604030504040204" pitchFamily="34" charset="0"/>
              <a:cs typeface="Tahoma" panose="020B0604030504040204" pitchFamily="34" charset="0"/>
            </a:rPr>
            <a:t> in others different from you</a:t>
          </a:r>
          <a:r>
            <a:rPr lang="en-US" sz="1200" baseline="0">
              <a:ln>
                <a:solidFill>
                  <a:srgbClr val="FFD7DC"/>
                </a:solidFill>
              </a:ln>
              <a:solidFill>
                <a:srgbClr val="FF99FF"/>
              </a:solidFill>
              <a:effectLst>
                <a:glow rad="50800">
                  <a:srgbClr val="7030A0"/>
                </a:glow>
              </a:effectLst>
              <a:latin typeface="Tahoma" panose="020B0604030504040204" pitchFamily="34" charset="0"/>
              <a:ea typeface="Tahoma" panose="020B0604030504040204" pitchFamily="34" charset="0"/>
              <a:cs typeface="Tahoma" panose="020B0604030504040204" pitchFamily="34" charset="0"/>
            </a:rPr>
            <a:t>? The </a:t>
          </a:r>
          <a:r>
            <a:rPr lang="en-US" sz="1200" b="1" i="1" baseline="0">
              <a:ln>
                <a:solidFill>
                  <a:srgbClr val="FFD7DC"/>
                </a:solidFill>
              </a:ln>
              <a:solidFill>
                <a:srgbClr val="FF99FF"/>
              </a:solidFill>
              <a:effectLst>
                <a:glow rad="50800">
                  <a:srgbClr val="7030A0"/>
                </a:glow>
              </a:effectLst>
              <a:latin typeface="Tahoma" panose="020B0604030504040204" pitchFamily="34" charset="0"/>
              <a:ea typeface="Tahoma" panose="020B0604030504040204" pitchFamily="34" charset="0"/>
              <a:cs typeface="Tahoma" panose="020B0604030504040204" pitchFamily="34" charset="0"/>
            </a:rPr>
            <a:t>more</a:t>
          </a:r>
          <a:r>
            <a:rPr lang="en-US" sz="1200" baseline="0">
              <a:ln>
                <a:solidFill>
                  <a:srgbClr val="FFD7DC"/>
                </a:solidFill>
              </a:ln>
              <a:solidFill>
                <a:srgbClr val="FF99FF"/>
              </a:solidFill>
              <a:effectLst>
                <a:glow rad="50800">
                  <a:srgbClr val="7030A0"/>
                </a:glow>
              </a:effectLst>
              <a:latin typeface="Tahoma" panose="020B0604030504040204" pitchFamily="34" charset="0"/>
              <a:ea typeface="Tahoma" panose="020B0604030504040204" pitchFamily="34" charset="0"/>
              <a:cs typeface="Tahoma" panose="020B0604030504040204" pitchFamily="34" charset="0"/>
            </a:rPr>
            <a:t> you oppose another's need, the </a:t>
          </a:r>
          <a:r>
            <a:rPr lang="en-US" sz="1200" b="1" i="1" baseline="0">
              <a:ln>
                <a:solidFill>
                  <a:srgbClr val="FFD7DC"/>
                </a:solidFill>
              </a:ln>
              <a:solidFill>
                <a:srgbClr val="FF99FF"/>
              </a:solidFill>
              <a:effectLst>
                <a:glow rad="50800">
                  <a:srgbClr val="7030A0"/>
                </a:glow>
              </a:effectLst>
              <a:latin typeface="Tahoma" panose="020B0604030504040204" pitchFamily="34" charset="0"/>
              <a:ea typeface="Tahoma" panose="020B0604030504040204" pitchFamily="34" charset="0"/>
              <a:cs typeface="Tahoma" panose="020B0604030504040204" pitchFamily="34" charset="0"/>
            </a:rPr>
            <a:t>more</a:t>
          </a:r>
          <a:r>
            <a:rPr lang="en-US" sz="1200" baseline="0">
              <a:ln>
                <a:solidFill>
                  <a:srgbClr val="FFD7DC"/>
                </a:solidFill>
              </a:ln>
              <a:solidFill>
                <a:srgbClr val="FF99FF"/>
              </a:solidFill>
              <a:effectLst>
                <a:glow rad="50800">
                  <a:srgbClr val="7030A0"/>
                </a:glow>
              </a:effectLst>
              <a:latin typeface="Tahoma" panose="020B0604030504040204" pitchFamily="34" charset="0"/>
              <a:ea typeface="Tahoma" panose="020B0604030504040204" pitchFamily="34" charset="0"/>
              <a:cs typeface="Tahoma" panose="020B0604030504040204" pitchFamily="34" charset="0"/>
            </a:rPr>
            <a:t> </a:t>
          </a:r>
          <a:r>
            <a:rPr lang="en-US" sz="1200" baseline="0">
              <a:ln>
                <a:solidFill>
                  <a:srgbClr val="FFFF00"/>
                </a:solidFill>
              </a:ln>
              <a:solidFill>
                <a:srgbClr val="FFFF00"/>
              </a:solidFill>
              <a:effectLst>
                <a:glow rad="50800">
                  <a:srgbClr val="7030A0"/>
                </a:glow>
              </a:effectLst>
              <a:latin typeface="Tahoma" panose="020B0604030504040204" pitchFamily="34" charset="0"/>
              <a:ea typeface="Tahoma" panose="020B0604030504040204" pitchFamily="34" charset="0"/>
              <a:cs typeface="Tahoma" panose="020B0604030504040204" pitchFamily="34" charset="0"/>
            </a:rPr>
            <a:t>pain</a:t>
          </a:r>
          <a:r>
            <a:rPr lang="en-US" sz="1200" baseline="0">
              <a:ln>
                <a:solidFill>
                  <a:srgbClr val="FFD7DC"/>
                </a:solidFill>
              </a:ln>
              <a:solidFill>
                <a:srgbClr val="FF99FF"/>
              </a:solidFill>
              <a:effectLst>
                <a:glow rad="50800">
                  <a:srgbClr val="7030A0"/>
                </a:glow>
              </a:effectLst>
              <a:latin typeface="Tahoma" panose="020B0604030504040204" pitchFamily="34" charset="0"/>
              <a:ea typeface="Tahoma" panose="020B0604030504040204" pitchFamily="34" charset="0"/>
              <a:cs typeface="Tahoma" panose="020B0604030504040204" pitchFamily="34" charset="0"/>
            </a:rPr>
            <a:t> you perpetuate. Theirs and your own. The other side is </a:t>
          </a:r>
          <a:r>
            <a:rPr lang="en-US" sz="1200" i="1" baseline="0">
              <a:ln>
                <a:solidFill>
                  <a:srgbClr val="FFD7DC"/>
                </a:solidFill>
              </a:ln>
              <a:solidFill>
                <a:srgbClr val="FF99FF"/>
              </a:solidFill>
              <a:effectLst>
                <a:glow rad="50800">
                  <a:srgbClr val="7030A0"/>
                </a:glow>
              </a:effectLst>
              <a:latin typeface="Tahoma" panose="020B0604030504040204" pitchFamily="34" charset="0"/>
              <a:ea typeface="Tahoma" panose="020B0604030504040204" pitchFamily="34" charset="0"/>
              <a:cs typeface="Tahoma" panose="020B0604030504040204" pitchFamily="34" charset="0"/>
            </a:rPr>
            <a:t>not</a:t>
          </a:r>
          <a:r>
            <a:rPr lang="en-US" sz="1200" baseline="0">
              <a:ln>
                <a:solidFill>
                  <a:srgbClr val="FFD7DC"/>
                </a:solidFill>
              </a:ln>
              <a:solidFill>
                <a:srgbClr val="FF99FF"/>
              </a:solidFill>
              <a:effectLst>
                <a:glow rad="50800">
                  <a:srgbClr val="7030A0"/>
                </a:glow>
              </a:effectLst>
              <a:latin typeface="Tahoma" panose="020B0604030504040204" pitchFamily="34" charset="0"/>
              <a:ea typeface="Tahoma" panose="020B0604030504040204" pitchFamily="34" charset="0"/>
              <a:cs typeface="Tahoma" panose="020B0604030504040204" pitchFamily="34" charset="0"/>
            </a:rPr>
            <a:t> the enemy. Unresolved needs are your true foe.</a:t>
          </a:r>
          <a:endParaRPr lang="en-US" sz="1400" baseline="0">
            <a:ln>
              <a:solidFill>
                <a:srgbClr val="FFD7DC"/>
              </a:solidFill>
            </a:ln>
            <a:solidFill>
              <a:srgbClr val="FF99FF"/>
            </a:solidFill>
            <a:effectLst>
              <a:glow rad="50800">
                <a:srgbClr val="7030A0"/>
              </a:glow>
            </a:effectLst>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7</xdr:col>
      <xdr:colOff>53340</xdr:colOff>
      <xdr:row>507</xdr:row>
      <xdr:rowOff>89498</xdr:rowOff>
    </xdr:from>
    <xdr:to>
      <xdr:col>13</xdr:col>
      <xdr:colOff>7620</xdr:colOff>
      <xdr:row>544</xdr:row>
      <xdr:rowOff>5678</xdr:rowOff>
    </xdr:to>
    <xdr:sp macro="" textlink="">
      <xdr:nvSpPr>
        <xdr:cNvPr id="1041" name="TextBox 1040">
          <a:extLst>
            <a:ext uri="{FF2B5EF4-FFF2-40B4-BE49-F238E27FC236}">
              <a16:creationId xmlns:a16="http://schemas.microsoft.com/office/drawing/2014/main" id="{16B4E3E7-6E6C-43AF-A3D5-DDD6F89AFA81}"/>
            </a:ext>
          </a:extLst>
        </xdr:cNvPr>
        <xdr:cNvSpPr txBox="1"/>
      </xdr:nvSpPr>
      <xdr:spPr>
        <a:xfrm>
          <a:off x="3253740" y="99930548"/>
          <a:ext cx="3040380" cy="6024880"/>
        </a:xfrm>
        <a:prstGeom prst="rect">
          <a:avLst/>
        </a:prstGeom>
        <a:solidFill>
          <a:srgbClr val="FFFF00">
            <a:alpha val="67000"/>
          </a:srgbClr>
        </a:solidFill>
        <a:ln w="9525" cmpd="sng">
          <a:no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45720" rIns="45720" rtlCol="0" anchor="t"/>
        <a:lstStyle/>
        <a:p>
          <a:pPr>
            <a:spcAft>
              <a:spcPts val="600"/>
            </a:spcAft>
          </a:pPr>
          <a:r>
            <a:rPr lang="en-US" sz="1400" b="1" baseline="0">
              <a:latin typeface="Tahoma" panose="020B0604030504040204" pitchFamily="34" charset="0"/>
              <a:ea typeface="Tahoma" panose="020B0604030504040204" pitchFamily="34" charset="0"/>
              <a:cs typeface="Tahoma" panose="020B0604030504040204" pitchFamily="34" charset="0"/>
            </a:rPr>
            <a:t>IF </a:t>
          </a:r>
          <a:r>
            <a:rPr lang="en-US" sz="1400" b="1" baseline="0">
              <a:ln>
                <a:solidFill>
                  <a:srgbClr val="C00000"/>
                </a:solidFill>
              </a:ln>
              <a:solidFill>
                <a:srgbClr val="C80000"/>
              </a:solidFill>
              <a:latin typeface="Tahoma" panose="020B0604030504040204" pitchFamily="34" charset="0"/>
              <a:ea typeface="Tahoma" panose="020B0604030504040204" pitchFamily="34" charset="0"/>
              <a:cs typeface="Tahoma" panose="020B0604030504040204" pitchFamily="34" charset="0"/>
            </a:rPr>
            <a:t>DEEP-ORIENTED</a:t>
          </a:r>
          <a:r>
            <a:rPr lang="en-US" sz="1400" b="1" baseline="0">
              <a:latin typeface="Tahoma" panose="020B0604030504040204" pitchFamily="34" charset="0"/>
              <a:ea typeface="Tahoma" panose="020B0604030504040204" pitchFamily="34" charset="0"/>
              <a:cs typeface="Tahoma" panose="020B0604030504040204" pitchFamily="34" charset="0"/>
            </a:rPr>
            <a:t> ON THE POLITICAL </a:t>
          </a:r>
          <a:r>
            <a:rPr lang="en-US" sz="1400" b="1" i="1" baseline="0">
              <a:ln>
                <a:solidFill>
                  <a:srgbClr val="C00000"/>
                </a:solidFill>
              </a:ln>
              <a:solidFill>
                <a:srgbClr val="C80000"/>
              </a:solidFill>
              <a:latin typeface="Tahoma" panose="020B0604030504040204" pitchFamily="34" charset="0"/>
              <a:ea typeface="Tahoma" panose="020B0604030504040204" pitchFamily="34" charset="0"/>
              <a:cs typeface="Tahoma" panose="020B0604030504040204" pitchFamily="34" charset="0"/>
            </a:rPr>
            <a:t>RIGHT</a:t>
          </a:r>
          <a:r>
            <a:rPr lang="en-US" sz="1400" b="1" baseline="0">
              <a:latin typeface="Tahoma" panose="020B0604030504040204" pitchFamily="34" charset="0"/>
              <a:ea typeface="Tahoma" panose="020B0604030504040204" pitchFamily="34" charset="0"/>
              <a:cs typeface="Tahoma" panose="020B0604030504040204" pitchFamily="34" charset="0"/>
            </a:rPr>
            <a:t>, LISTEN TO THE </a:t>
          </a:r>
          <a:r>
            <a:rPr lang="en-US" sz="1400" b="1" spc="0" baseline="0">
              <a:ln>
                <a:solidFill>
                  <a:srgbClr val="0070C0"/>
                </a:solidFill>
              </a:ln>
              <a:solidFill>
                <a:schemeClr val="accent5">
                  <a:lumMod val="75000"/>
                </a:schemeClr>
              </a:solidFill>
              <a:latin typeface="Tahoma" panose="020B0604030504040204" pitchFamily="34" charset="0"/>
              <a:ea typeface="Tahoma" panose="020B0604030504040204" pitchFamily="34" charset="0"/>
              <a:cs typeface="Tahoma" panose="020B0604030504040204" pitchFamily="34" charset="0"/>
            </a:rPr>
            <a:t>WIDE-ORIENTED</a:t>
          </a:r>
        </a:p>
        <a:p>
          <a:pPr lvl="0">
            <a:spcBef>
              <a:spcPts val="900"/>
            </a:spcBef>
            <a:spcAft>
              <a:spcPts val="900"/>
            </a:spcAft>
          </a:pPr>
          <a:r>
            <a:rPr lang="en-US" sz="1200" baseline="0">
              <a:latin typeface="Arial Black" panose="020B0A04020102020204" pitchFamily="34" charset="0"/>
              <a:ea typeface="Tahoma" panose="020B0604030504040204" pitchFamily="34" charset="0"/>
              <a:cs typeface="Tahoma" panose="020B0604030504040204" pitchFamily="34" charset="0"/>
            </a:rPr>
            <a:t>Can you feel their </a:t>
          </a:r>
          <a:r>
            <a:rPr lang="en-US" sz="1200" baseline="0">
              <a:ln>
                <a:solidFill>
                  <a:srgbClr val="FFFF00"/>
                </a:solidFill>
              </a:ln>
              <a:solidFill>
                <a:srgbClr val="FFFF00"/>
              </a:solidFill>
              <a:effectLst>
                <a:glow rad="38100">
                  <a:schemeClr val="tx1"/>
                </a:glow>
              </a:effectLst>
              <a:latin typeface="Arial Black" panose="020B0A04020102020204" pitchFamily="34" charset="0"/>
              <a:ea typeface="Tahoma" panose="020B0604030504040204" pitchFamily="34" charset="0"/>
              <a:cs typeface="Tahoma" panose="020B0604030504040204" pitchFamily="34" charset="0"/>
            </a:rPr>
            <a:t>pain</a:t>
          </a:r>
          <a:r>
            <a:rPr lang="en-US" sz="1200" baseline="0">
              <a:latin typeface="Arial Black" panose="020B0A04020102020204" pitchFamily="34" charset="0"/>
              <a:ea typeface="Tahoma" panose="020B0604030504040204" pitchFamily="34" charset="0"/>
              <a:cs typeface="Tahoma" panose="020B0604030504040204" pitchFamily="34" charset="0"/>
            </a:rPr>
            <a:t> without insisting they feel yours first?</a:t>
          </a:r>
        </a:p>
        <a:p>
          <a:pPr>
            <a:spcBef>
              <a:spcPts val="0"/>
            </a:spcBef>
            <a:spcAft>
              <a:spcPts val="1200"/>
            </a:spcAft>
          </a:pPr>
          <a:r>
            <a:rPr lang="en-US" sz="1400" baseline="0">
              <a:latin typeface="Tahoma" panose="020B0604030504040204" pitchFamily="34" charset="0"/>
              <a:ea typeface="Tahoma" panose="020B0604030504040204" pitchFamily="34" charset="0"/>
              <a:cs typeface="Tahoma" panose="020B0604030504040204" pitchFamily="34" charset="0"/>
            </a:rPr>
            <a:t>Their complaint of </a:t>
          </a:r>
          <a:r>
            <a:rPr lang="en-US" sz="1400" baseline="0">
              <a:ln>
                <a:solidFill>
                  <a:srgbClr val="0070C0"/>
                </a:solidFill>
              </a:ln>
              <a:solidFill>
                <a:srgbClr val="0070C0"/>
              </a:solidFill>
              <a:latin typeface="Tahoma" panose="020B0604030504040204" pitchFamily="34" charset="0"/>
              <a:ea typeface="Tahoma" panose="020B0604030504040204" pitchFamily="34" charset="0"/>
              <a:cs typeface="Tahoma" panose="020B0604030504040204" pitchFamily="34" charset="0"/>
            </a:rPr>
            <a:t>systemic</a:t>
          </a:r>
          <a:r>
            <a:rPr lang="en-US" sz="1400" baseline="0">
              <a:latin typeface="Tahoma" panose="020B0604030504040204" pitchFamily="34" charset="0"/>
              <a:ea typeface="Tahoma" panose="020B0604030504040204" pitchFamily="34" charset="0"/>
              <a:cs typeface="Tahoma" panose="020B0604030504040204" pitchFamily="34" charset="0"/>
            </a:rPr>
            <a:t> </a:t>
          </a:r>
          <a:r>
            <a:rPr lang="en-US" sz="1400" b="1" baseline="0">
              <a:solidFill>
                <a:srgbClr val="0070C0"/>
              </a:solidFill>
              <a:latin typeface="Tahoma" panose="020B0604030504040204" pitchFamily="34" charset="0"/>
              <a:ea typeface="Tahoma" panose="020B0604030504040204" pitchFamily="34" charset="0"/>
              <a:cs typeface="Tahoma" panose="020B0604030504040204" pitchFamily="34" charset="0"/>
            </a:rPr>
            <a:t>oppression</a:t>
          </a:r>
          <a:r>
            <a:rPr lang="en-US" sz="1400" baseline="0">
              <a:latin typeface="Tahoma" panose="020B0604030504040204" pitchFamily="34" charset="0"/>
              <a:ea typeface="Tahoma" panose="020B0604030504040204" pitchFamily="34" charset="0"/>
              <a:cs typeface="Tahoma" panose="020B0604030504040204" pitchFamily="34" charset="0"/>
            </a:rPr>
            <a:t> is painfully real. </a:t>
          </a:r>
        </a:p>
        <a:p>
          <a:r>
            <a:rPr lang="en-US" sz="1100" baseline="0">
              <a:latin typeface="Tahoma" panose="020B0604030504040204" pitchFamily="34" charset="0"/>
              <a:ea typeface="Tahoma" panose="020B0604030504040204" pitchFamily="34" charset="0"/>
              <a:cs typeface="Tahoma" panose="020B0604030504040204" pitchFamily="34" charset="0"/>
            </a:rPr>
            <a:t>They struggle to warn you of </a:t>
          </a:r>
          <a:r>
            <a:rPr lang="en-US" sz="1100" baseline="0">
              <a:ln>
                <a:solidFill>
                  <a:srgbClr val="0070C0"/>
                </a:solidFill>
              </a:ln>
              <a:solidFill>
                <a:srgbClr val="0070C0"/>
              </a:solidFill>
              <a:latin typeface="Tahoma" panose="020B0604030504040204" pitchFamily="34" charset="0"/>
              <a:ea typeface="Tahoma" panose="020B0604030504040204" pitchFamily="34" charset="0"/>
              <a:cs typeface="Tahoma" panose="020B0604030504040204" pitchFamily="34" charset="0"/>
            </a:rPr>
            <a:t>recurring</a:t>
          </a:r>
          <a:r>
            <a:rPr lang="en-US" sz="1100" baseline="0">
              <a:ln>
                <a:solidFill>
                  <a:srgbClr val="002060"/>
                </a:solidFill>
              </a:ln>
              <a:solidFill>
                <a:srgbClr val="0070C0"/>
              </a:solidFill>
              <a:latin typeface="Tahoma" panose="020B0604030504040204" pitchFamily="34" charset="0"/>
              <a:ea typeface="Tahoma" panose="020B0604030504040204" pitchFamily="34" charset="0"/>
              <a:cs typeface="Tahoma" panose="020B0604030504040204" pitchFamily="34" charset="0"/>
            </a:rPr>
            <a:t> </a:t>
          </a:r>
          <a:r>
            <a:rPr lang="en-US" sz="1100" baseline="0">
              <a:ln>
                <a:solidFill>
                  <a:srgbClr val="0070C0"/>
                </a:solidFill>
              </a:ln>
              <a:solidFill>
                <a:srgbClr val="0070C0"/>
              </a:solidFill>
              <a:latin typeface="Tahoma" panose="020B0604030504040204" pitchFamily="34" charset="0"/>
              <a:ea typeface="Tahoma" panose="020B0604030504040204" pitchFamily="34" charset="0"/>
              <a:cs typeface="Tahoma" panose="020B0604030504040204" pitchFamily="34" charset="0"/>
            </a:rPr>
            <a:t>trauma</a:t>
          </a:r>
          <a:r>
            <a:rPr lang="en-US" sz="1100" baseline="0">
              <a:latin typeface="Tahoma" panose="020B0604030504040204" pitchFamily="34" charset="0"/>
              <a:ea typeface="Tahoma" panose="020B0604030504040204" pitchFamily="34" charset="0"/>
              <a:cs typeface="Tahoma" panose="020B0604030504040204" pitchFamily="34" charset="0"/>
            </a:rPr>
            <a:t> they endure from violent forms of recurring social exclusion for being different, disadvantaged, dejected. </a:t>
          </a:r>
        </a:p>
        <a:p>
          <a:r>
            <a:rPr lang="en-US" sz="1100" baseline="0">
              <a:solidFill>
                <a:schemeClr val="dk1"/>
              </a:solidFill>
              <a:effectLst>
                <a:glow rad="38100">
                  <a:srgbClr val="00B050"/>
                </a:glow>
              </a:effectLst>
              <a:latin typeface="Tahoma" panose="020B0604030504040204" pitchFamily="34" charset="0"/>
              <a:ea typeface="Tahoma" panose="020B0604030504040204" pitchFamily="34" charset="0"/>
              <a:cs typeface="Tahoma" panose="020B0604030504040204" pitchFamily="34" charset="0"/>
            </a:rPr>
            <a:t>They invite you to be part of the solution, </a:t>
          </a:r>
          <a:r>
            <a:rPr lang="en-US" sz="1100" baseline="0">
              <a:solidFill>
                <a:schemeClr val="dk1"/>
              </a:solidFill>
              <a:effectLst>
                <a:glow rad="38100">
                  <a:srgbClr val="FFFF00"/>
                </a:glow>
              </a:effectLst>
              <a:latin typeface="Tahoma" panose="020B0604030504040204" pitchFamily="34" charset="0"/>
              <a:ea typeface="Tahoma" panose="020B0604030504040204" pitchFamily="34" charset="0"/>
              <a:cs typeface="Tahoma" panose="020B0604030504040204" pitchFamily="34" charset="0"/>
            </a:rPr>
            <a:t>and not complicit with the problem</a:t>
          </a:r>
          <a:r>
            <a:rPr lang="en-US" sz="1100" baseline="0">
              <a:latin typeface="Tahoma" panose="020B0604030504040204" pitchFamily="34" charset="0"/>
              <a:ea typeface="Tahoma" panose="020B0604030504040204" pitchFamily="34" charset="0"/>
              <a:cs typeface="Tahoma" panose="020B0604030504040204" pitchFamily="34" charset="0"/>
            </a:rPr>
            <a:t>.</a:t>
          </a:r>
        </a:p>
        <a:p>
          <a:endParaRPr lang="en-US" sz="1200" baseline="0">
            <a:latin typeface="Tahoma" panose="020B0604030504040204" pitchFamily="34" charset="0"/>
            <a:ea typeface="Tahoma" panose="020B0604030504040204" pitchFamily="34" charset="0"/>
            <a:cs typeface="Tahoma" panose="020B0604030504040204" pitchFamily="34" charset="0"/>
          </a:endParaRPr>
        </a:p>
        <a:p>
          <a:r>
            <a:rPr lang="en-US" sz="1800" baseline="0">
              <a:latin typeface="Tahoma" panose="020B0604030504040204" pitchFamily="34" charset="0"/>
              <a:ea typeface="Tahoma" panose="020B0604030504040204" pitchFamily="34" charset="0"/>
              <a:cs typeface="Tahoma" panose="020B0604030504040204" pitchFamily="34" charset="0"/>
            </a:rPr>
            <a:t>They must </a:t>
          </a:r>
          <a:r>
            <a:rPr lang="en-US" sz="1800" b="1" baseline="0">
              <a:solidFill>
                <a:srgbClr val="0070C0"/>
              </a:solidFill>
              <a:latin typeface="Tahoma" panose="020B0604030504040204" pitchFamily="34" charset="0"/>
              <a:ea typeface="Tahoma" panose="020B0604030504040204" pitchFamily="34" charset="0"/>
              <a:cs typeface="Tahoma" panose="020B0604030504040204" pitchFamily="34" charset="0"/>
            </a:rPr>
            <a:t>relieve</a:t>
          </a:r>
          <a:r>
            <a:rPr lang="en-US" sz="1800" baseline="0">
              <a:latin typeface="Tahoma" panose="020B0604030504040204" pitchFamily="34" charset="0"/>
              <a:ea typeface="Tahoma" panose="020B0604030504040204" pitchFamily="34" charset="0"/>
              <a:cs typeface="Tahoma" panose="020B0604030504040204" pitchFamily="34" charset="0"/>
            </a:rPr>
            <a:t> their</a:t>
          </a:r>
          <a:r>
            <a:rPr lang="en-US" sz="1600" baseline="0">
              <a:latin typeface="Tahoma" panose="020B0604030504040204" pitchFamily="34" charset="0"/>
              <a:ea typeface="Tahoma" panose="020B0604030504040204" pitchFamily="34" charset="0"/>
              <a:cs typeface="Tahoma" panose="020B0604030504040204" pitchFamily="34" charset="0"/>
            </a:rPr>
            <a:t> </a:t>
          </a:r>
          <a:r>
            <a:rPr lang="en-US" sz="1600" i="1" baseline="0">
              <a:latin typeface="Tahoma" panose="020B0604030504040204" pitchFamily="34" charset="0"/>
              <a:ea typeface="Tahoma" panose="020B0604030504040204" pitchFamily="34" charset="0"/>
              <a:cs typeface="Tahoma" panose="020B0604030504040204" pitchFamily="34" charset="0"/>
            </a:rPr>
            <a:t>less</a:t>
          </a:r>
          <a:r>
            <a:rPr lang="en-US" sz="1600" baseline="0">
              <a:latin typeface="Tahoma" panose="020B0604030504040204" pitchFamily="34" charset="0"/>
              <a:ea typeface="Tahoma" panose="020B0604030504040204" pitchFamily="34" charset="0"/>
              <a:cs typeface="Tahoma" panose="020B0604030504040204" pitchFamily="34" charset="0"/>
            </a:rPr>
            <a:t> resolved social-needs.</a:t>
          </a:r>
        </a:p>
        <a:p>
          <a:pPr>
            <a:spcBef>
              <a:spcPts val="600"/>
            </a:spcBef>
            <a:spcAft>
              <a:spcPts val="600"/>
            </a:spcAft>
          </a:pPr>
          <a:r>
            <a:rPr lang="en-US" sz="1100" baseline="0">
              <a:solidFill>
                <a:srgbClr val="0070C0"/>
              </a:solidFill>
              <a:latin typeface="Tahoma" panose="020B0604030504040204" pitchFamily="34" charset="0"/>
              <a:ea typeface="Tahoma" panose="020B0604030504040204" pitchFamily="34" charset="0"/>
              <a:cs typeface="Tahoma" panose="020B0604030504040204" pitchFamily="34" charset="0"/>
            </a:rPr>
            <a:t>They must struggle for equality, they must seek social programs, they must count on government to intercede for the vulnerable, they must push back against historical discrimination with identity politics using tools like intersectionality, multiculturalism and microagressions. </a:t>
          </a:r>
        </a:p>
        <a:p>
          <a:r>
            <a:rPr lang="en-US" sz="1300" spc="-50" baseline="0">
              <a:latin typeface="Tahoma" panose="020B0604030504040204" pitchFamily="34" charset="0"/>
              <a:ea typeface="Tahoma" panose="020B0604030504040204" pitchFamily="34" charset="0"/>
              <a:cs typeface="Tahoma" panose="020B0604030504040204" pitchFamily="34" charset="0"/>
            </a:rPr>
            <a:t>They must because their lives count on these to </a:t>
          </a:r>
          <a:r>
            <a:rPr lang="en-US" sz="1300" b="1" spc="-50" baseline="0">
              <a:solidFill>
                <a:srgbClr val="0070C0"/>
              </a:solidFill>
              <a:latin typeface="Tahoma" panose="020B0604030504040204" pitchFamily="34" charset="0"/>
              <a:ea typeface="Tahoma" panose="020B0604030504040204" pitchFamily="34" charset="0"/>
              <a:cs typeface="Tahoma" panose="020B0604030504040204" pitchFamily="34" charset="0"/>
            </a:rPr>
            <a:t>relieve</a:t>
          </a:r>
          <a:r>
            <a:rPr lang="en-US" sz="1300" spc="-50" baseline="0">
              <a:latin typeface="Tahoma" panose="020B0604030504040204" pitchFamily="34" charset="0"/>
              <a:ea typeface="Tahoma" panose="020B0604030504040204" pitchFamily="34" charset="0"/>
              <a:cs typeface="Tahoma" panose="020B0604030504040204" pitchFamily="34" charset="0"/>
            </a:rPr>
            <a:t> their painfully impacted social-needs. How this painfully impacts you is a separate matter, covered below.</a:t>
          </a:r>
        </a:p>
      </xdr:txBody>
    </xdr:sp>
    <xdr:clientData/>
  </xdr:twoCellAnchor>
  <xdr:twoCellAnchor>
    <xdr:from>
      <xdr:col>1</xdr:col>
      <xdr:colOff>15240</xdr:colOff>
      <xdr:row>507</xdr:row>
      <xdr:rowOff>89497</xdr:rowOff>
    </xdr:from>
    <xdr:to>
      <xdr:col>6</xdr:col>
      <xdr:colOff>464820</xdr:colOff>
      <xdr:row>544</xdr:row>
      <xdr:rowOff>5677</xdr:rowOff>
    </xdr:to>
    <xdr:sp macro="" textlink="">
      <xdr:nvSpPr>
        <xdr:cNvPr id="1042" name="TextBox 1041">
          <a:extLst>
            <a:ext uri="{FF2B5EF4-FFF2-40B4-BE49-F238E27FC236}">
              <a16:creationId xmlns:a16="http://schemas.microsoft.com/office/drawing/2014/main" id="{5DF24F8E-C7AE-478C-B5B0-2D5D3DF78E9C}"/>
            </a:ext>
          </a:extLst>
        </xdr:cNvPr>
        <xdr:cNvSpPr txBox="1"/>
      </xdr:nvSpPr>
      <xdr:spPr>
        <a:xfrm>
          <a:off x="129540" y="99930547"/>
          <a:ext cx="3021330" cy="6024880"/>
        </a:xfrm>
        <a:prstGeom prst="rect">
          <a:avLst/>
        </a:prstGeom>
        <a:solidFill>
          <a:srgbClr val="FFFF00">
            <a:alpha val="67000"/>
          </a:srgbClr>
        </a:solidFill>
        <a:ln w="9525" cmpd="sng">
          <a:no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45720" rIns="45720" rtlCol="0" anchor="t"/>
        <a:lstStyle/>
        <a:p>
          <a:pPr algn="r">
            <a:spcAft>
              <a:spcPts val="600"/>
            </a:spcAft>
          </a:pPr>
          <a:r>
            <a:rPr lang="en-US" sz="1400" b="1" spc="-20" baseline="0">
              <a:solidFill>
                <a:schemeClr val="dk1"/>
              </a:solidFill>
              <a:latin typeface="Tahoma" panose="020B0604030504040204" pitchFamily="34" charset="0"/>
              <a:ea typeface="Tahoma" panose="020B0604030504040204" pitchFamily="34" charset="0"/>
              <a:cs typeface="Tahoma" panose="020B0604030504040204" pitchFamily="34" charset="0"/>
            </a:rPr>
            <a:t>IF </a:t>
          </a:r>
          <a:r>
            <a:rPr lang="en-US" sz="1400" b="1" spc="-20" baseline="0">
              <a:ln>
                <a:solidFill>
                  <a:srgbClr val="0070C0"/>
                </a:solidFill>
              </a:ln>
              <a:solidFill>
                <a:schemeClr val="accent5">
                  <a:lumMod val="75000"/>
                </a:schemeClr>
              </a:solidFill>
              <a:latin typeface="Tahoma" panose="020B0604030504040204" pitchFamily="34" charset="0"/>
              <a:ea typeface="Tahoma" panose="020B0604030504040204" pitchFamily="34" charset="0"/>
              <a:cs typeface="Tahoma" panose="020B0604030504040204" pitchFamily="34" charset="0"/>
            </a:rPr>
            <a:t>WIDE-ORIENTED</a:t>
          </a:r>
          <a:r>
            <a:rPr lang="en-US" sz="1400" b="1" spc="-20" baseline="0">
              <a:solidFill>
                <a:schemeClr val="dk1"/>
              </a:solidFill>
              <a:latin typeface="Tahoma" panose="020B0604030504040204" pitchFamily="34" charset="0"/>
              <a:ea typeface="Tahoma" panose="020B0604030504040204" pitchFamily="34" charset="0"/>
              <a:cs typeface="Tahoma" panose="020B0604030504040204" pitchFamily="34" charset="0"/>
            </a:rPr>
            <a:t> ON THE </a:t>
          </a:r>
          <a:r>
            <a:rPr lang="en-US" sz="1400" b="1" baseline="0">
              <a:solidFill>
                <a:schemeClr val="dk1"/>
              </a:solidFill>
              <a:latin typeface="Tahoma" panose="020B0604030504040204" pitchFamily="34" charset="0"/>
              <a:ea typeface="Tahoma" panose="020B0604030504040204" pitchFamily="34" charset="0"/>
              <a:cs typeface="Tahoma" panose="020B0604030504040204" pitchFamily="34" charset="0"/>
            </a:rPr>
            <a:t>POLITICAL </a:t>
          </a:r>
          <a:r>
            <a:rPr lang="en-US" sz="1400" b="1" i="1" spc="0" baseline="0">
              <a:ln>
                <a:solidFill>
                  <a:srgbClr val="0070C0"/>
                </a:solidFill>
              </a:ln>
              <a:solidFill>
                <a:schemeClr val="accent5">
                  <a:lumMod val="75000"/>
                </a:schemeClr>
              </a:solidFill>
              <a:latin typeface="Tahoma" panose="020B0604030504040204" pitchFamily="34" charset="0"/>
              <a:ea typeface="Tahoma" panose="020B0604030504040204" pitchFamily="34" charset="0"/>
              <a:cs typeface="Tahoma" panose="020B0604030504040204" pitchFamily="34" charset="0"/>
            </a:rPr>
            <a:t>LEFT</a:t>
          </a:r>
          <a:r>
            <a:rPr lang="en-US" sz="1400" b="1" baseline="0">
              <a:solidFill>
                <a:schemeClr val="dk1"/>
              </a:solidFill>
              <a:latin typeface="Tahoma" panose="020B0604030504040204" pitchFamily="34" charset="0"/>
              <a:ea typeface="Tahoma" panose="020B0604030504040204" pitchFamily="34" charset="0"/>
              <a:cs typeface="Tahoma" panose="020B0604030504040204" pitchFamily="34" charset="0"/>
            </a:rPr>
            <a:t>, LISTEN TO THE </a:t>
          </a:r>
          <a:r>
            <a:rPr lang="en-US" sz="1400" b="1" baseline="0">
              <a:ln>
                <a:solidFill>
                  <a:srgbClr val="C00000"/>
                </a:solidFill>
              </a:ln>
              <a:solidFill>
                <a:srgbClr val="C80000"/>
              </a:solidFill>
              <a:latin typeface="Tahoma" panose="020B0604030504040204" pitchFamily="34" charset="0"/>
              <a:ea typeface="Tahoma" panose="020B0604030504040204" pitchFamily="34" charset="0"/>
              <a:cs typeface="Tahoma" panose="020B0604030504040204" pitchFamily="34" charset="0"/>
            </a:rPr>
            <a:t>DEEP-ORIENTED</a:t>
          </a:r>
        </a:p>
        <a:p>
          <a:pPr lvl="0" algn="r">
            <a:spcBef>
              <a:spcPts val="900"/>
            </a:spcBef>
            <a:spcAft>
              <a:spcPts val="900"/>
            </a:spcAft>
          </a:pPr>
          <a:r>
            <a:rPr lang="en-US" sz="1200" baseline="0">
              <a:solidFill>
                <a:schemeClr val="dk1"/>
              </a:solidFill>
              <a:latin typeface="Arial Black" panose="020B0A04020102020204" pitchFamily="34" charset="0"/>
              <a:ea typeface="Tahoma" panose="020B0604030504040204" pitchFamily="34" charset="0"/>
              <a:cs typeface="Tahoma" panose="020B0604030504040204" pitchFamily="34" charset="0"/>
            </a:rPr>
            <a:t>Can you feel their </a:t>
          </a:r>
          <a:r>
            <a:rPr lang="en-US" sz="1200" baseline="0">
              <a:ln>
                <a:solidFill>
                  <a:srgbClr val="FFFF00"/>
                </a:solidFill>
              </a:ln>
              <a:solidFill>
                <a:srgbClr val="FFFF00"/>
              </a:solidFill>
              <a:effectLst>
                <a:glow rad="38100">
                  <a:schemeClr val="tx1"/>
                </a:glow>
              </a:effectLst>
              <a:latin typeface="Arial Black" panose="020B0A04020102020204" pitchFamily="34" charset="0"/>
              <a:ea typeface="Tahoma" panose="020B0604030504040204" pitchFamily="34" charset="0"/>
              <a:cs typeface="Tahoma" panose="020B0604030504040204" pitchFamily="34" charset="0"/>
            </a:rPr>
            <a:t>pain</a:t>
          </a:r>
          <a:r>
            <a:rPr lang="en-US" sz="1200" baseline="0">
              <a:solidFill>
                <a:schemeClr val="dk1"/>
              </a:solidFill>
              <a:latin typeface="Arial Black" panose="020B0A04020102020204" pitchFamily="34" charset="0"/>
              <a:ea typeface="Tahoma" panose="020B0604030504040204" pitchFamily="34" charset="0"/>
              <a:cs typeface="Tahoma" panose="020B0604030504040204" pitchFamily="34" charset="0"/>
            </a:rPr>
            <a:t> without insisting they feel yours first?</a:t>
          </a:r>
        </a:p>
        <a:p>
          <a:pPr algn="r">
            <a:spcBef>
              <a:spcPts val="0"/>
            </a:spcBef>
            <a:spcAft>
              <a:spcPts val="1200"/>
            </a:spcAft>
          </a:pPr>
          <a:r>
            <a:rPr lang="en-US" sz="1400" baseline="0">
              <a:solidFill>
                <a:schemeClr val="dk1"/>
              </a:solidFill>
              <a:latin typeface="Tahoma" panose="020B0604030504040204" pitchFamily="34" charset="0"/>
              <a:ea typeface="Tahoma" panose="020B0604030504040204" pitchFamily="34" charset="0"/>
              <a:cs typeface="Tahoma" panose="020B0604030504040204" pitchFamily="34" charset="0"/>
            </a:rPr>
            <a:t>Their resistance to </a:t>
          </a:r>
          <a:r>
            <a:rPr lang="en-US" sz="1400" baseline="0">
              <a:ln>
                <a:solidFill>
                  <a:srgbClr val="C80000"/>
                </a:solidFill>
              </a:ln>
              <a:solidFill>
                <a:srgbClr val="C00000"/>
              </a:solidFill>
              <a:latin typeface="Tahoma" panose="020B0604030504040204" pitchFamily="34" charset="0"/>
              <a:ea typeface="Tahoma" panose="020B0604030504040204" pitchFamily="34" charset="0"/>
              <a:cs typeface="Tahoma" panose="020B0604030504040204" pitchFamily="34" charset="0"/>
            </a:rPr>
            <a:t>government</a:t>
          </a:r>
          <a:r>
            <a:rPr lang="en-US" sz="1400" baseline="0">
              <a:solidFill>
                <a:schemeClr val="dk1"/>
              </a:solidFill>
              <a:latin typeface="Tahoma" panose="020B0604030504040204" pitchFamily="34" charset="0"/>
              <a:ea typeface="Tahoma" panose="020B0604030504040204" pitchFamily="34" charset="0"/>
              <a:cs typeface="Tahoma" panose="020B0604030504040204" pitchFamily="34" charset="0"/>
            </a:rPr>
            <a:t> </a:t>
          </a:r>
          <a:r>
            <a:rPr lang="en-US" sz="1400" b="1" baseline="0">
              <a:solidFill>
                <a:srgbClr val="C80000"/>
              </a:solidFill>
              <a:latin typeface="Tahoma" panose="020B0604030504040204" pitchFamily="34" charset="0"/>
              <a:ea typeface="Tahoma" panose="020B0604030504040204" pitchFamily="34" charset="0"/>
              <a:cs typeface="Tahoma" panose="020B0604030504040204" pitchFamily="34" charset="0"/>
            </a:rPr>
            <a:t>tyranny</a:t>
          </a:r>
          <a:r>
            <a:rPr lang="en-US" sz="1400" baseline="0">
              <a:solidFill>
                <a:schemeClr val="dk1"/>
              </a:solidFill>
              <a:latin typeface="Tahoma" panose="020B0604030504040204" pitchFamily="34" charset="0"/>
              <a:ea typeface="Tahoma" panose="020B0604030504040204" pitchFamily="34" charset="0"/>
              <a:cs typeface="Tahoma" panose="020B0604030504040204" pitchFamily="34" charset="0"/>
            </a:rPr>
            <a:t> </a:t>
          </a:r>
          <a:r>
            <a:rPr lang="en-US" sz="1400" baseline="0">
              <a:latin typeface="Tahoma" panose="020B0604030504040204" pitchFamily="34" charset="0"/>
              <a:ea typeface="Tahoma" panose="020B0604030504040204" pitchFamily="34" charset="0"/>
              <a:cs typeface="Tahoma" panose="020B0604030504040204" pitchFamily="34" charset="0"/>
            </a:rPr>
            <a:t>is painfully real.</a:t>
          </a:r>
          <a:r>
            <a:rPr lang="en-US" sz="1100" baseline="0">
              <a:latin typeface="Tahoma" panose="020B0604030504040204" pitchFamily="34" charset="0"/>
              <a:ea typeface="Tahoma" panose="020B0604030504040204" pitchFamily="34" charset="0"/>
              <a:cs typeface="Tahoma" panose="020B0604030504040204" pitchFamily="34" charset="0"/>
            </a:rPr>
            <a:t> </a:t>
          </a:r>
        </a:p>
        <a:p>
          <a:pPr algn="r"/>
          <a:r>
            <a:rPr lang="en-US" sz="1100" baseline="0">
              <a:latin typeface="Tahoma" panose="020B0604030504040204" pitchFamily="34" charset="0"/>
              <a:ea typeface="Tahoma" panose="020B0604030504040204" pitchFamily="34" charset="0"/>
              <a:cs typeface="Tahoma" panose="020B0604030504040204" pitchFamily="34" charset="0"/>
            </a:rPr>
            <a:t>They struggle to warn you of </a:t>
          </a:r>
          <a:r>
            <a:rPr lang="en-US" sz="1100" baseline="0">
              <a:ln>
                <a:solidFill>
                  <a:srgbClr val="C80000"/>
                </a:solidFill>
              </a:ln>
              <a:solidFill>
                <a:srgbClr val="C00000"/>
              </a:solidFill>
              <a:latin typeface="Tahoma" panose="020B0604030504040204" pitchFamily="34" charset="0"/>
              <a:ea typeface="Tahoma" panose="020B0604030504040204" pitchFamily="34" charset="0"/>
              <a:cs typeface="Tahoma" panose="020B0604030504040204" pitchFamily="34" charset="0"/>
            </a:rPr>
            <a:t>mounting</a:t>
          </a:r>
          <a:r>
            <a:rPr lang="en-US" sz="1100" baseline="0">
              <a:ln>
                <a:solidFill>
                  <a:srgbClr val="C80000"/>
                </a:solidFill>
              </a:ln>
              <a:latin typeface="Tahoma" panose="020B0604030504040204" pitchFamily="34" charset="0"/>
              <a:ea typeface="Tahoma" panose="020B0604030504040204" pitchFamily="34" charset="0"/>
              <a:cs typeface="Tahoma" panose="020B0604030504040204" pitchFamily="34" charset="0"/>
            </a:rPr>
            <a:t> </a:t>
          </a:r>
          <a:r>
            <a:rPr lang="en-US" sz="1100" baseline="0">
              <a:ln>
                <a:solidFill>
                  <a:srgbClr val="C80000"/>
                </a:solidFill>
              </a:ln>
              <a:solidFill>
                <a:srgbClr val="C00000"/>
              </a:solidFill>
              <a:latin typeface="Tahoma" panose="020B0604030504040204" pitchFamily="34" charset="0"/>
              <a:ea typeface="Tahoma" panose="020B0604030504040204" pitchFamily="34" charset="0"/>
              <a:cs typeface="Tahoma" panose="020B0604030504040204" pitchFamily="34" charset="0"/>
            </a:rPr>
            <a:t>disintegration</a:t>
          </a:r>
          <a:r>
            <a:rPr lang="en-US" sz="1100" baseline="0">
              <a:latin typeface="Tahoma" panose="020B0604030504040204" pitchFamily="34" charset="0"/>
              <a:ea typeface="Tahoma" panose="020B0604030504040204" pitchFamily="34" charset="0"/>
              <a:cs typeface="Tahoma" panose="020B0604030504040204" pitchFamily="34" charset="0"/>
            </a:rPr>
            <a:t> they endure from coercive government pressures on their once cohesive families, neighborhoods, towns. </a:t>
          </a:r>
          <a:r>
            <a:rPr lang="en-US" sz="1100" baseline="0">
              <a:effectLst>
                <a:glow rad="38100">
                  <a:srgbClr val="00B050"/>
                </a:glow>
              </a:effectLst>
              <a:latin typeface="Tahoma" panose="020B0604030504040204" pitchFamily="34" charset="0"/>
              <a:ea typeface="Tahoma" panose="020B0604030504040204" pitchFamily="34" charset="0"/>
              <a:cs typeface="Tahoma" panose="020B0604030504040204" pitchFamily="34" charset="0"/>
            </a:rPr>
            <a:t>They invite you to be part of the solution, </a:t>
          </a:r>
          <a:r>
            <a:rPr lang="en-US" sz="1100" baseline="0">
              <a:effectLst>
                <a:glow rad="38100">
                  <a:srgbClr val="FFFF00"/>
                </a:glow>
              </a:effectLst>
              <a:latin typeface="Tahoma" panose="020B0604030504040204" pitchFamily="34" charset="0"/>
              <a:ea typeface="Tahoma" panose="020B0604030504040204" pitchFamily="34" charset="0"/>
              <a:cs typeface="Tahoma" panose="020B0604030504040204" pitchFamily="34" charset="0"/>
            </a:rPr>
            <a:t>and not complicit with the problem</a:t>
          </a:r>
          <a:r>
            <a:rPr lang="en-US" sz="1100" baseline="0">
              <a:latin typeface="Tahoma" panose="020B0604030504040204" pitchFamily="34" charset="0"/>
              <a:ea typeface="Tahoma" panose="020B0604030504040204" pitchFamily="34" charset="0"/>
              <a:cs typeface="Tahoma" panose="020B0604030504040204" pitchFamily="34" charset="0"/>
            </a:rPr>
            <a:t>.</a:t>
          </a:r>
        </a:p>
        <a:p>
          <a:pPr algn="r"/>
          <a:endParaRPr lang="en-US" sz="1200" baseline="0">
            <a:latin typeface="Tahoma" panose="020B0604030504040204" pitchFamily="34" charset="0"/>
            <a:ea typeface="Tahoma" panose="020B0604030504040204" pitchFamily="34" charset="0"/>
            <a:cs typeface="Tahoma" panose="020B0604030504040204" pitchFamily="34" charset="0"/>
          </a:endParaRPr>
        </a:p>
        <a:p>
          <a:pPr algn="r"/>
          <a:r>
            <a:rPr lang="en-US" sz="1800" baseline="0">
              <a:latin typeface="Tahoma" panose="020B0604030504040204" pitchFamily="34" charset="0"/>
              <a:ea typeface="Tahoma" panose="020B0604030504040204" pitchFamily="34" charset="0"/>
              <a:cs typeface="Tahoma" panose="020B0604030504040204" pitchFamily="34" charset="0"/>
            </a:rPr>
            <a:t>They must </a:t>
          </a:r>
          <a:r>
            <a:rPr lang="en-US" sz="1800" b="1" baseline="0">
              <a:solidFill>
                <a:srgbClr val="C80000"/>
              </a:solidFill>
              <a:latin typeface="Tahoma" panose="020B0604030504040204" pitchFamily="34" charset="0"/>
              <a:ea typeface="Tahoma" panose="020B0604030504040204" pitchFamily="34" charset="0"/>
              <a:cs typeface="Tahoma" panose="020B0604030504040204" pitchFamily="34" charset="0"/>
            </a:rPr>
            <a:t>guard</a:t>
          </a:r>
          <a:r>
            <a:rPr lang="en-US" sz="1800" baseline="0">
              <a:latin typeface="Tahoma" panose="020B0604030504040204" pitchFamily="34" charset="0"/>
              <a:ea typeface="Tahoma" panose="020B0604030504040204" pitchFamily="34" charset="0"/>
              <a:cs typeface="Tahoma" panose="020B0604030504040204" pitchFamily="34" charset="0"/>
            </a:rPr>
            <a:t> their </a:t>
          </a:r>
          <a:r>
            <a:rPr lang="en-US" sz="1600" i="1" baseline="0">
              <a:latin typeface="Tahoma" panose="020B0604030504040204" pitchFamily="34" charset="0"/>
              <a:ea typeface="Tahoma" panose="020B0604030504040204" pitchFamily="34" charset="0"/>
              <a:cs typeface="Tahoma" panose="020B0604030504040204" pitchFamily="34" charset="0"/>
            </a:rPr>
            <a:t>more</a:t>
          </a:r>
          <a:r>
            <a:rPr lang="en-US" sz="1600" baseline="0">
              <a:latin typeface="Tahoma" panose="020B0604030504040204" pitchFamily="34" charset="0"/>
              <a:ea typeface="Tahoma" panose="020B0604030504040204" pitchFamily="34" charset="0"/>
              <a:cs typeface="Tahoma" panose="020B0604030504040204" pitchFamily="34" charset="0"/>
            </a:rPr>
            <a:t> resolved social-needs. </a:t>
          </a:r>
        </a:p>
        <a:p>
          <a:pPr algn="r">
            <a:spcBef>
              <a:spcPts val="600"/>
            </a:spcBef>
            <a:spcAft>
              <a:spcPts val="600"/>
            </a:spcAft>
          </a:pPr>
          <a:r>
            <a:rPr lang="en-US" sz="1100" baseline="0">
              <a:solidFill>
                <a:srgbClr val="C00000"/>
              </a:solidFill>
              <a:latin typeface="Tahoma" panose="020B0604030504040204" pitchFamily="34" charset="0"/>
              <a:ea typeface="Tahoma" panose="020B0604030504040204" pitchFamily="34" charset="0"/>
              <a:cs typeface="Tahoma" panose="020B0604030504040204" pitchFamily="34" charset="0"/>
            </a:rPr>
            <a:t>They must conserve their traditionally loyal relationships, they must guard their loved ones from individual threats of violence, they must protect their hard-earned property, they must preserve free enterprise, and resist any outside threats to their working way of cohesive life. </a:t>
          </a:r>
          <a:r>
            <a:rPr lang="en-US" sz="1100" baseline="0">
              <a:solidFill>
                <a:schemeClr val="dk1"/>
              </a:solidFill>
              <a:latin typeface="Tahoma" panose="020B0604030504040204" pitchFamily="34" charset="0"/>
              <a:ea typeface="Tahoma" panose="020B0604030504040204" pitchFamily="34" charset="0"/>
              <a:cs typeface="Tahoma" panose="020B0604030504040204" pitchFamily="34" charset="0"/>
            </a:rPr>
            <a:t> </a:t>
          </a:r>
        </a:p>
        <a:p>
          <a:pPr algn="r"/>
          <a:r>
            <a:rPr lang="en-US" sz="1300" spc="-50" baseline="0">
              <a:latin typeface="Tahoma" panose="020B0604030504040204" pitchFamily="34" charset="0"/>
              <a:ea typeface="Tahoma" panose="020B0604030504040204" pitchFamily="34" charset="0"/>
              <a:cs typeface="Tahoma" panose="020B0604030504040204" pitchFamily="34" charset="0"/>
            </a:rPr>
            <a:t>They must because their lives count on these to </a:t>
          </a:r>
          <a:r>
            <a:rPr lang="en-US" sz="1300" b="1" spc="-50" baseline="0">
              <a:solidFill>
                <a:srgbClr val="C80000"/>
              </a:solidFill>
              <a:latin typeface="Tahoma" panose="020B0604030504040204" pitchFamily="34" charset="0"/>
              <a:ea typeface="Tahoma" panose="020B0604030504040204" pitchFamily="34" charset="0"/>
              <a:cs typeface="Tahoma" panose="020B0604030504040204" pitchFamily="34" charset="0"/>
            </a:rPr>
            <a:t>guard</a:t>
          </a:r>
          <a:r>
            <a:rPr lang="en-US" sz="1300" spc="-50" baseline="0">
              <a:latin typeface="Tahoma" panose="020B0604030504040204" pitchFamily="34" charset="0"/>
              <a:ea typeface="Tahoma" panose="020B0604030504040204" pitchFamily="34" charset="0"/>
              <a:cs typeface="Tahoma" panose="020B0604030504040204" pitchFamily="34" charset="0"/>
            </a:rPr>
            <a:t> their painfully impacted social-needs. How this painfully impacts </a:t>
          </a:r>
          <a:r>
            <a:rPr lang="en-US" sz="1300" spc="-60" baseline="0">
              <a:latin typeface="Tahoma" panose="020B0604030504040204" pitchFamily="34" charset="0"/>
              <a:ea typeface="Tahoma" panose="020B0604030504040204" pitchFamily="34" charset="0"/>
              <a:cs typeface="Tahoma" panose="020B0604030504040204" pitchFamily="34" charset="0"/>
            </a:rPr>
            <a:t>you is a separate matter,</a:t>
          </a:r>
          <a:r>
            <a:rPr lang="en-US" sz="1300" spc="-50" baseline="0">
              <a:latin typeface="Tahoma" panose="020B0604030504040204" pitchFamily="34" charset="0"/>
              <a:ea typeface="Tahoma" panose="020B0604030504040204" pitchFamily="34" charset="0"/>
              <a:cs typeface="Tahoma" panose="020B0604030504040204" pitchFamily="34" charset="0"/>
            </a:rPr>
            <a:t> covered below.</a:t>
          </a:r>
        </a:p>
      </xdr:txBody>
    </xdr:sp>
    <xdr:clientData/>
  </xdr:twoCellAnchor>
  <xdr:twoCellAnchor>
    <xdr:from>
      <xdr:col>1</xdr:col>
      <xdr:colOff>30480</xdr:colOff>
      <xdr:row>548</xdr:row>
      <xdr:rowOff>91440</xdr:rowOff>
    </xdr:from>
    <xdr:to>
      <xdr:col>12</xdr:col>
      <xdr:colOff>434340</xdr:colOff>
      <xdr:row>552</xdr:row>
      <xdr:rowOff>76200</xdr:rowOff>
    </xdr:to>
    <xdr:sp macro="" textlink="">
      <xdr:nvSpPr>
        <xdr:cNvPr id="1043" name="Rectangle: Rounded Corners 1042">
          <a:extLst>
            <a:ext uri="{FF2B5EF4-FFF2-40B4-BE49-F238E27FC236}">
              <a16:creationId xmlns:a16="http://schemas.microsoft.com/office/drawing/2014/main" id="{6A4F7BEA-1516-42EF-A089-B3F981B7ADC6}"/>
            </a:ext>
          </a:extLst>
        </xdr:cNvPr>
        <xdr:cNvSpPr/>
      </xdr:nvSpPr>
      <xdr:spPr>
        <a:xfrm>
          <a:off x="144780" y="106701590"/>
          <a:ext cx="6061710" cy="645160"/>
        </a:xfrm>
        <a:prstGeom prst="roundRect">
          <a:avLst>
            <a:gd name="adj" fmla="val 31111"/>
          </a:avLst>
        </a:prstGeom>
        <a:solidFill>
          <a:srgbClr val="7030A0"/>
        </a:solidFill>
        <a:ln w="28575">
          <a:solidFill>
            <a:srgbClr val="FF99FF"/>
          </a:solidFill>
        </a:ln>
        <a:effectLst>
          <a:outerShdw blurRad="50800" dist="38100" dir="5400000" algn="t" rotWithShape="0">
            <a:prstClr val="black">
              <a:alpha val="40000"/>
            </a:prstClr>
          </a:outerShdw>
        </a:effectLst>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685800" tIns="0" rIns="6858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400" b="1" baseline="0">
              <a:solidFill>
                <a:srgbClr val="FF99FF"/>
              </a:solidFill>
              <a:effectLst>
                <a:outerShdw blurRad="50800" dist="38100" dir="5400000" algn="t" rotWithShape="0">
                  <a:srgbClr val="000000">
                    <a:alpha val="40000"/>
                  </a:srgbClr>
                </a:outerShdw>
              </a:effectLst>
              <a:latin typeface="Tahoma" panose="020B0604030504040204" pitchFamily="34" charset="0"/>
              <a:ea typeface="Tahoma" panose="020B0604030504040204" pitchFamily="34" charset="0"/>
              <a:cs typeface="Tahoma" panose="020B0604030504040204" pitchFamily="34" charset="0"/>
            </a:rPr>
            <a:t>Those forcibly opposing the needs of another easily becomes the evil they fear in the other.</a:t>
          </a:r>
          <a:endParaRPr lang="en-US" sz="1400">
            <a:solidFill>
              <a:srgbClr val="FF99FF"/>
            </a:solidFill>
            <a:effectLst/>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0</xdr:col>
      <xdr:colOff>25615</xdr:colOff>
      <xdr:row>461</xdr:row>
      <xdr:rowOff>30461</xdr:rowOff>
    </xdr:from>
    <xdr:to>
      <xdr:col>6</xdr:col>
      <xdr:colOff>444715</xdr:colOff>
      <xdr:row>483</xdr:row>
      <xdr:rowOff>91362</xdr:rowOff>
    </xdr:to>
    <xdr:grpSp>
      <xdr:nvGrpSpPr>
        <xdr:cNvPr id="1044" name="Group 1043">
          <a:extLst>
            <a:ext uri="{FF2B5EF4-FFF2-40B4-BE49-F238E27FC236}">
              <a16:creationId xmlns:a16="http://schemas.microsoft.com/office/drawing/2014/main" id="{6ABE2CB1-1B21-48B4-A533-33CFFAFEAA5B}"/>
            </a:ext>
          </a:extLst>
        </xdr:cNvPr>
        <xdr:cNvGrpSpPr>
          <a:grpSpLocks noChangeAspect="1"/>
        </xdr:cNvGrpSpPr>
      </xdr:nvGrpSpPr>
      <xdr:grpSpPr>
        <a:xfrm>
          <a:off x="25615" y="92048311"/>
          <a:ext cx="3105150" cy="3756601"/>
          <a:chOff x="16390877" y="104371619"/>
          <a:chExt cx="3394451" cy="4176376"/>
        </a:xfrm>
      </xdr:grpSpPr>
      <xdr:sp macro="" textlink="">
        <xdr:nvSpPr>
          <xdr:cNvPr id="1045" name="Speech Bubble: Oval 1044">
            <a:extLst>
              <a:ext uri="{FF2B5EF4-FFF2-40B4-BE49-F238E27FC236}">
                <a16:creationId xmlns:a16="http://schemas.microsoft.com/office/drawing/2014/main" id="{37D8EE06-1CF0-8137-BFB2-C148C88B124B}"/>
              </a:ext>
            </a:extLst>
          </xdr:cNvPr>
          <xdr:cNvSpPr/>
        </xdr:nvSpPr>
        <xdr:spPr>
          <a:xfrm>
            <a:off x="16390877" y="104371619"/>
            <a:ext cx="3394451" cy="926292"/>
          </a:xfrm>
          <a:prstGeom prst="wedgeEllipseCallout">
            <a:avLst>
              <a:gd name="adj1" fmla="val -26576"/>
              <a:gd name="adj2" fmla="val 97459"/>
            </a:avLst>
          </a:prstGeom>
          <a:solidFill>
            <a:srgbClr val="0070C0"/>
          </a:solidFill>
          <a:ln>
            <a:solidFill>
              <a:srgbClr val="0070C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C8FFE1"/>
              </a:solidFill>
            </a:endParaRPr>
          </a:p>
        </xdr:txBody>
      </xdr:sp>
      <xdr:grpSp>
        <xdr:nvGrpSpPr>
          <xdr:cNvPr id="1046" name="Group 1045">
            <a:extLst>
              <a:ext uri="{FF2B5EF4-FFF2-40B4-BE49-F238E27FC236}">
                <a16:creationId xmlns:a16="http://schemas.microsoft.com/office/drawing/2014/main" id="{8F1ED386-8CA6-4DA6-19A0-5617C2D2309E}"/>
              </a:ext>
            </a:extLst>
          </xdr:cNvPr>
          <xdr:cNvGrpSpPr/>
        </xdr:nvGrpSpPr>
        <xdr:grpSpPr>
          <a:xfrm>
            <a:off x="16602074" y="105804805"/>
            <a:ext cx="1053296" cy="2743190"/>
            <a:chOff x="16602074" y="105804805"/>
            <a:chExt cx="1053296" cy="2743190"/>
          </a:xfrm>
        </xdr:grpSpPr>
        <xdr:grpSp>
          <xdr:nvGrpSpPr>
            <xdr:cNvPr id="1047" name="Group 1046">
              <a:extLst>
                <a:ext uri="{FF2B5EF4-FFF2-40B4-BE49-F238E27FC236}">
                  <a16:creationId xmlns:a16="http://schemas.microsoft.com/office/drawing/2014/main" id="{77DE9B5C-40BB-D53A-9AAB-AFEDBADFA43A}"/>
                </a:ext>
              </a:extLst>
            </xdr:cNvPr>
            <xdr:cNvGrpSpPr>
              <a:grpSpLocks noChangeAspect="1"/>
            </xdr:cNvGrpSpPr>
          </xdr:nvGrpSpPr>
          <xdr:grpSpPr>
            <a:xfrm>
              <a:off x="16602074" y="105804805"/>
              <a:ext cx="1053296" cy="2743190"/>
              <a:chOff x="4819649" y="105558344"/>
              <a:chExt cx="2600325" cy="6772262"/>
            </a:xfrm>
            <a:solidFill>
              <a:srgbClr val="00B0F0"/>
            </a:solidFill>
          </xdr:grpSpPr>
          <xdr:sp macro="" textlink="">
            <xdr:nvSpPr>
              <xdr:cNvPr id="1052" name="Rectangle: Rounded Corners 1051">
                <a:extLst>
                  <a:ext uri="{FF2B5EF4-FFF2-40B4-BE49-F238E27FC236}">
                    <a16:creationId xmlns:a16="http://schemas.microsoft.com/office/drawing/2014/main" id="{C517567B-FDBB-F08A-DAEE-5886CA740ACB}"/>
                  </a:ext>
                </a:extLst>
              </xdr:cNvPr>
              <xdr:cNvSpPr/>
            </xdr:nvSpPr>
            <xdr:spPr>
              <a:xfrm>
                <a:off x="4819649" y="107206134"/>
                <a:ext cx="457199" cy="2286005"/>
              </a:xfrm>
              <a:prstGeom prst="roundRect">
                <a:avLst>
                  <a:gd name="adj" fmla="val 47917"/>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C8FFE1"/>
                  </a:solidFill>
                </a:endParaRPr>
              </a:p>
            </xdr:txBody>
          </xdr:sp>
          <xdr:sp macro="" textlink="">
            <xdr:nvSpPr>
              <xdr:cNvPr id="1053" name="Rectangle: Rounded Corners 1052">
                <a:extLst>
                  <a:ext uri="{FF2B5EF4-FFF2-40B4-BE49-F238E27FC236}">
                    <a16:creationId xmlns:a16="http://schemas.microsoft.com/office/drawing/2014/main" id="{2D75BF65-6E98-15B9-6860-CD27458F3880}"/>
                  </a:ext>
                </a:extLst>
              </xdr:cNvPr>
              <xdr:cNvSpPr/>
            </xdr:nvSpPr>
            <xdr:spPr>
              <a:xfrm>
                <a:off x="6962775" y="107206134"/>
                <a:ext cx="457199" cy="2286005"/>
              </a:xfrm>
              <a:prstGeom prst="roundRect">
                <a:avLst>
                  <a:gd name="adj" fmla="val 47917"/>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C8FFE1"/>
                  </a:solidFill>
                </a:endParaRPr>
              </a:p>
            </xdr:txBody>
          </xdr:sp>
          <xdr:sp macro="" textlink="">
            <xdr:nvSpPr>
              <xdr:cNvPr id="1054" name="Rectangle: Rounded Corners 1053">
                <a:extLst>
                  <a:ext uri="{FF2B5EF4-FFF2-40B4-BE49-F238E27FC236}">
                    <a16:creationId xmlns:a16="http://schemas.microsoft.com/office/drawing/2014/main" id="{95D9A35D-4788-AC5E-3A7A-0A164CB5F252}"/>
                  </a:ext>
                </a:extLst>
              </xdr:cNvPr>
              <xdr:cNvSpPr/>
            </xdr:nvSpPr>
            <xdr:spPr>
              <a:xfrm rot="16200000">
                <a:off x="5553073" y="106139349"/>
                <a:ext cx="1133480" cy="2581277"/>
              </a:xfrm>
              <a:prstGeom prst="roundRect">
                <a:avLst>
                  <a:gd name="adj" fmla="val 47917"/>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C8FFE1"/>
                  </a:solidFill>
                </a:endParaRPr>
              </a:p>
            </xdr:txBody>
          </xdr:sp>
          <xdr:sp macro="" textlink="">
            <xdr:nvSpPr>
              <xdr:cNvPr id="1055" name="Rectangle: Rounded Corners 1054">
                <a:extLst>
                  <a:ext uri="{FF2B5EF4-FFF2-40B4-BE49-F238E27FC236}">
                    <a16:creationId xmlns:a16="http://schemas.microsoft.com/office/drawing/2014/main" id="{773E545B-3B1C-A5C5-F4B3-726571A55AF5}"/>
                  </a:ext>
                </a:extLst>
              </xdr:cNvPr>
              <xdr:cNvSpPr/>
            </xdr:nvSpPr>
            <xdr:spPr>
              <a:xfrm rot="16200000">
                <a:off x="5557836" y="105553582"/>
                <a:ext cx="1133480" cy="1143003"/>
              </a:xfrm>
              <a:prstGeom prst="roundRect">
                <a:avLst>
                  <a:gd name="adj" fmla="val 47917"/>
                </a:avLst>
              </a:prstGeom>
              <a:grpFill/>
              <a:ln>
                <a:noFill/>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C8FFE1"/>
                  </a:solidFill>
                </a:endParaRPr>
              </a:p>
            </xdr:txBody>
          </xdr:sp>
          <xdr:sp macro="" textlink="">
            <xdr:nvSpPr>
              <xdr:cNvPr id="1056" name="Rectangle: Rounded Corners 1055">
                <a:extLst>
                  <a:ext uri="{FF2B5EF4-FFF2-40B4-BE49-F238E27FC236}">
                    <a16:creationId xmlns:a16="http://schemas.microsoft.com/office/drawing/2014/main" id="{D6DB50E6-9E3F-E32F-E804-6B7F9EBA37BA}"/>
                  </a:ext>
                </a:extLst>
              </xdr:cNvPr>
              <xdr:cNvSpPr/>
            </xdr:nvSpPr>
            <xdr:spPr>
              <a:xfrm rot="16200000">
                <a:off x="5210177" y="108006242"/>
                <a:ext cx="1828801" cy="1143003"/>
              </a:xfrm>
              <a:prstGeom prst="roundRect">
                <a:avLst>
                  <a:gd name="adj" fmla="val 47917"/>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C8FFE1"/>
                  </a:solidFill>
                </a:endParaRPr>
              </a:p>
            </xdr:txBody>
          </xdr:sp>
          <xdr:sp macro="" textlink="">
            <xdr:nvSpPr>
              <xdr:cNvPr id="1057" name="Rectangle: Rounded Corners 1056">
                <a:extLst>
                  <a:ext uri="{FF2B5EF4-FFF2-40B4-BE49-F238E27FC236}">
                    <a16:creationId xmlns:a16="http://schemas.microsoft.com/office/drawing/2014/main" id="{5E7E8A6E-4681-9535-B02C-F67A348DE7D3}"/>
                  </a:ext>
                </a:extLst>
              </xdr:cNvPr>
              <xdr:cNvSpPr/>
            </xdr:nvSpPr>
            <xdr:spPr>
              <a:xfrm>
                <a:off x="5419726" y="107301392"/>
                <a:ext cx="640079" cy="5029214"/>
              </a:xfrm>
              <a:prstGeom prst="roundRect">
                <a:avLst>
                  <a:gd name="adj" fmla="val 47917"/>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C8FFE1"/>
                  </a:solidFill>
                </a:endParaRPr>
              </a:p>
            </xdr:txBody>
          </xdr:sp>
          <xdr:sp macro="" textlink="">
            <xdr:nvSpPr>
              <xdr:cNvPr id="1058" name="Rectangle: Rounded Corners 1057">
                <a:extLst>
                  <a:ext uri="{FF2B5EF4-FFF2-40B4-BE49-F238E27FC236}">
                    <a16:creationId xmlns:a16="http://schemas.microsoft.com/office/drawing/2014/main" id="{54B6F643-4CEC-87CB-418E-1DB0230CBD97}"/>
                  </a:ext>
                </a:extLst>
              </xdr:cNvPr>
              <xdr:cNvSpPr/>
            </xdr:nvSpPr>
            <xdr:spPr>
              <a:xfrm>
                <a:off x="6200775" y="107301389"/>
                <a:ext cx="640079" cy="5029215"/>
              </a:xfrm>
              <a:prstGeom prst="roundRect">
                <a:avLst>
                  <a:gd name="adj" fmla="val 47917"/>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C8FFE1"/>
                  </a:solidFill>
                </a:endParaRPr>
              </a:p>
            </xdr:txBody>
          </xdr:sp>
        </xdr:grpSp>
        <xdr:grpSp>
          <xdr:nvGrpSpPr>
            <xdr:cNvPr id="1048" name="Group 1047">
              <a:extLst>
                <a:ext uri="{FF2B5EF4-FFF2-40B4-BE49-F238E27FC236}">
                  <a16:creationId xmlns:a16="http://schemas.microsoft.com/office/drawing/2014/main" id="{5FBAD93D-26CB-522F-B17B-07C75782C972}"/>
                </a:ext>
              </a:extLst>
            </xdr:cNvPr>
            <xdr:cNvGrpSpPr/>
          </xdr:nvGrpSpPr>
          <xdr:grpSpPr>
            <a:xfrm>
              <a:off x="16655688" y="106437442"/>
              <a:ext cx="953589" cy="1109382"/>
              <a:chOff x="1638300" y="401840"/>
              <a:chExt cx="1112520" cy="1371600"/>
            </a:xfrm>
          </xdr:grpSpPr>
          <xdr:sp macro="" textlink="">
            <xdr:nvSpPr>
              <xdr:cNvPr id="1049" name="Rectangle 1048">
                <a:extLst>
                  <a:ext uri="{FF2B5EF4-FFF2-40B4-BE49-F238E27FC236}">
                    <a16:creationId xmlns:a16="http://schemas.microsoft.com/office/drawing/2014/main" id="{82370C64-30F0-99B6-9781-1A2BCF11BB0B}"/>
                  </a:ext>
                </a:extLst>
              </xdr:cNvPr>
              <xdr:cNvSpPr/>
            </xdr:nvSpPr>
            <xdr:spPr>
              <a:xfrm>
                <a:off x="1638300" y="401840"/>
                <a:ext cx="457200" cy="1371600"/>
              </a:xfrm>
              <a:prstGeom prst="rect">
                <a:avLst/>
              </a:prstGeom>
              <a:gradFill>
                <a:gsLst>
                  <a:gs pos="0">
                    <a:schemeClr val="bg1">
                      <a:lumMod val="95000"/>
                    </a:schemeClr>
                  </a:gs>
                  <a:gs pos="29000">
                    <a:schemeClr val="bg1">
                      <a:lumMod val="95000"/>
                    </a:schemeClr>
                  </a:gs>
                  <a:gs pos="30000">
                    <a:schemeClr val="accent6">
                      <a:lumMod val="40000"/>
                      <a:lumOff val="60000"/>
                    </a:schemeClr>
                  </a:gs>
                  <a:gs pos="100000">
                    <a:schemeClr val="accent6">
                      <a:lumMod val="60000"/>
                      <a:lumOff val="40000"/>
                    </a:schemeClr>
                  </a:gs>
                </a:gsLst>
                <a:lin ang="5400000" scaled="1"/>
              </a:gradFill>
              <a:ln>
                <a:noFill/>
              </a:ln>
              <a:effectLst>
                <a:glow rad="63500">
                  <a:schemeClr val="accent5">
                    <a:satMod val="175000"/>
                    <a:alpha val="40000"/>
                  </a:schemeClr>
                </a:glow>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solidFill>
                    <a:srgbClr val="C8FFE1"/>
                  </a:solidFill>
                </a:endParaRPr>
              </a:p>
            </xdr:txBody>
          </xdr:sp>
          <xdr:sp macro="" textlink="">
            <xdr:nvSpPr>
              <xdr:cNvPr id="1050" name="Rectangle 1049">
                <a:extLst>
                  <a:ext uri="{FF2B5EF4-FFF2-40B4-BE49-F238E27FC236}">
                    <a16:creationId xmlns:a16="http://schemas.microsoft.com/office/drawing/2014/main" id="{24EBF7D2-1EE8-2E1F-3A56-5EE247671B65}"/>
                  </a:ext>
                </a:extLst>
              </xdr:cNvPr>
              <xdr:cNvSpPr/>
            </xdr:nvSpPr>
            <xdr:spPr>
              <a:xfrm>
                <a:off x="2293620" y="401840"/>
                <a:ext cx="457200" cy="1371600"/>
              </a:xfrm>
              <a:prstGeom prst="rect">
                <a:avLst/>
              </a:prstGeom>
              <a:gradFill>
                <a:gsLst>
                  <a:gs pos="0">
                    <a:schemeClr val="bg1">
                      <a:lumMod val="95000"/>
                    </a:schemeClr>
                  </a:gs>
                  <a:gs pos="39000">
                    <a:schemeClr val="bg1">
                      <a:lumMod val="95000"/>
                    </a:schemeClr>
                  </a:gs>
                  <a:gs pos="40000">
                    <a:srgbClr val="F0CDFF"/>
                  </a:gs>
                  <a:gs pos="100000">
                    <a:srgbClr val="D7B9FF"/>
                  </a:gs>
                </a:gsLst>
                <a:lin ang="5400000" scaled="1"/>
              </a:gradFill>
              <a:ln>
                <a:noFill/>
              </a:ln>
              <a:effectLst>
                <a:glow rad="63500">
                  <a:schemeClr val="accent5">
                    <a:satMod val="175000"/>
                    <a:alpha val="40000"/>
                  </a:schemeClr>
                </a:glow>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solidFill>
                    <a:srgbClr val="C8FFE1"/>
                  </a:solidFill>
                </a:endParaRPr>
              </a:p>
            </xdr:txBody>
          </xdr:sp>
          <xdr:cxnSp macro="">
            <xdr:nvCxnSpPr>
              <xdr:cNvPr id="1051" name="Straight Connector 1050">
                <a:extLst>
                  <a:ext uri="{FF2B5EF4-FFF2-40B4-BE49-F238E27FC236}">
                    <a16:creationId xmlns:a16="http://schemas.microsoft.com/office/drawing/2014/main" id="{E0A78217-E469-808C-8134-19947893F3BD}"/>
                  </a:ext>
                </a:extLst>
              </xdr:cNvPr>
              <xdr:cNvCxnSpPr/>
            </xdr:nvCxnSpPr>
            <xdr:spPr>
              <a:xfrm flipH="1" flipV="1">
                <a:off x="2095500" y="820335"/>
                <a:ext cx="198120" cy="129739"/>
              </a:xfrm>
              <a:prstGeom prst="line">
                <a:avLst/>
              </a:prstGeom>
              <a:ln w="12700">
                <a:solidFill>
                  <a:srgbClr val="002060"/>
                </a:solidFill>
              </a:ln>
            </xdr:spPr>
            <xdr:style>
              <a:lnRef idx="1">
                <a:schemeClr val="accent1"/>
              </a:lnRef>
              <a:fillRef idx="0">
                <a:schemeClr val="accent1"/>
              </a:fillRef>
              <a:effectRef idx="0">
                <a:schemeClr val="accent1"/>
              </a:effectRef>
              <a:fontRef idx="minor">
                <a:schemeClr val="tx1"/>
              </a:fontRef>
            </xdr:style>
          </xdr:cxnSp>
        </xdr:grpSp>
      </xdr:grpSp>
    </xdr:grpSp>
    <xdr:clientData/>
  </xdr:twoCellAnchor>
  <xdr:twoCellAnchor>
    <xdr:from>
      <xdr:col>7</xdr:col>
      <xdr:colOff>45717</xdr:colOff>
      <xdr:row>461</xdr:row>
      <xdr:rowOff>30461</xdr:rowOff>
    </xdr:from>
    <xdr:to>
      <xdr:col>13</xdr:col>
      <xdr:colOff>91437</xdr:colOff>
      <xdr:row>483</xdr:row>
      <xdr:rowOff>106665</xdr:rowOff>
    </xdr:to>
    <xdr:grpSp>
      <xdr:nvGrpSpPr>
        <xdr:cNvPr id="1059" name="Group 1058">
          <a:extLst>
            <a:ext uri="{FF2B5EF4-FFF2-40B4-BE49-F238E27FC236}">
              <a16:creationId xmlns:a16="http://schemas.microsoft.com/office/drawing/2014/main" id="{14CAFD0E-9A3B-45A8-B4A3-E056E14690AA}"/>
            </a:ext>
          </a:extLst>
        </xdr:cNvPr>
        <xdr:cNvGrpSpPr>
          <a:grpSpLocks noChangeAspect="1"/>
        </xdr:cNvGrpSpPr>
      </xdr:nvGrpSpPr>
      <xdr:grpSpPr>
        <a:xfrm>
          <a:off x="3246117" y="92048311"/>
          <a:ext cx="3131820" cy="3771904"/>
          <a:chOff x="15792437" y="104350839"/>
          <a:chExt cx="3360336" cy="4157901"/>
        </a:xfrm>
      </xdr:grpSpPr>
      <xdr:grpSp>
        <xdr:nvGrpSpPr>
          <xdr:cNvPr id="1060" name="Group 1059">
            <a:extLst>
              <a:ext uri="{FF2B5EF4-FFF2-40B4-BE49-F238E27FC236}">
                <a16:creationId xmlns:a16="http://schemas.microsoft.com/office/drawing/2014/main" id="{EB89F183-D2FE-070D-9104-27B90D099630}"/>
              </a:ext>
            </a:extLst>
          </xdr:cNvPr>
          <xdr:cNvGrpSpPr/>
        </xdr:nvGrpSpPr>
        <xdr:grpSpPr>
          <a:xfrm>
            <a:off x="17926049" y="105765540"/>
            <a:ext cx="1053296" cy="2743200"/>
            <a:chOff x="17926049" y="105765540"/>
            <a:chExt cx="1053296" cy="2743200"/>
          </a:xfrm>
        </xdr:grpSpPr>
        <xdr:grpSp>
          <xdr:nvGrpSpPr>
            <xdr:cNvPr id="1062" name="Group 1061">
              <a:extLst>
                <a:ext uri="{FF2B5EF4-FFF2-40B4-BE49-F238E27FC236}">
                  <a16:creationId xmlns:a16="http://schemas.microsoft.com/office/drawing/2014/main" id="{003A6059-B793-E42A-35BC-6553D543F5EC}"/>
                </a:ext>
              </a:extLst>
            </xdr:cNvPr>
            <xdr:cNvGrpSpPr>
              <a:grpSpLocks noChangeAspect="1"/>
            </xdr:cNvGrpSpPr>
          </xdr:nvGrpSpPr>
          <xdr:grpSpPr>
            <a:xfrm>
              <a:off x="17926049" y="105765540"/>
              <a:ext cx="1053296" cy="2743200"/>
              <a:chOff x="4819649" y="105531775"/>
              <a:chExt cx="2600325" cy="6772276"/>
            </a:xfrm>
            <a:solidFill>
              <a:srgbClr val="FF7171"/>
            </a:solidFill>
          </xdr:grpSpPr>
          <xdr:sp macro="" textlink="">
            <xdr:nvSpPr>
              <xdr:cNvPr id="1067" name="Rectangle: Rounded Corners 1066">
                <a:extLst>
                  <a:ext uri="{FF2B5EF4-FFF2-40B4-BE49-F238E27FC236}">
                    <a16:creationId xmlns:a16="http://schemas.microsoft.com/office/drawing/2014/main" id="{7469CE2D-3DDA-F5AB-DA5F-B0816DD7FCAE}"/>
                  </a:ext>
                </a:extLst>
              </xdr:cNvPr>
              <xdr:cNvSpPr/>
            </xdr:nvSpPr>
            <xdr:spPr>
              <a:xfrm>
                <a:off x="4819649" y="107179603"/>
                <a:ext cx="457201" cy="2286003"/>
              </a:xfrm>
              <a:prstGeom prst="roundRect">
                <a:avLst>
                  <a:gd name="adj" fmla="val 47917"/>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C8FFE1"/>
                  </a:solidFill>
                </a:endParaRPr>
              </a:p>
            </xdr:txBody>
          </xdr:sp>
          <xdr:sp macro="" textlink="">
            <xdr:nvSpPr>
              <xdr:cNvPr id="1068" name="Rectangle: Rounded Corners 1067">
                <a:extLst>
                  <a:ext uri="{FF2B5EF4-FFF2-40B4-BE49-F238E27FC236}">
                    <a16:creationId xmlns:a16="http://schemas.microsoft.com/office/drawing/2014/main" id="{3D2575B6-A842-7CAB-2A39-17587FFBCA54}"/>
                  </a:ext>
                </a:extLst>
              </xdr:cNvPr>
              <xdr:cNvSpPr/>
            </xdr:nvSpPr>
            <xdr:spPr>
              <a:xfrm>
                <a:off x="6962773" y="107179603"/>
                <a:ext cx="457201" cy="2286003"/>
              </a:xfrm>
              <a:prstGeom prst="roundRect">
                <a:avLst>
                  <a:gd name="adj" fmla="val 47917"/>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C8FFE1"/>
                  </a:solidFill>
                </a:endParaRPr>
              </a:p>
            </xdr:txBody>
          </xdr:sp>
          <xdr:sp macro="" textlink="">
            <xdr:nvSpPr>
              <xdr:cNvPr id="1069" name="Rectangle: Rounded Corners 1068">
                <a:extLst>
                  <a:ext uri="{FF2B5EF4-FFF2-40B4-BE49-F238E27FC236}">
                    <a16:creationId xmlns:a16="http://schemas.microsoft.com/office/drawing/2014/main" id="{C215885B-4482-2453-CB4C-BD1B01FF5588}"/>
                  </a:ext>
                </a:extLst>
              </xdr:cNvPr>
              <xdr:cNvSpPr/>
            </xdr:nvSpPr>
            <xdr:spPr>
              <a:xfrm rot="16200000">
                <a:off x="5553074" y="106112802"/>
                <a:ext cx="1133478" cy="2581278"/>
              </a:xfrm>
              <a:prstGeom prst="roundRect">
                <a:avLst>
                  <a:gd name="adj" fmla="val 47917"/>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C8FFE1"/>
                  </a:solidFill>
                </a:endParaRPr>
              </a:p>
            </xdr:txBody>
          </xdr:sp>
          <xdr:sp macro="" textlink="">
            <xdr:nvSpPr>
              <xdr:cNvPr id="1070" name="Rectangle: Rounded Corners 1069">
                <a:extLst>
                  <a:ext uri="{FF2B5EF4-FFF2-40B4-BE49-F238E27FC236}">
                    <a16:creationId xmlns:a16="http://schemas.microsoft.com/office/drawing/2014/main" id="{66763F70-EBA5-2369-558F-8660C444471A}"/>
                  </a:ext>
                </a:extLst>
              </xdr:cNvPr>
              <xdr:cNvSpPr/>
            </xdr:nvSpPr>
            <xdr:spPr>
              <a:xfrm rot="16200000">
                <a:off x="5557838" y="105527012"/>
                <a:ext cx="1133478" cy="1143003"/>
              </a:xfrm>
              <a:prstGeom prst="roundRect">
                <a:avLst>
                  <a:gd name="adj" fmla="val 47917"/>
                </a:avLst>
              </a:prstGeom>
              <a:solidFill>
                <a:srgbClr val="FF5050"/>
              </a:solidFill>
              <a:ln>
                <a:noFill/>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C8FFE1"/>
                  </a:solidFill>
                </a:endParaRPr>
              </a:p>
            </xdr:txBody>
          </xdr:sp>
          <xdr:sp macro="" textlink="">
            <xdr:nvSpPr>
              <xdr:cNvPr id="1071" name="Rectangle: Rounded Corners 1070">
                <a:extLst>
                  <a:ext uri="{FF2B5EF4-FFF2-40B4-BE49-F238E27FC236}">
                    <a16:creationId xmlns:a16="http://schemas.microsoft.com/office/drawing/2014/main" id="{162392C3-C8A5-AFCA-7A9C-A624065F52C7}"/>
                  </a:ext>
                </a:extLst>
              </xdr:cNvPr>
              <xdr:cNvSpPr/>
            </xdr:nvSpPr>
            <xdr:spPr>
              <a:xfrm rot="16200000">
                <a:off x="5210177" y="107979697"/>
                <a:ext cx="1828800" cy="1143003"/>
              </a:xfrm>
              <a:prstGeom prst="roundRect">
                <a:avLst>
                  <a:gd name="adj" fmla="val 47917"/>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C8FFE1"/>
                  </a:solidFill>
                </a:endParaRPr>
              </a:p>
            </xdr:txBody>
          </xdr:sp>
          <xdr:sp macro="" textlink="">
            <xdr:nvSpPr>
              <xdr:cNvPr id="1072" name="Rectangle: Rounded Corners 1071">
                <a:extLst>
                  <a:ext uri="{FF2B5EF4-FFF2-40B4-BE49-F238E27FC236}">
                    <a16:creationId xmlns:a16="http://schemas.microsoft.com/office/drawing/2014/main" id="{3CEFFEDA-C411-05F4-717B-FB5F86631739}"/>
                  </a:ext>
                </a:extLst>
              </xdr:cNvPr>
              <xdr:cNvSpPr/>
            </xdr:nvSpPr>
            <xdr:spPr>
              <a:xfrm>
                <a:off x="5419725" y="107274852"/>
                <a:ext cx="640080" cy="5029199"/>
              </a:xfrm>
              <a:prstGeom prst="roundRect">
                <a:avLst>
                  <a:gd name="adj" fmla="val 47917"/>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C8FFE1"/>
                  </a:solidFill>
                </a:endParaRPr>
              </a:p>
            </xdr:txBody>
          </xdr:sp>
          <xdr:sp macro="" textlink="">
            <xdr:nvSpPr>
              <xdr:cNvPr id="1073" name="Rectangle: Rounded Corners 1072">
                <a:extLst>
                  <a:ext uri="{FF2B5EF4-FFF2-40B4-BE49-F238E27FC236}">
                    <a16:creationId xmlns:a16="http://schemas.microsoft.com/office/drawing/2014/main" id="{B9A22B66-6A2A-DBA7-52DF-79C1297787CF}"/>
                  </a:ext>
                </a:extLst>
              </xdr:cNvPr>
              <xdr:cNvSpPr/>
            </xdr:nvSpPr>
            <xdr:spPr>
              <a:xfrm>
                <a:off x="6200776" y="107274852"/>
                <a:ext cx="640080" cy="5029199"/>
              </a:xfrm>
              <a:prstGeom prst="roundRect">
                <a:avLst>
                  <a:gd name="adj" fmla="val 47917"/>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C8FFE1"/>
                  </a:solidFill>
                </a:endParaRPr>
              </a:p>
            </xdr:txBody>
          </xdr:sp>
        </xdr:grpSp>
        <xdr:grpSp>
          <xdr:nvGrpSpPr>
            <xdr:cNvPr id="1063" name="Group 1062">
              <a:extLst>
                <a:ext uri="{FF2B5EF4-FFF2-40B4-BE49-F238E27FC236}">
                  <a16:creationId xmlns:a16="http://schemas.microsoft.com/office/drawing/2014/main" id="{7340F41A-3AF5-FA57-CF7F-5299BE667068}"/>
                </a:ext>
              </a:extLst>
            </xdr:cNvPr>
            <xdr:cNvGrpSpPr/>
          </xdr:nvGrpSpPr>
          <xdr:grpSpPr>
            <a:xfrm>
              <a:off x="17977758" y="106398109"/>
              <a:ext cx="953589" cy="1109382"/>
              <a:chOff x="1638300" y="388557"/>
              <a:chExt cx="1112520" cy="1371600"/>
            </a:xfrm>
          </xdr:grpSpPr>
          <xdr:sp macro="" textlink="">
            <xdr:nvSpPr>
              <xdr:cNvPr id="1064" name="Rectangle 1063">
                <a:extLst>
                  <a:ext uri="{FF2B5EF4-FFF2-40B4-BE49-F238E27FC236}">
                    <a16:creationId xmlns:a16="http://schemas.microsoft.com/office/drawing/2014/main" id="{0A5FD34F-8138-ABC6-27BE-EA5E1ED1B815}"/>
                  </a:ext>
                </a:extLst>
              </xdr:cNvPr>
              <xdr:cNvSpPr/>
            </xdr:nvSpPr>
            <xdr:spPr>
              <a:xfrm>
                <a:off x="1638300" y="388557"/>
                <a:ext cx="457200" cy="1371600"/>
              </a:xfrm>
              <a:prstGeom prst="rect">
                <a:avLst/>
              </a:prstGeom>
              <a:gradFill>
                <a:gsLst>
                  <a:gs pos="0">
                    <a:schemeClr val="bg1">
                      <a:lumMod val="95000"/>
                    </a:schemeClr>
                  </a:gs>
                  <a:gs pos="39000">
                    <a:schemeClr val="bg1">
                      <a:lumMod val="95000"/>
                    </a:schemeClr>
                  </a:gs>
                  <a:gs pos="40000">
                    <a:schemeClr val="accent6">
                      <a:lumMod val="40000"/>
                      <a:lumOff val="60000"/>
                    </a:schemeClr>
                  </a:gs>
                  <a:gs pos="100000">
                    <a:schemeClr val="accent6">
                      <a:lumMod val="60000"/>
                      <a:lumOff val="40000"/>
                    </a:schemeClr>
                  </a:gs>
                </a:gsLst>
                <a:lin ang="5400000" scaled="1"/>
              </a:gradFill>
              <a:ln>
                <a:noFill/>
              </a:ln>
              <a:effectLst>
                <a:glow rad="63500">
                  <a:srgbClr val="FF3C3C">
                    <a:alpha val="40000"/>
                  </a:srgbClr>
                </a:glow>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solidFill>
                    <a:srgbClr val="C8FFE1"/>
                  </a:solidFill>
                </a:endParaRPr>
              </a:p>
            </xdr:txBody>
          </xdr:sp>
          <xdr:sp macro="" textlink="">
            <xdr:nvSpPr>
              <xdr:cNvPr id="1065" name="Rectangle 1064">
                <a:extLst>
                  <a:ext uri="{FF2B5EF4-FFF2-40B4-BE49-F238E27FC236}">
                    <a16:creationId xmlns:a16="http://schemas.microsoft.com/office/drawing/2014/main" id="{778011A3-11FA-7405-B9EB-6902ABB81648}"/>
                  </a:ext>
                </a:extLst>
              </xdr:cNvPr>
              <xdr:cNvSpPr/>
            </xdr:nvSpPr>
            <xdr:spPr>
              <a:xfrm>
                <a:off x="2293620" y="388557"/>
                <a:ext cx="457200" cy="1371600"/>
              </a:xfrm>
              <a:prstGeom prst="rect">
                <a:avLst/>
              </a:prstGeom>
              <a:gradFill>
                <a:gsLst>
                  <a:gs pos="0">
                    <a:schemeClr val="bg1">
                      <a:lumMod val="95000"/>
                    </a:schemeClr>
                  </a:gs>
                  <a:gs pos="29000">
                    <a:schemeClr val="bg1">
                      <a:lumMod val="95000"/>
                    </a:schemeClr>
                  </a:gs>
                  <a:gs pos="30000">
                    <a:srgbClr val="F0CDFF"/>
                  </a:gs>
                  <a:gs pos="100000">
                    <a:srgbClr val="D7B9FF"/>
                  </a:gs>
                </a:gsLst>
                <a:lin ang="5400000" scaled="1"/>
              </a:gradFill>
              <a:ln>
                <a:noFill/>
              </a:ln>
              <a:effectLst>
                <a:glow rad="63500">
                  <a:srgbClr val="FF3C3C">
                    <a:alpha val="40000"/>
                  </a:srgbClr>
                </a:glow>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solidFill>
                    <a:srgbClr val="C8FFE1"/>
                  </a:solidFill>
                </a:endParaRPr>
              </a:p>
            </xdr:txBody>
          </xdr:sp>
          <xdr:cxnSp macro="">
            <xdr:nvCxnSpPr>
              <xdr:cNvPr id="1066" name="Straight Connector 1065">
                <a:extLst>
                  <a:ext uri="{FF2B5EF4-FFF2-40B4-BE49-F238E27FC236}">
                    <a16:creationId xmlns:a16="http://schemas.microsoft.com/office/drawing/2014/main" id="{9AC34152-3E74-0F47-D89A-0295CA4D3585}"/>
                  </a:ext>
                </a:extLst>
              </xdr:cNvPr>
              <xdr:cNvCxnSpPr/>
            </xdr:nvCxnSpPr>
            <xdr:spPr>
              <a:xfrm flipV="1">
                <a:off x="2094288" y="799827"/>
                <a:ext cx="198120" cy="129739"/>
              </a:xfrm>
              <a:prstGeom prst="line">
                <a:avLst/>
              </a:prstGeom>
              <a:ln w="12700">
                <a:solidFill>
                  <a:srgbClr val="C80000"/>
                </a:solidFill>
              </a:ln>
            </xdr:spPr>
            <xdr:style>
              <a:lnRef idx="1">
                <a:schemeClr val="accent1"/>
              </a:lnRef>
              <a:fillRef idx="0">
                <a:schemeClr val="accent1"/>
              </a:fillRef>
              <a:effectRef idx="0">
                <a:schemeClr val="accent1"/>
              </a:effectRef>
              <a:fontRef idx="minor">
                <a:schemeClr val="tx1"/>
              </a:fontRef>
            </xdr:style>
          </xdr:cxnSp>
        </xdr:grpSp>
      </xdr:grpSp>
      <xdr:sp macro="" textlink="">
        <xdr:nvSpPr>
          <xdr:cNvPr id="1061" name="Speech Bubble: Oval 1060">
            <a:extLst>
              <a:ext uri="{FF2B5EF4-FFF2-40B4-BE49-F238E27FC236}">
                <a16:creationId xmlns:a16="http://schemas.microsoft.com/office/drawing/2014/main" id="{304CB8FC-B256-AF20-BBC3-6F34C29013CA}"/>
              </a:ext>
            </a:extLst>
          </xdr:cNvPr>
          <xdr:cNvSpPr/>
        </xdr:nvSpPr>
        <xdr:spPr>
          <a:xfrm flipH="1">
            <a:off x="15792437" y="104350839"/>
            <a:ext cx="3360336" cy="915778"/>
          </a:xfrm>
          <a:prstGeom prst="wedgeEllipseCallout">
            <a:avLst>
              <a:gd name="adj1" fmla="val -24638"/>
              <a:gd name="adj2" fmla="val 100778"/>
            </a:avLst>
          </a:prstGeom>
          <a:solidFill>
            <a:srgbClr val="C00000"/>
          </a:solidFill>
          <a:ln>
            <a:solidFill>
              <a:srgbClr val="C80000"/>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C8FFE1"/>
              </a:solidFill>
            </a:endParaRPr>
          </a:p>
        </xdr:txBody>
      </xdr:sp>
    </xdr:grpSp>
    <xdr:clientData/>
  </xdr:twoCellAnchor>
  <xdr:twoCellAnchor>
    <xdr:from>
      <xdr:col>7</xdr:col>
      <xdr:colOff>169815</xdr:colOff>
      <xdr:row>462</xdr:row>
      <xdr:rowOff>1131</xdr:rowOff>
    </xdr:from>
    <xdr:to>
      <xdr:col>12</xdr:col>
      <xdr:colOff>436515</xdr:colOff>
      <xdr:row>465</xdr:row>
      <xdr:rowOff>92571</xdr:rowOff>
    </xdr:to>
    <xdr:sp macro="" textlink="">
      <xdr:nvSpPr>
        <xdr:cNvPr id="1074" name="Government serves best when it serves least.">
          <a:extLst>
            <a:ext uri="{FF2B5EF4-FFF2-40B4-BE49-F238E27FC236}">
              <a16:creationId xmlns:a16="http://schemas.microsoft.com/office/drawing/2014/main" id="{0BD77296-C253-49A1-BEBA-301E95881E58}"/>
            </a:ext>
          </a:extLst>
        </xdr:cNvPr>
        <xdr:cNvSpPr txBox="1">
          <a:spLocks/>
        </xdr:cNvSpPr>
      </xdr:nvSpPr>
      <xdr:spPr>
        <a:xfrm>
          <a:off x="3370215" y="91993581"/>
          <a:ext cx="2838450" cy="586740"/>
        </a:xfrm>
        <a:prstGeom prst="rect">
          <a:avLst/>
        </a:prstGeom>
      </xdr:spPr>
      <xdr:txBody>
        <a:bodyPr vert="horz" wrap="square" lIns="0" tIns="45720" rIns="0" bIns="45720" rtlCol="0" anchor="ctr">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indent="0" algn="ctr">
            <a:lnSpc>
              <a:spcPts val="1800"/>
            </a:lnSpc>
            <a:buNone/>
          </a:pPr>
          <a:r>
            <a:rPr lang="en-US" sz="1800" b="1" spc="-100" baseline="0">
              <a:solidFill>
                <a:srgbClr val="F0CDFF"/>
              </a:solidFill>
              <a:effectLst>
                <a:outerShdw blurRad="50800" dist="38100" dir="5400000" algn="t" rotWithShape="0">
                  <a:prstClr val="black">
                    <a:alpha val="40000"/>
                  </a:prstClr>
                </a:outerShdw>
              </a:effectLst>
              <a:latin typeface="Trebuchet MS" panose="020B0603020202020204" pitchFamily="34" charset="0"/>
              <a:ea typeface="Tahoma" panose="020B0604030504040204" pitchFamily="34" charset="0"/>
              <a:cs typeface="Tahoma" panose="020B0604030504040204" pitchFamily="34" charset="0"/>
            </a:rPr>
            <a:t>"Government serves best </a:t>
          </a:r>
          <a:r>
            <a:rPr lang="en-US" sz="1800" b="1">
              <a:solidFill>
                <a:srgbClr val="F0CDFF"/>
              </a:solidFill>
              <a:effectLst>
                <a:outerShdw blurRad="50800" dist="38100" dir="5400000" algn="t" rotWithShape="0">
                  <a:prstClr val="black">
                    <a:alpha val="40000"/>
                  </a:prstClr>
                </a:outerShdw>
              </a:effectLst>
              <a:latin typeface="Trebuchet MS" panose="020B0603020202020204" pitchFamily="34" charset="0"/>
              <a:ea typeface="Tahoma" panose="020B0604030504040204" pitchFamily="34" charset="0"/>
              <a:cs typeface="Tahoma" panose="020B0604030504040204" pitchFamily="34" charset="0"/>
            </a:rPr>
            <a:t>when it serves least."</a:t>
          </a:r>
        </a:p>
      </xdr:txBody>
    </xdr:sp>
    <xdr:clientData/>
  </xdr:twoCellAnchor>
  <xdr:twoCellAnchor>
    <xdr:from>
      <xdr:col>1</xdr:col>
      <xdr:colOff>45719</xdr:colOff>
      <xdr:row>462</xdr:row>
      <xdr:rowOff>15240</xdr:rowOff>
    </xdr:from>
    <xdr:to>
      <xdr:col>6</xdr:col>
      <xdr:colOff>312419</xdr:colOff>
      <xdr:row>465</xdr:row>
      <xdr:rowOff>130670</xdr:rowOff>
    </xdr:to>
    <xdr:sp macro="" textlink="">
      <xdr:nvSpPr>
        <xdr:cNvPr id="1075" name="Government exists as a force for good.">
          <a:extLst>
            <a:ext uri="{FF2B5EF4-FFF2-40B4-BE49-F238E27FC236}">
              <a16:creationId xmlns:a16="http://schemas.microsoft.com/office/drawing/2014/main" id="{E15DA765-D852-455C-902A-6C6625282CF1}"/>
            </a:ext>
          </a:extLst>
        </xdr:cNvPr>
        <xdr:cNvSpPr txBox="1">
          <a:spLocks/>
        </xdr:cNvSpPr>
      </xdr:nvSpPr>
      <xdr:spPr>
        <a:xfrm>
          <a:off x="160019" y="92007690"/>
          <a:ext cx="2838450" cy="610730"/>
        </a:xfrm>
        <a:prstGeom prst="rect">
          <a:avLst/>
        </a:prstGeom>
      </xdr:spPr>
      <xdr:txBody>
        <a:bodyPr vert="horz" wrap="square" lIns="0" tIns="45720" rIns="0" bIns="45720" rtlCol="0" anchor="ctr">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indent="0" algn="ctr">
            <a:lnSpc>
              <a:spcPts val="1800"/>
            </a:lnSpc>
            <a:buNone/>
          </a:pPr>
          <a:r>
            <a:rPr lang="en-US" sz="1800" b="1">
              <a:solidFill>
                <a:srgbClr val="F0CDFF"/>
              </a:solidFill>
              <a:effectLst>
                <a:outerShdw blurRad="50800" dist="38100" dir="5400000" algn="t" rotWithShape="0">
                  <a:prstClr val="black">
                    <a:alpha val="40000"/>
                  </a:prstClr>
                </a:outerShdw>
              </a:effectLst>
              <a:latin typeface="Trebuchet MS" panose="020B0603020202020204" pitchFamily="34" charset="0"/>
              <a:ea typeface="Tahoma" panose="020B0604030504040204" pitchFamily="34" charset="0"/>
              <a:cs typeface="Tahoma" panose="020B0604030504040204" pitchFamily="34" charset="0"/>
            </a:rPr>
            <a:t>"</a:t>
          </a:r>
          <a:r>
            <a:rPr lang="en-US" sz="1800" b="1" kern="1200" spc="-30" baseline="0">
              <a:solidFill>
                <a:srgbClr val="F0CDFF"/>
              </a:solidFill>
              <a:effectLst>
                <a:outerShdw blurRad="50800" dist="38100" dir="5400000" algn="t" rotWithShape="0">
                  <a:prstClr val="black">
                    <a:alpha val="40000"/>
                  </a:prstClr>
                </a:outerShdw>
              </a:effectLst>
              <a:latin typeface="Trebuchet MS" panose="020B0603020202020204" pitchFamily="34" charset="0"/>
              <a:ea typeface="Tahoma" panose="020B0604030504040204" pitchFamily="34" charset="0"/>
              <a:cs typeface="Tahoma" panose="020B0604030504040204" pitchFamily="34" charset="0"/>
            </a:rPr>
            <a:t>Government must serve</a:t>
          </a:r>
          <a:r>
            <a:rPr lang="en-US" sz="1800" b="1" baseline="0">
              <a:solidFill>
                <a:srgbClr val="F0CDFF"/>
              </a:solidFill>
              <a:effectLst>
                <a:outerShdw blurRad="50800" dist="38100" dir="5400000" algn="t" rotWithShape="0">
                  <a:prstClr val="black">
                    <a:alpha val="40000"/>
                  </a:prstClr>
                </a:outerShdw>
              </a:effectLst>
              <a:latin typeface="Trebuchet MS" panose="020B0603020202020204" pitchFamily="34" charset="0"/>
              <a:ea typeface="Tahoma" panose="020B0604030504040204" pitchFamily="34" charset="0"/>
              <a:cs typeface="Tahoma" panose="020B0604030504040204" pitchFamily="34" charset="0"/>
            </a:rPr>
            <a:t> </a:t>
          </a:r>
          <a:r>
            <a:rPr lang="en-US" sz="1800" b="1" kern="1200" spc="0" baseline="0">
              <a:solidFill>
                <a:srgbClr val="F0CDFF"/>
              </a:solidFill>
              <a:effectLst>
                <a:outerShdw blurRad="50800" dist="38100" dir="5400000" algn="t" rotWithShape="0">
                  <a:prstClr val="black">
                    <a:alpha val="40000"/>
                  </a:prstClr>
                </a:outerShdw>
              </a:effectLst>
              <a:latin typeface="Trebuchet MS" panose="020B0603020202020204" pitchFamily="34" charset="0"/>
              <a:ea typeface="Tahoma" panose="020B0604030504040204" pitchFamily="34" charset="0"/>
              <a:cs typeface="Tahoma" panose="020B0604030504040204" pitchFamily="34" charset="0"/>
            </a:rPr>
            <a:t>the least advantaged</a:t>
          </a:r>
          <a:r>
            <a:rPr lang="en-US" sz="1800" b="1">
              <a:solidFill>
                <a:srgbClr val="F0CDFF"/>
              </a:solidFill>
              <a:effectLst>
                <a:outerShdw blurRad="50800" dist="38100" dir="5400000" algn="t" rotWithShape="0">
                  <a:prstClr val="black">
                    <a:alpha val="40000"/>
                  </a:prstClr>
                </a:outerShdw>
              </a:effectLst>
              <a:latin typeface="Trebuchet MS" panose="020B0603020202020204" pitchFamily="34" charset="0"/>
              <a:ea typeface="Tahoma" panose="020B0604030504040204" pitchFamily="34" charset="0"/>
              <a:cs typeface="Tahoma" panose="020B0604030504040204" pitchFamily="34" charset="0"/>
            </a:rPr>
            <a:t>."</a:t>
          </a:r>
        </a:p>
      </xdr:txBody>
    </xdr:sp>
    <xdr:clientData/>
  </xdr:twoCellAnchor>
  <xdr:twoCellAnchor>
    <xdr:from>
      <xdr:col>0</xdr:col>
      <xdr:colOff>93616</xdr:colOff>
      <xdr:row>484</xdr:row>
      <xdr:rowOff>38100</xdr:rowOff>
    </xdr:from>
    <xdr:to>
      <xdr:col>5</xdr:col>
      <xdr:colOff>367936</xdr:colOff>
      <xdr:row>491</xdr:row>
      <xdr:rowOff>22860</xdr:rowOff>
    </xdr:to>
    <xdr:sp macro="" textlink="">
      <xdr:nvSpPr>
        <xdr:cNvPr id="1076" name="You believe whatever serves your needs.">
          <a:extLst>
            <a:ext uri="{FF2B5EF4-FFF2-40B4-BE49-F238E27FC236}">
              <a16:creationId xmlns:a16="http://schemas.microsoft.com/office/drawing/2014/main" id="{1CD3E52A-1481-49F1-9CFA-50B4278C93CD}"/>
            </a:ext>
          </a:extLst>
        </xdr:cNvPr>
        <xdr:cNvSpPr txBox="1">
          <a:spLocks/>
        </xdr:cNvSpPr>
      </xdr:nvSpPr>
      <xdr:spPr>
        <a:xfrm>
          <a:off x="93616" y="95726250"/>
          <a:ext cx="2446020" cy="1165860"/>
        </a:xfrm>
        <a:prstGeom prst="rect">
          <a:avLst/>
        </a:prstGeom>
      </xdr:spPr>
      <xdr:txBody>
        <a:bodyPr vert="horz" wrap="square" lIns="0" tIns="45720" rIns="0" bIns="45720"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indent="0" algn="l">
            <a:lnSpc>
              <a:spcPct val="80000"/>
            </a:lnSpc>
            <a:buNone/>
          </a:pPr>
          <a:r>
            <a:rPr lang="en-US" sz="1400" b="0" spc="-50">
              <a:ln>
                <a:solidFill>
                  <a:srgbClr val="0070C0"/>
                </a:solidFill>
              </a:ln>
              <a:solidFill>
                <a:schemeClr val="accent5">
                  <a:lumMod val="20000"/>
                  <a:lumOff val="80000"/>
                </a:schemeClr>
              </a:solidFill>
              <a:effectLst>
                <a:glow rad="38100">
                  <a:schemeClr val="tx1"/>
                </a:glow>
              </a:effectLst>
              <a:latin typeface="Tahoma" panose="020B0604030504040204" pitchFamily="34" charset="0"/>
              <a:ea typeface="Tahoma" panose="020B0604030504040204" pitchFamily="34" charset="0"/>
              <a:cs typeface="Tahoma" panose="020B0604030504040204" pitchFamily="34" charset="0"/>
            </a:rPr>
            <a:t>Why rely on government to protect the vulnerable from the many historical forms of destructive exploitation? Because</a:t>
          </a:r>
          <a:r>
            <a:rPr lang="en-US" sz="1400" b="0" spc="-50" baseline="0">
              <a:ln>
                <a:solidFill>
                  <a:srgbClr val="0070C0"/>
                </a:solidFill>
              </a:ln>
              <a:solidFill>
                <a:schemeClr val="accent5">
                  <a:lumMod val="20000"/>
                  <a:lumOff val="80000"/>
                </a:schemeClr>
              </a:solidFill>
              <a:effectLst>
                <a:glow rad="38100">
                  <a:schemeClr val="tx1"/>
                </a:glow>
              </a:effectLst>
              <a:latin typeface="Tahoma" panose="020B0604030504040204" pitchFamily="34" charset="0"/>
              <a:ea typeface="Tahoma" panose="020B0604030504040204" pitchFamily="34" charset="0"/>
              <a:cs typeface="Tahoma" panose="020B0604030504040204" pitchFamily="34" charset="0"/>
            </a:rPr>
            <a:t> it best </a:t>
          </a:r>
          <a:r>
            <a:rPr lang="en-US" sz="1400" b="1" i="1" spc="-50" baseline="0">
              <a:ln>
                <a:solidFill>
                  <a:srgbClr val="0070C0"/>
                </a:solidFill>
              </a:ln>
              <a:solidFill>
                <a:schemeClr val="accent5">
                  <a:lumMod val="20000"/>
                  <a:lumOff val="80000"/>
                </a:schemeClr>
              </a:solidFill>
              <a:effectLst>
                <a:glow rad="38100">
                  <a:schemeClr val="tx1"/>
                </a:glow>
              </a:effectLst>
              <a:latin typeface="Tahoma" panose="020B0604030504040204" pitchFamily="34" charset="0"/>
              <a:ea typeface="Tahoma" panose="020B0604030504040204" pitchFamily="34" charset="0"/>
              <a:cs typeface="Tahoma" panose="020B0604030504040204" pitchFamily="34" charset="0"/>
            </a:rPr>
            <a:t>relieves</a:t>
          </a:r>
          <a:r>
            <a:rPr lang="en-US" sz="1400" b="0" spc="-50" baseline="0">
              <a:ln>
                <a:solidFill>
                  <a:srgbClr val="0070C0"/>
                </a:solidFill>
              </a:ln>
              <a:solidFill>
                <a:schemeClr val="accent5">
                  <a:lumMod val="20000"/>
                  <a:lumOff val="80000"/>
                </a:schemeClr>
              </a:solidFill>
              <a:effectLst>
                <a:glow rad="38100">
                  <a:schemeClr val="tx1"/>
                </a:glow>
              </a:effectLst>
              <a:latin typeface="Tahoma" panose="020B0604030504040204" pitchFamily="34" charset="0"/>
              <a:ea typeface="Tahoma" panose="020B0604030504040204" pitchFamily="34" charset="0"/>
              <a:cs typeface="Tahoma" panose="020B0604030504040204" pitchFamily="34" charset="0"/>
            </a:rPr>
            <a:t> less resolved</a:t>
          </a:r>
          <a:r>
            <a:rPr lang="en-US" sz="1400" b="0" spc="-50" baseline="0">
              <a:ln>
                <a:solidFill>
                  <a:srgbClr val="0070C0"/>
                </a:solidFill>
              </a:ln>
              <a:solidFill>
                <a:srgbClr val="00B0F0"/>
              </a:solidFill>
              <a:effectLst>
                <a:glow rad="38100">
                  <a:schemeClr val="tx1"/>
                </a:glow>
              </a:effectLst>
              <a:latin typeface="Tahoma" panose="020B0604030504040204" pitchFamily="34" charset="0"/>
              <a:ea typeface="Tahoma" panose="020B0604030504040204" pitchFamily="34" charset="0"/>
              <a:cs typeface="Tahoma" panose="020B0604030504040204" pitchFamily="34" charset="0"/>
            </a:rPr>
            <a:t> </a:t>
          </a:r>
          <a:r>
            <a:rPr lang="en-US" sz="1400" b="0" spc="-50" baseline="0">
              <a:ln>
                <a:solidFill>
                  <a:srgbClr val="E178FF"/>
                </a:solidFill>
              </a:ln>
              <a:solidFill>
                <a:srgbClr val="FF99FF"/>
              </a:solidFill>
              <a:effectLst>
                <a:glow rad="38100">
                  <a:schemeClr val="tx1"/>
                </a:glow>
              </a:effectLst>
              <a:latin typeface="Tahoma" panose="020B0604030504040204" pitchFamily="34" charset="0"/>
              <a:ea typeface="Tahoma" panose="020B0604030504040204" pitchFamily="34" charset="0"/>
              <a:cs typeface="Tahoma" panose="020B0604030504040204" pitchFamily="34" charset="0"/>
            </a:rPr>
            <a:t>social-needs</a:t>
          </a:r>
          <a:r>
            <a:rPr lang="en-US" sz="1400" b="0" spc="-50" baseline="0">
              <a:ln>
                <a:solidFill>
                  <a:srgbClr val="0070C0"/>
                </a:solidFill>
              </a:ln>
              <a:solidFill>
                <a:srgbClr val="00B0F0"/>
              </a:solidFill>
              <a:effectLst>
                <a:glow rad="38100">
                  <a:schemeClr val="tx1"/>
                </a:glow>
              </a:effectLst>
              <a:latin typeface="Tahoma" panose="020B0604030504040204" pitchFamily="34" charset="0"/>
              <a:ea typeface="Tahoma" panose="020B0604030504040204" pitchFamily="34" charset="0"/>
              <a:cs typeface="Tahoma" panose="020B0604030504040204" pitchFamily="34" charset="0"/>
            </a:rPr>
            <a:t>.</a:t>
          </a:r>
          <a:endParaRPr lang="en-US" sz="1400" b="0" spc="-50">
            <a:ln>
              <a:solidFill>
                <a:srgbClr val="0070C0"/>
              </a:solidFill>
            </a:ln>
            <a:solidFill>
              <a:srgbClr val="00B0F0"/>
            </a:solidFill>
            <a:effectLst>
              <a:glow rad="38100">
                <a:schemeClr val="tx1"/>
              </a:glow>
            </a:effectLst>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7</xdr:col>
      <xdr:colOff>457200</xdr:colOff>
      <xdr:row>484</xdr:row>
      <xdr:rowOff>38100</xdr:rowOff>
    </xdr:from>
    <xdr:to>
      <xdr:col>13</xdr:col>
      <xdr:colOff>0</xdr:colOff>
      <xdr:row>491</xdr:row>
      <xdr:rowOff>27432</xdr:rowOff>
    </xdr:to>
    <xdr:sp macro="" textlink="">
      <xdr:nvSpPr>
        <xdr:cNvPr id="1077" name="You believe whatever serves your needs.">
          <a:extLst>
            <a:ext uri="{FF2B5EF4-FFF2-40B4-BE49-F238E27FC236}">
              <a16:creationId xmlns:a16="http://schemas.microsoft.com/office/drawing/2014/main" id="{3B0C5553-9442-4F54-BEA5-06EE749DCFD5}"/>
            </a:ext>
          </a:extLst>
        </xdr:cNvPr>
        <xdr:cNvSpPr txBox="1">
          <a:spLocks/>
        </xdr:cNvSpPr>
      </xdr:nvSpPr>
      <xdr:spPr>
        <a:xfrm>
          <a:off x="3657600" y="95726250"/>
          <a:ext cx="2628900" cy="1170432"/>
        </a:xfrm>
        <a:prstGeom prst="rect">
          <a:avLst/>
        </a:prstGeom>
      </xdr:spPr>
      <xdr:txBody>
        <a:bodyPr vert="horz" wrap="square" lIns="0" tIns="45720" rIns="0" bIns="45720"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indent="0" algn="r">
            <a:lnSpc>
              <a:spcPct val="80000"/>
            </a:lnSpc>
            <a:buNone/>
          </a:pPr>
          <a:r>
            <a:rPr lang="en-US" sz="1400" b="0" kern="1200" spc="-50">
              <a:ln>
                <a:solidFill>
                  <a:srgbClr val="C00000"/>
                </a:solidFill>
              </a:ln>
              <a:solidFill>
                <a:srgbClr val="FFB4B4"/>
              </a:solidFill>
              <a:effectLst>
                <a:glow rad="38100">
                  <a:schemeClr val="tx1"/>
                </a:glow>
              </a:effectLst>
              <a:latin typeface="Tahoma" panose="020B0604030504040204" pitchFamily="34" charset="0"/>
              <a:ea typeface="Tahoma" panose="020B0604030504040204" pitchFamily="34" charset="0"/>
              <a:cs typeface="Tahoma" panose="020B0604030504040204" pitchFamily="34" charset="0"/>
            </a:rPr>
            <a:t>Why </a:t>
          </a:r>
          <a:r>
            <a:rPr lang="en-US" sz="1400" b="0" spc="-50">
              <a:ln>
                <a:solidFill>
                  <a:srgbClr val="C00000"/>
                </a:solidFill>
              </a:ln>
              <a:solidFill>
                <a:srgbClr val="FFB4B4"/>
              </a:solidFill>
              <a:effectLst>
                <a:glow rad="38100">
                  <a:schemeClr val="tx1"/>
                </a:glow>
              </a:effectLst>
              <a:latin typeface="Tahoma" panose="020B0604030504040204" pitchFamily="34" charset="0"/>
              <a:ea typeface="Tahoma" panose="020B0604030504040204" pitchFamily="34" charset="0"/>
              <a:cs typeface="Tahoma" panose="020B0604030504040204" pitchFamily="34" charset="0"/>
            </a:rPr>
            <a:t>rely on government only </a:t>
          </a:r>
          <a:r>
            <a:rPr lang="en-US" sz="1400" b="0" spc="-70" baseline="0">
              <a:ln>
                <a:solidFill>
                  <a:srgbClr val="C00000"/>
                </a:solidFill>
              </a:ln>
              <a:solidFill>
                <a:srgbClr val="FFB4B4"/>
              </a:solidFill>
              <a:effectLst>
                <a:glow rad="38100">
                  <a:schemeClr val="tx1"/>
                </a:glow>
              </a:effectLst>
              <a:latin typeface="Tahoma" panose="020B0604030504040204" pitchFamily="34" charset="0"/>
              <a:ea typeface="Tahoma" panose="020B0604030504040204" pitchFamily="34" charset="0"/>
              <a:cs typeface="Tahoma" panose="020B0604030504040204" pitchFamily="34" charset="0"/>
            </a:rPr>
            <a:t>for the few services we cannot</a:t>
          </a:r>
          <a:r>
            <a:rPr lang="en-US" sz="1400" b="0" spc="-50">
              <a:ln>
                <a:solidFill>
                  <a:srgbClr val="C00000"/>
                </a:solidFill>
              </a:ln>
              <a:solidFill>
                <a:srgbClr val="FFB4B4"/>
              </a:solidFill>
              <a:effectLst>
                <a:glow rad="38100">
                  <a:schemeClr val="tx1"/>
                </a:glow>
              </a:effectLst>
              <a:latin typeface="Tahoma" panose="020B0604030504040204" pitchFamily="34" charset="0"/>
              <a:ea typeface="Tahoma" panose="020B0604030504040204" pitchFamily="34" charset="0"/>
              <a:cs typeface="Tahoma" panose="020B0604030504040204" pitchFamily="34" charset="0"/>
            </a:rPr>
            <a:t> provide for ourselves, such as national defense? Because it </a:t>
          </a:r>
          <a:r>
            <a:rPr lang="en-US" sz="1400" b="1" i="1" spc="-50">
              <a:ln>
                <a:solidFill>
                  <a:srgbClr val="C00000"/>
                </a:solidFill>
              </a:ln>
              <a:solidFill>
                <a:srgbClr val="FFB4B4"/>
              </a:solidFill>
              <a:effectLst>
                <a:glow rad="38100">
                  <a:schemeClr val="tx1"/>
                </a:glow>
              </a:effectLst>
              <a:latin typeface="Tahoma" panose="020B0604030504040204" pitchFamily="34" charset="0"/>
              <a:ea typeface="Tahoma" panose="020B0604030504040204" pitchFamily="34" charset="0"/>
              <a:cs typeface="Tahoma" panose="020B0604030504040204" pitchFamily="34" charset="0"/>
            </a:rPr>
            <a:t>guards</a:t>
          </a:r>
          <a:r>
            <a:rPr lang="en-US" sz="1400" b="0" spc="-50">
              <a:ln>
                <a:solidFill>
                  <a:srgbClr val="C00000"/>
                </a:solidFill>
              </a:ln>
              <a:solidFill>
                <a:srgbClr val="FFB4B4"/>
              </a:solidFill>
              <a:effectLst>
                <a:glow rad="38100">
                  <a:schemeClr val="tx1"/>
                </a:glow>
              </a:effectLst>
              <a:latin typeface="Tahoma" panose="020B0604030504040204" pitchFamily="34" charset="0"/>
              <a:ea typeface="Tahoma" panose="020B0604030504040204" pitchFamily="34" charset="0"/>
              <a:cs typeface="Tahoma" panose="020B0604030504040204" pitchFamily="34" charset="0"/>
            </a:rPr>
            <a:t>  traditionally more resolved </a:t>
          </a:r>
          <a:r>
            <a:rPr lang="en-US" sz="1400" b="0" kern="1200" spc="-50" baseline="0">
              <a:ln>
                <a:solidFill>
                  <a:srgbClr val="E178FF"/>
                </a:solidFill>
              </a:ln>
              <a:solidFill>
                <a:srgbClr val="FF99FF"/>
              </a:solidFill>
              <a:effectLst>
                <a:glow rad="38100">
                  <a:schemeClr val="tx1"/>
                </a:glow>
              </a:effectLst>
              <a:latin typeface="Tahoma" panose="020B0604030504040204" pitchFamily="34" charset="0"/>
              <a:ea typeface="Tahoma" panose="020B0604030504040204" pitchFamily="34" charset="0"/>
              <a:cs typeface="Tahoma" panose="020B0604030504040204" pitchFamily="34" charset="0"/>
            </a:rPr>
            <a:t>social-needs</a:t>
          </a:r>
          <a:r>
            <a:rPr lang="en-US" sz="1400" b="0" spc="-50">
              <a:ln>
                <a:solidFill>
                  <a:srgbClr val="C00000"/>
                </a:solidFill>
              </a:ln>
              <a:solidFill>
                <a:srgbClr val="FF5050"/>
              </a:solidFill>
              <a:effectLst>
                <a:glow rad="38100">
                  <a:schemeClr val="tx1"/>
                </a:glow>
              </a:effectLst>
              <a:latin typeface="Tahoma" panose="020B0604030504040204" pitchFamily="34" charset="0"/>
              <a:ea typeface="Tahoma" panose="020B0604030504040204" pitchFamily="34" charset="0"/>
              <a:cs typeface="Tahoma" panose="020B0604030504040204" pitchFamily="34" charset="0"/>
            </a:rPr>
            <a:t>.</a:t>
          </a:r>
        </a:p>
      </xdr:txBody>
    </xdr:sp>
    <xdr:clientData/>
  </xdr:twoCellAnchor>
  <xdr:twoCellAnchor>
    <xdr:from>
      <xdr:col>1</xdr:col>
      <xdr:colOff>2176</xdr:colOff>
      <xdr:row>466</xdr:row>
      <xdr:rowOff>35557</xdr:rowOff>
    </xdr:from>
    <xdr:to>
      <xdr:col>6</xdr:col>
      <xdr:colOff>268876</xdr:colOff>
      <xdr:row>468</xdr:row>
      <xdr:rowOff>142237</xdr:rowOff>
    </xdr:to>
    <xdr:sp macro="" textlink="">
      <xdr:nvSpPr>
        <xdr:cNvPr id="1078" name="You believe whatever serves your needs.">
          <a:extLst>
            <a:ext uri="{FF2B5EF4-FFF2-40B4-BE49-F238E27FC236}">
              <a16:creationId xmlns:a16="http://schemas.microsoft.com/office/drawing/2014/main" id="{C7AE589E-A78B-4642-8F6C-9CF58A4F9FA8}"/>
            </a:ext>
          </a:extLst>
        </xdr:cNvPr>
        <xdr:cNvSpPr txBox="1">
          <a:spLocks/>
        </xdr:cNvSpPr>
      </xdr:nvSpPr>
      <xdr:spPr>
        <a:xfrm>
          <a:off x="116476" y="92701107"/>
          <a:ext cx="2838450" cy="436880"/>
        </a:xfrm>
        <a:prstGeom prst="rect">
          <a:avLst/>
        </a:prstGeom>
        <a:effectLst>
          <a:glow rad="127000">
            <a:schemeClr val="tx1"/>
          </a:glow>
        </a:effectLst>
      </xdr:spPr>
      <xdr:txBody>
        <a:bodyPr vert="horz" wrap="square" lIns="0" tIns="45720" rIns="0" bIns="45720"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indent="0" algn="l">
            <a:lnSpc>
              <a:spcPct val="80000"/>
            </a:lnSpc>
            <a:buNone/>
          </a:pPr>
          <a:r>
            <a:rPr lang="en-US" sz="1400" b="1" spc="-50">
              <a:ln>
                <a:solidFill>
                  <a:srgbClr val="5AFFA0"/>
                </a:solidFill>
              </a:ln>
              <a:solidFill>
                <a:srgbClr val="D2FFE6"/>
              </a:solidFill>
              <a:effectLst>
                <a:glow rad="38100">
                  <a:schemeClr val="tx1"/>
                </a:glow>
              </a:effectLst>
              <a:latin typeface="Arial Black" panose="020B0A04020102020204" pitchFamily="34" charset="0"/>
              <a:ea typeface="Tahoma" panose="020B0604030504040204" pitchFamily="34" charset="0"/>
              <a:cs typeface="Tahoma" panose="020B0604030504040204" pitchFamily="34" charset="0"/>
            </a:rPr>
            <a:t>In a humanly dense</a:t>
          </a:r>
          <a:r>
            <a:rPr lang="en-US" sz="1400" b="1" spc="-50" baseline="0">
              <a:ln>
                <a:solidFill>
                  <a:srgbClr val="5AFFA0"/>
                </a:solidFill>
              </a:ln>
              <a:solidFill>
                <a:srgbClr val="D2FFE6"/>
              </a:solidFill>
              <a:effectLst>
                <a:glow rad="38100">
                  <a:schemeClr val="tx1"/>
                </a:glow>
              </a:effectLst>
              <a:latin typeface="Arial Black" panose="020B0A04020102020204" pitchFamily="34" charset="0"/>
              <a:ea typeface="Tahoma" panose="020B0604030504040204" pitchFamily="34" charset="0"/>
              <a:cs typeface="Tahoma" panose="020B0604030504040204" pitchFamily="34" charset="0"/>
            </a:rPr>
            <a:t> setting, such as urban centers, </a:t>
          </a:r>
          <a:endParaRPr lang="en-US" sz="1400" b="1" spc="-50">
            <a:ln>
              <a:solidFill>
                <a:srgbClr val="5AFFA0"/>
              </a:solidFill>
            </a:ln>
            <a:solidFill>
              <a:srgbClr val="D2FFE6"/>
            </a:solidFill>
            <a:effectLst>
              <a:glow rad="38100">
                <a:schemeClr val="tx1"/>
              </a:glow>
            </a:effectLst>
            <a:latin typeface="Arial Black" panose="020B0A04020102020204" pitchFamily="34" charset="0"/>
            <a:ea typeface="Tahoma" panose="020B0604030504040204" pitchFamily="34" charset="0"/>
            <a:cs typeface="Tahoma" panose="020B0604030504040204" pitchFamily="34" charset="0"/>
          </a:endParaRPr>
        </a:p>
      </xdr:txBody>
    </xdr:sp>
    <xdr:clientData/>
  </xdr:twoCellAnchor>
  <xdr:twoCellAnchor>
    <xdr:from>
      <xdr:col>7</xdr:col>
      <xdr:colOff>205740</xdr:colOff>
      <xdr:row>466</xdr:row>
      <xdr:rowOff>37786</xdr:rowOff>
    </xdr:from>
    <xdr:to>
      <xdr:col>12</xdr:col>
      <xdr:colOff>472440</xdr:colOff>
      <xdr:row>468</xdr:row>
      <xdr:rowOff>144466</xdr:rowOff>
    </xdr:to>
    <xdr:sp macro="" textlink="">
      <xdr:nvSpPr>
        <xdr:cNvPr id="1079" name="You believe whatever serves your needs.">
          <a:extLst>
            <a:ext uri="{FF2B5EF4-FFF2-40B4-BE49-F238E27FC236}">
              <a16:creationId xmlns:a16="http://schemas.microsoft.com/office/drawing/2014/main" id="{A88DD48B-7F8B-4848-8363-B017D9E3906E}"/>
            </a:ext>
          </a:extLst>
        </xdr:cNvPr>
        <xdr:cNvSpPr txBox="1">
          <a:spLocks/>
        </xdr:cNvSpPr>
      </xdr:nvSpPr>
      <xdr:spPr>
        <a:xfrm>
          <a:off x="3406140" y="92703336"/>
          <a:ext cx="2838450" cy="436880"/>
        </a:xfrm>
        <a:prstGeom prst="rect">
          <a:avLst/>
        </a:prstGeom>
      </xdr:spPr>
      <xdr:txBody>
        <a:bodyPr vert="horz" wrap="square" lIns="0" tIns="45720" rIns="0" bIns="45720"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indent="0" algn="r">
            <a:lnSpc>
              <a:spcPct val="80000"/>
            </a:lnSpc>
            <a:buNone/>
          </a:pPr>
          <a:r>
            <a:rPr lang="en-US" sz="1400" b="1" kern="1200" spc="-50">
              <a:ln>
                <a:solidFill>
                  <a:srgbClr val="5AFFA0"/>
                </a:solidFill>
              </a:ln>
              <a:solidFill>
                <a:srgbClr val="D2FFE6"/>
              </a:solidFill>
              <a:effectLst>
                <a:glow rad="38100">
                  <a:schemeClr val="tx1"/>
                </a:glow>
              </a:effectLst>
              <a:latin typeface="Arial Black" panose="020B0A04020102020204" pitchFamily="34" charset="0"/>
              <a:ea typeface="Tahoma" panose="020B0604030504040204" pitchFamily="34" charset="0"/>
              <a:cs typeface="Tahoma" panose="020B0604030504040204" pitchFamily="34" charset="0"/>
            </a:rPr>
            <a:t>In a humanly sparse setting, such as rural villages,</a:t>
          </a:r>
          <a:r>
            <a:rPr lang="en-US" sz="1400" b="1" kern="1200" spc="-50" baseline="0">
              <a:ln>
                <a:solidFill>
                  <a:srgbClr val="5AFFA0"/>
                </a:solidFill>
              </a:ln>
              <a:solidFill>
                <a:srgbClr val="D2FFE6"/>
              </a:solidFill>
              <a:effectLst>
                <a:glow rad="38100">
                  <a:schemeClr val="tx1"/>
                </a:glow>
              </a:effectLst>
              <a:latin typeface="Arial Black" panose="020B0A04020102020204" pitchFamily="34" charset="0"/>
              <a:ea typeface="Tahoma" panose="020B0604030504040204" pitchFamily="34" charset="0"/>
              <a:cs typeface="Tahoma" panose="020B0604030504040204" pitchFamily="34" charset="0"/>
            </a:rPr>
            <a:t> </a:t>
          </a:r>
          <a:endParaRPr lang="en-US" sz="1400" b="1" spc="-50">
            <a:ln>
              <a:solidFill>
                <a:srgbClr val="5AFFA0"/>
              </a:solidFill>
            </a:ln>
            <a:solidFill>
              <a:srgbClr val="D2FFE6"/>
            </a:solidFill>
            <a:effectLst>
              <a:glow rad="38100">
                <a:schemeClr val="tx1"/>
              </a:glow>
            </a:effectLst>
            <a:latin typeface="Arial Black" panose="020B0A04020102020204" pitchFamily="34" charset="0"/>
            <a:ea typeface="Tahoma" panose="020B0604030504040204" pitchFamily="34" charset="0"/>
            <a:cs typeface="Tahoma" panose="020B0604030504040204" pitchFamily="34" charset="0"/>
          </a:endParaRPr>
        </a:p>
      </xdr:txBody>
    </xdr:sp>
    <xdr:clientData/>
  </xdr:twoCellAnchor>
  <xdr:twoCellAnchor>
    <xdr:from>
      <xdr:col>7</xdr:col>
      <xdr:colOff>171450</xdr:colOff>
      <xdr:row>469</xdr:row>
      <xdr:rowOff>14926</xdr:rowOff>
    </xdr:from>
    <xdr:to>
      <xdr:col>10</xdr:col>
      <xdr:colOff>381000</xdr:colOff>
      <xdr:row>473</xdr:row>
      <xdr:rowOff>45406</xdr:rowOff>
    </xdr:to>
    <xdr:sp macro="" textlink="">
      <xdr:nvSpPr>
        <xdr:cNvPr id="1080" name="You believe whatever serves your needs.">
          <a:extLst>
            <a:ext uri="{FF2B5EF4-FFF2-40B4-BE49-F238E27FC236}">
              <a16:creationId xmlns:a16="http://schemas.microsoft.com/office/drawing/2014/main" id="{329E4A10-94D0-44DC-BA65-E0175AE8A0C4}"/>
            </a:ext>
          </a:extLst>
        </xdr:cNvPr>
        <xdr:cNvSpPr txBox="1">
          <a:spLocks/>
        </xdr:cNvSpPr>
      </xdr:nvSpPr>
      <xdr:spPr>
        <a:xfrm>
          <a:off x="3371850" y="93175776"/>
          <a:ext cx="1752600" cy="703580"/>
        </a:xfrm>
        <a:prstGeom prst="rect">
          <a:avLst/>
        </a:prstGeom>
      </xdr:spPr>
      <xdr:txBody>
        <a:bodyPr vert="horz" wrap="square" lIns="0" tIns="45720" rIns="0" bIns="45720"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indent="0" algn="r">
            <a:lnSpc>
              <a:spcPct val="80000"/>
            </a:lnSpc>
            <a:buNone/>
          </a:pPr>
          <a:r>
            <a:rPr lang="en-US" sz="1400" b="0" kern="1200" spc="-80" baseline="0">
              <a:ln>
                <a:solidFill>
                  <a:srgbClr val="E178FF"/>
                </a:solidFill>
              </a:ln>
              <a:solidFill>
                <a:srgbClr val="FF99FF"/>
              </a:solidFill>
              <a:effectLst>
                <a:glow rad="38100">
                  <a:schemeClr val="tx1"/>
                </a:glow>
              </a:effectLst>
              <a:latin typeface="Tahoma" panose="020B0604030504040204" pitchFamily="34" charset="0"/>
              <a:ea typeface="Tahoma" panose="020B0604030504040204" pitchFamily="34" charset="0"/>
              <a:cs typeface="Tahoma" panose="020B0604030504040204" pitchFamily="34" charset="0"/>
            </a:rPr>
            <a:t>your situation makes it necessary </a:t>
          </a:r>
          <a:r>
            <a:rPr lang="en-US" sz="1400" b="0" kern="1200" spc="-50">
              <a:ln>
                <a:solidFill>
                  <a:srgbClr val="E178FF"/>
                </a:solidFill>
              </a:ln>
              <a:solidFill>
                <a:srgbClr val="FF99FF"/>
              </a:solidFill>
              <a:effectLst>
                <a:glow rad="38100">
                  <a:schemeClr val="tx1"/>
                </a:glow>
              </a:effectLst>
              <a:latin typeface="Tahoma" panose="020B0604030504040204" pitchFamily="34" charset="0"/>
              <a:ea typeface="Tahoma" panose="020B0604030504040204" pitchFamily="34" charset="0"/>
              <a:cs typeface="Tahoma" panose="020B0604030504040204" pitchFamily="34" charset="0"/>
            </a:rPr>
            <a:t>to guard</a:t>
          </a:r>
          <a:r>
            <a:rPr lang="en-US" sz="1400" b="0" kern="1200" spc="-50" baseline="0">
              <a:ln>
                <a:solidFill>
                  <a:srgbClr val="E178FF"/>
                </a:solidFill>
              </a:ln>
              <a:solidFill>
                <a:srgbClr val="FF99FF"/>
              </a:solidFill>
              <a:effectLst>
                <a:glow rad="38100">
                  <a:schemeClr val="tx1"/>
                </a:glow>
              </a:effectLst>
              <a:latin typeface="Tahoma" panose="020B0604030504040204" pitchFamily="34" charset="0"/>
              <a:ea typeface="Tahoma" panose="020B0604030504040204" pitchFamily="34" charset="0"/>
              <a:cs typeface="Tahoma" panose="020B0604030504040204" pitchFamily="34" charset="0"/>
            </a:rPr>
            <a:t> your resolved social-needs (like cohesion).</a:t>
          </a:r>
        </a:p>
      </xdr:txBody>
    </xdr:sp>
    <xdr:clientData/>
  </xdr:twoCellAnchor>
  <xdr:twoCellAnchor>
    <xdr:from>
      <xdr:col>3</xdr:col>
      <xdr:colOff>182880</xdr:colOff>
      <xdr:row>469</xdr:row>
      <xdr:rowOff>7306</xdr:rowOff>
    </xdr:from>
    <xdr:to>
      <xdr:col>6</xdr:col>
      <xdr:colOff>352425</xdr:colOff>
      <xdr:row>473</xdr:row>
      <xdr:rowOff>37786</xdr:rowOff>
    </xdr:to>
    <xdr:sp macro="" textlink="">
      <xdr:nvSpPr>
        <xdr:cNvPr id="1081" name="You believe whatever serves your needs.">
          <a:extLst>
            <a:ext uri="{FF2B5EF4-FFF2-40B4-BE49-F238E27FC236}">
              <a16:creationId xmlns:a16="http://schemas.microsoft.com/office/drawing/2014/main" id="{CA7E4F55-FC04-47D2-A1C8-B5BAF448A727}"/>
            </a:ext>
          </a:extLst>
        </xdr:cNvPr>
        <xdr:cNvSpPr txBox="1">
          <a:spLocks/>
        </xdr:cNvSpPr>
      </xdr:nvSpPr>
      <xdr:spPr>
        <a:xfrm>
          <a:off x="1325880" y="93168156"/>
          <a:ext cx="1712595" cy="703580"/>
        </a:xfrm>
        <a:prstGeom prst="rect">
          <a:avLst/>
        </a:prstGeom>
      </xdr:spPr>
      <xdr:txBody>
        <a:bodyPr vert="horz" wrap="square" lIns="0" tIns="45720" rIns="0" bIns="45720"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indent="0" algn="l">
            <a:lnSpc>
              <a:spcPct val="80000"/>
            </a:lnSpc>
            <a:buNone/>
          </a:pPr>
          <a:r>
            <a:rPr lang="en-US" sz="1400" b="0" kern="1200" spc="-50">
              <a:ln>
                <a:solidFill>
                  <a:srgbClr val="E178FF"/>
                </a:solidFill>
              </a:ln>
              <a:solidFill>
                <a:srgbClr val="FF99FF"/>
              </a:solidFill>
              <a:effectLst>
                <a:glow rad="50800">
                  <a:schemeClr val="tx1"/>
                </a:glow>
              </a:effectLst>
              <a:latin typeface="Tahoma" panose="020B0604030504040204" pitchFamily="34" charset="0"/>
              <a:ea typeface="Tahoma" panose="020B0604030504040204" pitchFamily="34" charset="0"/>
              <a:cs typeface="Tahoma" panose="020B0604030504040204" pitchFamily="34" charset="0"/>
            </a:rPr>
            <a:t>your situation makes it difficult to fully</a:t>
          </a:r>
          <a:r>
            <a:rPr lang="en-US" sz="1400" b="0" kern="1200" spc="-50" baseline="0">
              <a:ln>
                <a:solidFill>
                  <a:srgbClr val="E178FF"/>
                </a:solidFill>
              </a:ln>
              <a:solidFill>
                <a:srgbClr val="FF99FF"/>
              </a:solidFill>
              <a:effectLst>
                <a:glow rad="50800">
                  <a:schemeClr val="tx1"/>
                </a:glow>
              </a:effectLst>
              <a:latin typeface="Tahoma" panose="020B0604030504040204" pitchFamily="34" charset="0"/>
              <a:ea typeface="Tahoma" panose="020B0604030504040204" pitchFamily="34" charset="0"/>
              <a:cs typeface="Tahoma" panose="020B0604030504040204" pitchFamily="34" charset="0"/>
            </a:rPr>
            <a:t> resolve your social-needs (like inclusion).</a:t>
          </a:r>
        </a:p>
      </xdr:txBody>
    </xdr:sp>
    <xdr:clientData/>
  </xdr:twoCellAnchor>
  <xdr:twoCellAnchor>
    <xdr:from>
      <xdr:col>7</xdr:col>
      <xdr:colOff>388620</xdr:colOff>
      <xdr:row>473</xdr:row>
      <xdr:rowOff>68266</xdr:rowOff>
    </xdr:from>
    <xdr:to>
      <xdr:col>10</xdr:col>
      <xdr:colOff>365760</xdr:colOff>
      <xdr:row>483</xdr:row>
      <xdr:rowOff>144780</xdr:rowOff>
    </xdr:to>
    <xdr:sp macro="" textlink="">
      <xdr:nvSpPr>
        <xdr:cNvPr id="1082" name="You believe whatever serves your needs.">
          <a:extLst>
            <a:ext uri="{FF2B5EF4-FFF2-40B4-BE49-F238E27FC236}">
              <a16:creationId xmlns:a16="http://schemas.microsoft.com/office/drawing/2014/main" id="{36738BD3-EE70-4FA7-B407-7F69C1089072}"/>
            </a:ext>
          </a:extLst>
        </xdr:cNvPr>
        <xdr:cNvSpPr txBox="1">
          <a:spLocks/>
        </xdr:cNvSpPr>
      </xdr:nvSpPr>
      <xdr:spPr>
        <a:xfrm>
          <a:off x="3589020" y="93902216"/>
          <a:ext cx="1520190" cy="1765614"/>
        </a:xfrm>
        <a:prstGeom prst="rect">
          <a:avLst/>
        </a:prstGeom>
      </xdr:spPr>
      <xdr:txBody>
        <a:bodyPr vert="horz" wrap="square" lIns="0" tIns="45720" rIns="0" bIns="45720"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indent="0" algn="r">
            <a:lnSpc>
              <a:spcPct val="80000"/>
            </a:lnSpc>
            <a:buNone/>
          </a:pPr>
          <a:r>
            <a:rPr lang="en-US" sz="1400" b="0" kern="1200" spc="-50" baseline="0">
              <a:ln>
                <a:solidFill>
                  <a:srgbClr val="E178FF"/>
                </a:solidFill>
              </a:ln>
              <a:solidFill>
                <a:srgbClr val="FF99FF"/>
              </a:solidFill>
              <a:effectLst>
                <a:glow rad="38100">
                  <a:schemeClr val="tx1"/>
                </a:glow>
              </a:effectLst>
              <a:latin typeface="Tahoma" panose="020B0604030504040204" pitchFamily="34" charset="0"/>
              <a:ea typeface="Tahoma" panose="020B0604030504040204" pitchFamily="34" charset="0"/>
              <a:cs typeface="Tahoma" panose="020B0604030504040204" pitchFamily="34" charset="0"/>
            </a:rPr>
            <a:t>As the </a:t>
          </a:r>
          <a:r>
            <a:rPr lang="en-US" sz="1400" b="0" kern="1200" spc="-70" baseline="0">
              <a:ln>
                <a:solidFill>
                  <a:srgbClr val="00B0F0"/>
                </a:solidFill>
              </a:ln>
              <a:solidFill>
                <a:srgbClr val="00B0F0"/>
              </a:solidFill>
              <a:effectLst>
                <a:glow rad="38100">
                  <a:schemeClr val="tx1"/>
                </a:glow>
              </a:effectLst>
              <a:latin typeface="Tahoma" panose="020B0604030504040204" pitchFamily="34" charset="0"/>
              <a:ea typeface="Tahoma" panose="020B0604030504040204" pitchFamily="34" charset="0"/>
              <a:cs typeface="Tahoma" panose="020B0604030504040204" pitchFamily="34" charset="0"/>
            </a:rPr>
            <a:t>wide-oriented</a:t>
          </a:r>
          <a:r>
            <a:rPr lang="en-US" sz="1400" b="0" kern="1200" spc="-70" baseline="0">
              <a:ln>
                <a:solidFill>
                  <a:srgbClr val="E178FF"/>
                </a:solidFill>
              </a:ln>
              <a:solidFill>
                <a:srgbClr val="FF99FF"/>
              </a:solidFill>
              <a:effectLst>
                <a:glow rad="38100">
                  <a:schemeClr val="tx1"/>
                </a:glow>
              </a:effectLst>
              <a:latin typeface="Tahoma" panose="020B0604030504040204" pitchFamily="34" charset="0"/>
              <a:ea typeface="Tahoma" panose="020B0604030504040204" pitchFamily="34" charset="0"/>
              <a:cs typeface="Tahoma" panose="020B0604030504040204" pitchFamily="34" charset="0"/>
            </a:rPr>
            <a:t> expand the </a:t>
          </a:r>
          <a:r>
            <a:rPr lang="en-US" sz="1400" b="0" kern="1200" spc="-50" baseline="0">
              <a:ln>
                <a:solidFill>
                  <a:srgbClr val="E178FF"/>
                </a:solidFill>
              </a:ln>
              <a:solidFill>
                <a:srgbClr val="FF99FF"/>
              </a:solidFill>
              <a:effectLst>
                <a:glow rad="38100">
                  <a:schemeClr val="tx1"/>
                </a:glow>
              </a:effectLst>
              <a:latin typeface="Tahoma" panose="020B0604030504040204" pitchFamily="34" charset="0"/>
              <a:ea typeface="Tahoma" panose="020B0604030504040204" pitchFamily="34" charset="0"/>
              <a:cs typeface="Tahoma" panose="020B0604030504040204" pitchFamily="34" charset="0"/>
            </a:rPr>
            <a:t>role of government to serve their prioritized need, it tends to detract from your more resolved social-needs at the more local level.</a:t>
          </a:r>
          <a:endParaRPr lang="en-US" sz="1400" b="0" spc="-50">
            <a:ln>
              <a:solidFill>
                <a:srgbClr val="E178FF"/>
              </a:solidFill>
            </a:ln>
            <a:solidFill>
              <a:srgbClr val="FF99FF"/>
            </a:solidFill>
            <a:effectLst>
              <a:glow rad="38100">
                <a:schemeClr val="tx1"/>
              </a:glow>
            </a:effectLst>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3</xdr:col>
      <xdr:colOff>182880</xdr:colOff>
      <xdr:row>473</xdr:row>
      <xdr:rowOff>68266</xdr:rowOff>
    </xdr:from>
    <xdr:to>
      <xdr:col>6</xdr:col>
      <xdr:colOff>160020</xdr:colOff>
      <xdr:row>483</xdr:row>
      <xdr:rowOff>144466</xdr:rowOff>
    </xdr:to>
    <xdr:sp macro="" textlink="">
      <xdr:nvSpPr>
        <xdr:cNvPr id="1083" name="You believe whatever serves your needs.">
          <a:extLst>
            <a:ext uri="{FF2B5EF4-FFF2-40B4-BE49-F238E27FC236}">
              <a16:creationId xmlns:a16="http://schemas.microsoft.com/office/drawing/2014/main" id="{0A873000-633B-4EF0-A478-DCEAFD33C999}"/>
            </a:ext>
          </a:extLst>
        </xdr:cNvPr>
        <xdr:cNvSpPr txBox="1">
          <a:spLocks/>
        </xdr:cNvSpPr>
      </xdr:nvSpPr>
      <xdr:spPr>
        <a:xfrm>
          <a:off x="1325880" y="93902216"/>
          <a:ext cx="1520190" cy="1765300"/>
        </a:xfrm>
        <a:prstGeom prst="rect">
          <a:avLst/>
        </a:prstGeom>
      </xdr:spPr>
      <xdr:txBody>
        <a:bodyPr vert="horz" wrap="square" lIns="0" tIns="45720" rIns="0" bIns="45720"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indent="0" algn="l">
            <a:lnSpc>
              <a:spcPct val="80000"/>
            </a:lnSpc>
            <a:buNone/>
          </a:pPr>
          <a:r>
            <a:rPr lang="en-US" sz="1400" b="0" kern="1200" spc="-50" baseline="0">
              <a:ln>
                <a:solidFill>
                  <a:srgbClr val="E178FF"/>
                </a:solidFill>
              </a:ln>
              <a:solidFill>
                <a:srgbClr val="FF99FF"/>
              </a:solidFill>
              <a:effectLst>
                <a:glow rad="50800">
                  <a:schemeClr val="tx1"/>
                </a:glow>
              </a:effectLst>
              <a:latin typeface="Tahoma" panose="020B0604030504040204" pitchFamily="34" charset="0"/>
              <a:ea typeface="Tahoma" panose="020B0604030504040204" pitchFamily="34" charset="0"/>
              <a:cs typeface="Tahoma" panose="020B0604030504040204" pitchFamily="34" charset="0"/>
            </a:rPr>
            <a:t>As the </a:t>
          </a:r>
          <a:r>
            <a:rPr lang="en-US" sz="1400" b="0" kern="1200" spc="-50" baseline="0">
              <a:ln>
                <a:solidFill>
                  <a:srgbClr val="FF0000"/>
                </a:solidFill>
              </a:ln>
              <a:solidFill>
                <a:srgbClr val="FF0000"/>
              </a:solidFill>
              <a:effectLst>
                <a:glow rad="50800">
                  <a:schemeClr val="tx1"/>
                </a:glow>
              </a:effectLst>
              <a:latin typeface="Tahoma" panose="020B0604030504040204" pitchFamily="34" charset="0"/>
              <a:ea typeface="Tahoma" panose="020B0604030504040204" pitchFamily="34" charset="0"/>
              <a:cs typeface="Tahoma" panose="020B0604030504040204" pitchFamily="34" charset="0"/>
            </a:rPr>
            <a:t>deep-oriented</a:t>
          </a:r>
          <a:r>
            <a:rPr lang="en-US" sz="1400" b="0" kern="1200" spc="-50" baseline="0">
              <a:ln>
                <a:solidFill>
                  <a:srgbClr val="E178FF"/>
                </a:solidFill>
              </a:ln>
              <a:solidFill>
                <a:srgbClr val="FF99FF"/>
              </a:solidFill>
              <a:effectLst>
                <a:glow rad="50800">
                  <a:schemeClr val="tx1"/>
                </a:glow>
              </a:effectLst>
              <a:latin typeface="Tahoma" panose="020B0604030504040204" pitchFamily="34" charset="0"/>
              <a:ea typeface="Tahoma" panose="020B0604030504040204" pitchFamily="34" charset="0"/>
              <a:cs typeface="Tahoma" panose="020B0604030504040204" pitchFamily="34" charset="0"/>
            </a:rPr>
            <a:t> shrink the role of government to serve their prioritized need, it tends to detract from your less resolved social-needs at the societal level.</a:t>
          </a:r>
          <a:endParaRPr lang="en-US" sz="1400" b="0" spc="-50">
            <a:ln>
              <a:solidFill>
                <a:srgbClr val="E178FF"/>
              </a:solidFill>
            </a:ln>
            <a:solidFill>
              <a:srgbClr val="FF99FF"/>
            </a:solidFill>
            <a:effectLst>
              <a:glow rad="50800">
                <a:schemeClr val="tx1"/>
              </a:glow>
            </a:effectLst>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2</xdr:col>
      <xdr:colOff>66711</xdr:colOff>
      <xdr:row>842</xdr:row>
      <xdr:rowOff>175259</xdr:rowOff>
    </xdr:from>
    <xdr:to>
      <xdr:col>11</xdr:col>
      <xdr:colOff>411481</xdr:colOff>
      <xdr:row>847</xdr:row>
      <xdr:rowOff>167639</xdr:rowOff>
    </xdr:to>
    <xdr:sp macro="" textlink="">
      <xdr:nvSpPr>
        <xdr:cNvPr id="1084" name="TextBox 1083">
          <a:extLst>
            <a:ext uri="{FF2B5EF4-FFF2-40B4-BE49-F238E27FC236}">
              <a16:creationId xmlns:a16="http://schemas.microsoft.com/office/drawing/2014/main" id="{3EDA565C-EE06-4791-9F59-F0F13BCEFEE3}"/>
            </a:ext>
          </a:extLst>
        </xdr:cNvPr>
        <xdr:cNvSpPr txBox="1"/>
      </xdr:nvSpPr>
      <xdr:spPr>
        <a:xfrm>
          <a:off x="695361" y="160252409"/>
          <a:ext cx="4973920" cy="8305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spcAft>
              <a:spcPts val="600"/>
            </a:spcAft>
          </a:pPr>
          <a:r>
            <a:rPr lang="en-US" sz="1200" baseline="0">
              <a:latin typeface="Tahoma" panose="020B0604030504040204" pitchFamily="34" charset="0"/>
              <a:ea typeface="Tahoma" panose="020B0604030504040204" pitchFamily="34" charset="0"/>
              <a:cs typeface="Tahoma" panose="020B0604030504040204" pitchFamily="34" charset="0"/>
            </a:rPr>
            <a:t>Political fighting can never apply to the core needs themselves. </a:t>
          </a:r>
        </a:p>
        <a:p>
          <a:pPr algn="ctr"/>
          <a:r>
            <a:rPr lang="en-US" sz="3200" b="1" baseline="0">
              <a:solidFill>
                <a:srgbClr val="3C1E5A"/>
              </a:solidFill>
              <a:latin typeface="Tahoma" panose="020B0604030504040204" pitchFamily="34" charset="0"/>
              <a:ea typeface="Tahoma" panose="020B0604030504040204" pitchFamily="34" charset="0"/>
              <a:cs typeface="Tahoma" panose="020B0604030504040204" pitchFamily="34" charset="0"/>
            </a:rPr>
            <a:t>On the one hand...</a:t>
          </a:r>
          <a:endParaRPr lang="en-US" sz="3200" baseline="0">
            <a:solidFill>
              <a:srgbClr val="3C1E5A"/>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1</xdr:col>
      <xdr:colOff>152400</xdr:colOff>
      <xdr:row>848</xdr:row>
      <xdr:rowOff>114300</xdr:rowOff>
    </xdr:from>
    <xdr:to>
      <xdr:col>12</xdr:col>
      <xdr:colOff>190500</xdr:colOff>
      <xdr:row>862</xdr:row>
      <xdr:rowOff>60960</xdr:rowOff>
    </xdr:to>
    <xdr:grpSp>
      <xdr:nvGrpSpPr>
        <xdr:cNvPr id="1085" name="Group 1084">
          <a:extLst>
            <a:ext uri="{FF2B5EF4-FFF2-40B4-BE49-F238E27FC236}">
              <a16:creationId xmlns:a16="http://schemas.microsoft.com/office/drawing/2014/main" id="{0264E6D8-DF77-415B-9A34-F9958F0AA486}"/>
            </a:ext>
          </a:extLst>
        </xdr:cNvPr>
        <xdr:cNvGrpSpPr/>
      </xdr:nvGrpSpPr>
      <xdr:grpSpPr>
        <a:xfrm>
          <a:off x="266700" y="162223450"/>
          <a:ext cx="5695950" cy="2258060"/>
          <a:chOff x="274320" y="165056820"/>
          <a:chExt cx="5486400" cy="2400300"/>
        </a:xfrm>
      </xdr:grpSpPr>
      <xdr:sp macro="" textlink="">
        <xdr:nvSpPr>
          <xdr:cNvPr id="1086" name="Speech Bubble: Oval 1085">
            <a:extLst>
              <a:ext uri="{FF2B5EF4-FFF2-40B4-BE49-F238E27FC236}">
                <a16:creationId xmlns:a16="http://schemas.microsoft.com/office/drawing/2014/main" id="{9E17818B-4F57-DC19-F68D-C5656862FE16}"/>
              </a:ext>
            </a:extLst>
          </xdr:cNvPr>
          <xdr:cNvSpPr/>
        </xdr:nvSpPr>
        <xdr:spPr>
          <a:xfrm>
            <a:off x="274320" y="165056820"/>
            <a:ext cx="5486400" cy="685800"/>
          </a:xfrm>
          <a:prstGeom prst="wedgeEllipseCallout">
            <a:avLst>
              <a:gd name="adj1" fmla="val -50375"/>
              <a:gd name="adj2" fmla="val 43981"/>
            </a:avLst>
          </a:prstGeom>
          <a:solidFill>
            <a:srgbClr val="E178FF">
              <a:alpha val="25098"/>
            </a:srgbClr>
          </a:solidFill>
          <a:ln>
            <a:noFill/>
          </a:ln>
          <a:effectLst>
            <a:outerShdw blurRad="50800" dist="38100" dir="5400000" algn="t"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E178FF"/>
              </a:solidFill>
            </a:endParaRPr>
          </a:p>
        </xdr:txBody>
      </xdr:sp>
      <xdr:sp macro="" textlink="">
        <xdr:nvSpPr>
          <xdr:cNvPr id="1087" name="Speech Bubble: Oval 1086">
            <a:extLst>
              <a:ext uri="{FF2B5EF4-FFF2-40B4-BE49-F238E27FC236}">
                <a16:creationId xmlns:a16="http://schemas.microsoft.com/office/drawing/2014/main" id="{9746E274-70A7-686A-B9FD-A95465FBE326}"/>
              </a:ext>
            </a:extLst>
          </xdr:cNvPr>
          <xdr:cNvSpPr/>
        </xdr:nvSpPr>
        <xdr:spPr>
          <a:xfrm>
            <a:off x="274320" y="166283640"/>
            <a:ext cx="5486400" cy="685800"/>
          </a:xfrm>
          <a:prstGeom prst="wedgeEllipseCallout">
            <a:avLst>
              <a:gd name="adj1" fmla="val -50375"/>
              <a:gd name="adj2" fmla="val 43981"/>
            </a:avLst>
          </a:prstGeom>
          <a:solidFill>
            <a:srgbClr val="E178FF">
              <a:alpha val="25098"/>
            </a:srgbClr>
          </a:solidFill>
          <a:ln>
            <a:noFill/>
          </a:ln>
          <a:effectLst>
            <a:outerShdw blurRad="50800" dist="38100" dir="5400000" algn="t"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E178FF"/>
              </a:solidFill>
            </a:endParaRPr>
          </a:p>
        </xdr:txBody>
      </xdr:sp>
      <xdr:sp macro="" textlink="">
        <xdr:nvSpPr>
          <xdr:cNvPr id="1088" name="Speech Bubble: Oval 1087">
            <a:extLst>
              <a:ext uri="{FF2B5EF4-FFF2-40B4-BE49-F238E27FC236}">
                <a16:creationId xmlns:a16="http://schemas.microsoft.com/office/drawing/2014/main" id="{5E3B61F3-2E84-5BF1-5512-D8F6E6AE7548}"/>
              </a:ext>
            </a:extLst>
          </xdr:cNvPr>
          <xdr:cNvSpPr/>
        </xdr:nvSpPr>
        <xdr:spPr>
          <a:xfrm flipH="1">
            <a:off x="274320" y="165666420"/>
            <a:ext cx="5486400" cy="685800"/>
          </a:xfrm>
          <a:prstGeom prst="wedgeEllipseCallout">
            <a:avLst>
              <a:gd name="adj1" fmla="val -50375"/>
              <a:gd name="adj2" fmla="val 43981"/>
            </a:avLst>
          </a:prstGeom>
          <a:solidFill>
            <a:srgbClr val="E178FF">
              <a:alpha val="25098"/>
            </a:srgbClr>
          </a:solidFill>
          <a:ln>
            <a:noFill/>
          </a:ln>
          <a:effectLst>
            <a:outerShdw blurRad="50800" dist="38100" dir="5400000" algn="t"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E178FF"/>
              </a:solidFill>
            </a:endParaRPr>
          </a:p>
        </xdr:txBody>
      </xdr:sp>
      <xdr:sp macro="" textlink="">
        <xdr:nvSpPr>
          <xdr:cNvPr id="1089" name="Speech Bubble: Oval 1088">
            <a:extLst>
              <a:ext uri="{FF2B5EF4-FFF2-40B4-BE49-F238E27FC236}">
                <a16:creationId xmlns:a16="http://schemas.microsoft.com/office/drawing/2014/main" id="{D74A8AA5-2C38-9A0A-E351-CA353DC1C7D3}"/>
              </a:ext>
            </a:extLst>
          </xdr:cNvPr>
          <xdr:cNvSpPr/>
        </xdr:nvSpPr>
        <xdr:spPr>
          <a:xfrm flipH="1">
            <a:off x="274320" y="166908480"/>
            <a:ext cx="5486400" cy="548640"/>
          </a:xfrm>
          <a:prstGeom prst="wedgeEllipseCallout">
            <a:avLst>
              <a:gd name="adj1" fmla="val -50375"/>
              <a:gd name="adj2" fmla="val 43981"/>
            </a:avLst>
          </a:prstGeom>
          <a:solidFill>
            <a:srgbClr val="E178FF">
              <a:alpha val="25098"/>
            </a:srgbClr>
          </a:solidFill>
          <a:ln>
            <a:noFill/>
          </a:ln>
          <a:effectLst>
            <a:outerShdw blurRad="50800" dist="38100" dir="5400000" algn="t"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E178FF"/>
              </a:solidFill>
            </a:endParaRPr>
          </a:p>
        </xdr:txBody>
      </xdr:sp>
    </xdr:grpSp>
    <xdr:clientData/>
  </xdr:twoCellAnchor>
  <xdr:twoCellAnchor>
    <xdr:from>
      <xdr:col>1</xdr:col>
      <xdr:colOff>15240</xdr:colOff>
      <xdr:row>848</xdr:row>
      <xdr:rowOff>153216</xdr:rowOff>
    </xdr:from>
    <xdr:to>
      <xdr:col>13</xdr:col>
      <xdr:colOff>15240</xdr:colOff>
      <xdr:row>870</xdr:row>
      <xdr:rowOff>241300</xdr:rowOff>
    </xdr:to>
    <xdr:sp macro="" textlink="">
      <xdr:nvSpPr>
        <xdr:cNvPr id="1090" name="TextBox 1089">
          <a:extLst>
            <a:ext uri="{FF2B5EF4-FFF2-40B4-BE49-F238E27FC236}">
              <a16:creationId xmlns:a16="http://schemas.microsoft.com/office/drawing/2014/main" id="{5F85EB4F-6285-4679-A022-971E371BCAEA}"/>
            </a:ext>
          </a:extLst>
        </xdr:cNvPr>
        <xdr:cNvSpPr txBox="1"/>
      </xdr:nvSpPr>
      <xdr:spPr>
        <a:xfrm>
          <a:off x="129540" y="162262366"/>
          <a:ext cx="6172200" cy="37202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spc="-20" baseline="0">
              <a:ln>
                <a:solidFill>
                  <a:srgbClr val="FFC3F5"/>
                </a:solidFill>
              </a:ln>
              <a:solidFill>
                <a:srgbClr val="F0CDFF"/>
              </a:solidFill>
              <a:latin typeface="Verdana" panose="020B0604030504040204" pitchFamily="34" charset="0"/>
              <a:ea typeface="Verdana" panose="020B0604030504040204" pitchFamily="34" charset="0"/>
            </a:rPr>
            <a:t>"The hottest places in hell are reserved for those who, in times of great moral crisis, maintain their neutrality." </a:t>
          </a:r>
          <a:r>
            <a:rPr lang="en-US" sz="1400" spc="-20" baseline="0">
              <a:ln>
                <a:noFill/>
              </a:ln>
              <a:solidFill>
                <a:srgbClr val="E178FF"/>
              </a:solidFill>
              <a:latin typeface="Verdana" panose="020B0604030504040204" pitchFamily="34" charset="0"/>
              <a:ea typeface="Verdana" panose="020B0604030504040204" pitchFamily="34" charset="0"/>
            </a:rPr>
            <a:t>- </a:t>
          </a:r>
          <a:r>
            <a:rPr lang="en-US" sz="1400" i="1" spc="-20" baseline="0">
              <a:ln>
                <a:noFill/>
              </a:ln>
              <a:solidFill>
                <a:srgbClr val="E178FF"/>
              </a:solidFill>
              <a:latin typeface="Verdana" panose="020B0604030504040204" pitchFamily="34" charset="0"/>
              <a:ea typeface="Verdana" panose="020B0604030504040204" pitchFamily="34" charset="0"/>
            </a:rPr>
            <a:t>Dante Aligheiri</a:t>
          </a:r>
        </a:p>
        <a:p>
          <a:endParaRPr lang="en-US" sz="1200" baseline="0">
            <a:ln>
              <a:solidFill>
                <a:srgbClr val="FFC3F5"/>
              </a:solidFill>
            </a:ln>
            <a:solidFill>
              <a:srgbClr val="E178FF"/>
            </a:solidFill>
            <a:latin typeface="Verdana" panose="020B0604030504040204" pitchFamily="34" charset="0"/>
            <a:ea typeface="Verdana" panose="020B0604030504040204" pitchFamily="34" charset="0"/>
          </a:endParaRPr>
        </a:p>
        <a:p>
          <a:pPr lvl="1"/>
          <a:r>
            <a:rPr lang="en-US" sz="1400" baseline="0">
              <a:ln>
                <a:solidFill>
                  <a:srgbClr val="FFC3F5"/>
                </a:solidFill>
              </a:ln>
              <a:solidFill>
                <a:srgbClr val="F0CDFF"/>
              </a:solidFill>
              <a:latin typeface="Verdana" panose="020B0604030504040204" pitchFamily="34" charset="0"/>
              <a:ea typeface="Verdana" panose="020B0604030504040204" pitchFamily="34" charset="0"/>
            </a:rPr>
            <a:t>"Take sides. Neutrality helps the oppressor, never the victim." </a:t>
          </a:r>
          <a:r>
            <a:rPr lang="en-US" sz="1400" baseline="0">
              <a:ln>
                <a:noFill/>
              </a:ln>
              <a:solidFill>
                <a:srgbClr val="E178FF"/>
              </a:solidFill>
              <a:latin typeface="Verdana" panose="020B0604030504040204" pitchFamily="34" charset="0"/>
              <a:ea typeface="Verdana" panose="020B0604030504040204" pitchFamily="34" charset="0"/>
            </a:rPr>
            <a:t>- </a:t>
          </a:r>
          <a:r>
            <a:rPr lang="en-US" sz="1400" i="1" baseline="0">
              <a:ln>
                <a:noFill/>
              </a:ln>
              <a:solidFill>
                <a:srgbClr val="E178FF"/>
              </a:solidFill>
              <a:latin typeface="Verdana" panose="020B0604030504040204" pitchFamily="34" charset="0"/>
              <a:ea typeface="Verdana" panose="020B0604030504040204" pitchFamily="34" charset="0"/>
            </a:rPr>
            <a:t>Elie Eiesel</a:t>
          </a:r>
        </a:p>
        <a:p>
          <a:endParaRPr lang="en-US" sz="1200" baseline="0">
            <a:ln>
              <a:solidFill>
                <a:srgbClr val="FFC3F5"/>
              </a:solidFill>
            </a:ln>
            <a:solidFill>
              <a:srgbClr val="E178FF"/>
            </a:solidFill>
            <a:latin typeface="Verdana" panose="020B0604030504040204" pitchFamily="34" charset="0"/>
            <a:ea typeface="Verdana" panose="020B0604030504040204" pitchFamily="34" charset="0"/>
          </a:endParaRPr>
        </a:p>
        <a:p>
          <a:r>
            <a:rPr lang="en-US" sz="1400" baseline="0">
              <a:ln>
                <a:solidFill>
                  <a:srgbClr val="FFC3F5"/>
                </a:solidFill>
              </a:ln>
              <a:solidFill>
                <a:srgbClr val="F0CDFF"/>
              </a:solidFill>
              <a:latin typeface="Verdana" panose="020B0604030504040204" pitchFamily="34" charset="0"/>
              <a:ea typeface="Verdana" panose="020B0604030504040204" pitchFamily="34" charset="0"/>
            </a:rPr>
            <a:t>"If you are neutral in situations of injustice, you have chosen the side of the oppressor." </a:t>
          </a:r>
          <a:r>
            <a:rPr lang="en-US" sz="1400" baseline="0">
              <a:ln>
                <a:noFill/>
              </a:ln>
              <a:solidFill>
                <a:srgbClr val="E178FF"/>
              </a:solidFill>
              <a:latin typeface="Verdana" panose="020B0604030504040204" pitchFamily="34" charset="0"/>
              <a:ea typeface="Verdana" panose="020B0604030504040204" pitchFamily="34" charset="0"/>
            </a:rPr>
            <a:t>- </a:t>
          </a:r>
          <a:r>
            <a:rPr lang="en-US" sz="1400" i="1" baseline="0">
              <a:ln>
                <a:noFill/>
              </a:ln>
              <a:solidFill>
                <a:srgbClr val="E178FF"/>
              </a:solidFill>
              <a:latin typeface="Verdana" panose="020B0604030504040204" pitchFamily="34" charset="0"/>
              <a:ea typeface="Verdana" panose="020B0604030504040204" pitchFamily="34" charset="0"/>
            </a:rPr>
            <a:t>Desmond Tutu</a:t>
          </a:r>
        </a:p>
        <a:p>
          <a:endParaRPr lang="en-US" sz="1400" baseline="0">
            <a:ln>
              <a:solidFill>
                <a:srgbClr val="FFC3F5"/>
              </a:solidFill>
            </a:ln>
            <a:solidFill>
              <a:srgbClr val="E178FF"/>
            </a:solidFill>
            <a:latin typeface="Verdana" panose="020B0604030504040204" pitchFamily="34" charset="0"/>
            <a:ea typeface="Verdana" panose="020B0604030504040204" pitchFamily="34" charset="0"/>
          </a:endParaRPr>
        </a:p>
        <a:p>
          <a:pPr lvl="1"/>
          <a:r>
            <a:rPr lang="en-US" sz="1400" spc="-20" baseline="0">
              <a:ln>
                <a:solidFill>
                  <a:srgbClr val="FFC3F5"/>
                </a:solidFill>
              </a:ln>
              <a:solidFill>
                <a:srgbClr val="F0CDFF"/>
              </a:solidFill>
              <a:latin typeface="Verdana" panose="020B0604030504040204" pitchFamily="34" charset="0"/>
              <a:ea typeface="Verdana" panose="020B0604030504040204" pitchFamily="34" charset="0"/>
            </a:rPr>
            <a:t>"Neutral men are the devils' allies." </a:t>
          </a:r>
          <a:r>
            <a:rPr lang="en-US" sz="1400" spc="-20" baseline="0">
              <a:ln>
                <a:noFill/>
              </a:ln>
              <a:solidFill>
                <a:srgbClr val="E178FF"/>
              </a:solidFill>
              <a:latin typeface="Verdana" panose="020B0604030504040204" pitchFamily="34" charset="0"/>
              <a:ea typeface="Verdana" panose="020B0604030504040204" pitchFamily="34" charset="0"/>
            </a:rPr>
            <a:t>- </a:t>
          </a:r>
          <a:r>
            <a:rPr lang="en-US" sz="1400" i="1" spc="-20" baseline="0">
              <a:ln>
                <a:noFill/>
              </a:ln>
              <a:solidFill>
                <a:srgbClr val="E178FF"/>
              </a:solidFill>
              <a:latin typeface="Verdana" panose="020B0604030504040204" pitchFamily="34" charset="0"/>
              <a:ea typeface="Verdana" panose="020B0604030504040204" pitchFamily="34" charset="0"/>
            </a:rPr>
            <a:t>Edwin Hubbel Chapin</a:t>
          </a:r>
        </a:p>
        <a:p>
          <a:endParaRPr lang="en-US" sz="1400" baseline="0">
            <a:solidFill>
              <a:srgbClr val="A0FFCD"/>
            </a:solidFill>
            <a:latin typeface="Verdana" panose="020B0604030504040204" pitchFamily="34" charset="0"/>
            <a:ea typeface="Verdana" panose="020B0604030504040204" pitchFamily="34" charset="0"/>
          </a:endParaRPr>
        </a:p>
        <a:p>
          <a:pPr algn="ctr">
            <a:spcBef>
              <a:spcPts val="1200"/>
            </a:spcBef>
            <a:spcAft>
              <a:spcPts val="600"/>
            </a:spcAft>
          </a:pPr>
          <a:r>
            <a:rPr lang="en-US" sz="3200" b="1" baseline="0">
              <a:solidFill>
                <a:srgbClr val="A0FFCD"/>
              </a:solidFill>
              <a:latin typeface="Verdana" panose="020B0604030504040204" pitchFamily="34" charset="0"/>
              <a:ea typeface="Verdana" panose="020B0604030504040204" pitchFamily="34" charset="0"/>
              <a:cs typeface="Arial" panose="020B0604020202020204" pitchFamily="34" charset="0"/>
            </a:rPr>
            <a:t>HOWEVER...</a:t>
          </a:r>
        </a:p>
        <a:p>
          <a:pPr algn="ctr"/>
          <a:r>
            <a:rPr lang="en-US" sz="1400" b="1" spc="80" baseline="0">
              <a:solidFill>
                <a:srgbClr val="A0FFCD"/>
              </a:solidFill>
              <a:latin typeface="Verdana" panose="020B0604030504040204" pitchFamily="34" charset="0"/>
              <a:ea typeface="Verdana" panose="020B0604030504040204" pitchFamily="34" charset="0"/>
              <a:cs typeface="Arial" panose="020B0604020202020204" pitchFamily="34" charset="0"/>
            </a:rPr>
            <a:t>Taking a side against what another </a:t>
          </a:r>
          <a:r>
            <a:rPr lang="en-US" sz="1400" b="1" i="1" spc="80" baseline="0">
              <a:ln>
                <a:solidFill>
                  <a:srgbClr val="A0FFCD"/>
                </a:solidFill>
              </a:ln>
              <a:solidFill>
                <a:srgbClr val="A0FFCD"/>
              </a:solidFill>
              <a:latin typeface="Verdana" panose="020B0604030504040204" pitchFamily="34" charset="0"/>
              <a:ea typeface="Verdana" panose="020B0604030504040204" pitchFamily="34" charset="0"/>
              <a:cs typeface="Arial" panose="020B0604020202020204" pitchFamily="34" charset="0"/>
            </a:rPr>
            <a:t>needs</a:t>
          </a:r>
          <a:r>
            <a:rPr lang="en-US" sz="1400" b="1" spc="80" baseline="0">
              <a:solidFill>
                <a:srgbClr val="A0FFCD"/>
              </a:solidFill>
              <a:latin typeface="Verdana" panose="020B0604030504040204" pitchFamily="34" charset="0"/>
              <a:ea typeface="Verdana" panose="020B0604030504040204" pitchFamily="34" charset="0"/>
              <a:cs typeface="Arial" panose="020B0604020202020204" pitchFamily="34" charset="0"/>
            </a:rPr>
            <a:t> does not</a:t>
          </a:r>
          <a:r>
            <a:rPr lang="en-US" sz="1400" b="1" baseline="0">
              <a:solidFill>
                <a:srgbClr val="A0FFCD"/>
              </a:solidFill>
              <a:latin typeface="Verdana" panose="020B0604030504040204" pitchFamily="34" charset="0"/>
              <a:ea typeface="Verdana" panose="020B0604030504040204" pitchFamily="34" charset="0"/>
              <a:cs typeface="Arial" panose="020B0604020202020204" pitchFamily="34" charset="0"/>
            </a:rPr>
            <a:t> extinguish moral conflict, but enflames it</a:t>
          </a:r>
          <a:r>
            <a:rPr lang="en-US" sz="1400" baseline="0">
              <a:solidFill>
                <a:srgbClr val="A0FFCD"/>
              </a:solidFill>
              <a:latin typeface="Verdana" panose="020B0604030504040204" pitchFamily="34" charset="0"/>
              <a:ea typeface="Verdana" panose="020B0604030504040204" pitchFamily="34" charset="0"/>
              <a:cs typeface="Arial" panose="020B0604020202020204" pitchFamily="34" charset="0"/>
            </a:rPr>
            <a:t>. - Steph Turner</a:t>
          </a:r>
        </a:p>
      </xdr:txBody>
    </xdr:sp>
    <xdr:clientData/>
  </xdr:twoCellAnchor>
  <xdr:twoCellAnchor>
    <xdr:from>
      <xdr:col>2</xdr:col>
      <xdr:colOff>373379</xdr:colOff>
      <xdr:row>826</xdr:row>
      <xdr:rowOff>106680</xdr:rowOff>
    </xdr:from>
    <xdr:to>
      <xdr:col>11</xdr:col>
      <xdr:colOff>304799</xdr:colOff>
      <xdr:row>841</xdr:row>
      <xdr:rowOff>3810</xdr:rowOff>
    </xdr:to>
    <xdr:sp macro="" textlink="">
      <xdr:nvSpPr>
        <xdr:cNvPr id="1091" name="Government exists as a force for good.">
          <a:extLst>
            <a:ext uri="{FF2B5EF4-FFF2-40B4-BE49-F238E27FC236}">
              <a16:creationId xmlns:a16="http://schemas.microsoft.com/office/drawing/2014/main" id="{8CF65387-59CE-4BF0-8668-81F07DC0B90F}"/>
            </a:ext>
          </a:extLst>
        </xdr:cNvPr>
        <xdr:cNvSpPr txBox="1">
          <a:spLocks/>
        </xdr:cNvSpPr>
      </xdr:nvSpPr>
      <xdr:spPr>
        <a:xfrm>
          <a:off x="1002029" y="157554930"/>
          <a:ext cx="4560570" cy="2373630"/>
        </a:xfrm>
        <a:prstGeom prst="rect">
          <a:avLst/>
        </a:prstGeom>
      </xdr:spPr>
      <xdr:txBody>
        <a:bodyPr vert="horz" wrap="square" lIns="0" tIns="45720" rIns="0" bIns="45720"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indent="0" algn="l">
            <a:lnSpc>
              <a:spcPct val="100000"/>
            </a:lnSpc>
            <a:buNone/>
          </a:pPr>
          <a:r>
            <a:rPr lang="en-US" sz="1800" b="1" i="1">
              <a:solidFill>
                <a:srgbClr val="F0CDFF"/>
              </a:solidFill>
              <a:effectLst>
                <a:outerShdw blurRad="50800" dist="38100" dir="5400000" algn="t" rotWithShape="0">
                  <a:prstClr val="black">
                    <a:alpha val="40000"/>
                  </a:prstClr>
                </a:outerShdw>
              </a:effectLst>
              <a:latin typeface="Verdana" panose="020B0604030504040204" pitchFamily="34" charset="0"/>
              <a:ea typeface="Verdana" panose="020B0604030504040204" pitchFamily="34" charset="0"/>
              <a:cs typeface="Tahoma" panose="020B0604030504040204" pitchFamily="34" charset="0"/>
            </a:rPr>
            <a:t>So</a:t>
          </a:r>
          <a:r>
            <a:rPr lang="en-US" sz="1800" b="1" i="1" baseline="0">
              <a:solidFill>
                <a:srgbClr val="F0CDFF"/>
              </a:solidFill>
              <a:effectLst>
                <a:outerShdw blurRad="50800" dist="38100" dir="5400000" algn="t" rotWithShape="0">
                  <a:prstClr val="black">
                    <a:alpha val="40000"/>
                  </a:prstClr>
                </a:outerShdw>
              </a:effectLst>
              <a:latin typeface="Verdana" panose="020B0604030504040204" pitchFamily="34" charset="0"/>
              <a:ea typeface="Verdana" panose="020B0604030504040204" pitchFamily="34" charset="0"/>
              <a:cs typeface="Tahoma" panose="020B0604030504040204" pitchFamily="34" charset="0"/>
            </a:rPr>
            <a:t> what </a:t>
          </a:r>
          <a:r>
            <a:rPr lang="en-US" sz="1800" b="1" baseline="0">
              <a:solidFill>
                <a:srgbClr val="F0CDFF"/>
              </a:solidFill>
              <a:effectLst>
                <a:outerShdw blurRad="50800" dist="38100" dir="5400000" algn="t" rotWithShape="0">
                  <a:prstClr val="black">
                    <a:alpha val="40000"/>
                  </a:prstClr>
                </a:outerShdw>
              </a:effectLst>
              <a:latin typeface="Verdana" panose="020B0604030504040204" pitchFamily="34" charset="0"/>
              <a:ea typeface="Verdana" panose="020B0604030504040204" pitchFamily="34" charset="0"/>
              <a:cs typeface="Tahoma" panose="020B0604030504040204" pitchFamily="34" charset="0"/>
            </a:rPr>
            <a:t>if you oppose those who oppose you. Anyone can be defensive and wait for the others to make the first move.</a:t>
          </a:r>
        </a:p>
        <a:p>
          <a:pPr marL="0" indent="0" algn="l">
            <a:lnSpc>
              <a:spcPct val="100000"/>
            </a:lnSpc>
            <a:spcBef>
              <a:spcPts val="1200"/>
            </a:spcBef>
            <a:buNone/>
          </a:pPr>
          <a:r>
            <a:rPr lang="en-US" sz="1800" b="1" baseline="0">
              <a:solidFill>
                <a:srgbClr val="F0CDFF"/>
              </a:solidFill>
              <a:effectLst>
                <a:outerShdw blurRad="50800" dist="38100" dir="5400000" algn="t" rotWithShape="0">
                  <a:prstClr val="black">
                    <a:alpha val="40000"/>
                  </a:prstClr>
                </a:outerShdw>
              </a:effectLst>
              <a:latin typeface="Verdana" panose="020B0604030504040204" pitchFamily="34" charset="0"/>
              <a:ea typeface="Verdana" panose="020B0604030504040204" pitchFamily="34" charset="0"/>
              <a:cs typeface="Tahoma" panose="020B0604030504040204" pitchFamily="34" charset="0"/>
            </a:rPr>
            <a:t>Be </a:t>
          </a:r>
          <a:r>
            <a:rPr lang="en-US" sz="1800" b="1" baseline="0">
              <a:gradFill flip="none" rotWithShape="1">
                <a:gsLst>
                  <a:gs pos="0">
                    <a:srgbClr val="A0FFCD">
                      <a:shade val="30000"/>
                      <a:satMod val="115000"/>
                    </a:srgbClr>
                  </a:gs>
                  <a:gs pos="50000">
                    <a:srgbClr val="A0FFCD">
                      <a:shade val="67500"/>
                      <a:satMod val="115000"/>
                    </a:srgbClr>
                  </a:gs>
                  <a:gs pos="100000">
                    <a:srgbClr val="A0FFCD">
                      <a:shade val="100000"/>
                      <a:satMod val="115000"/>
                    </a:srgbClr>
                  </a:gs>
                </a:gsLst>
                <a:lin ang="16200000" scaled="1"/>
                <a:tileRect/>
              </a:gradFill>
              <a:effectLst>
                <a:outerShdw blurRad="50800" dist="38100" dir="5400000" algn="t" rotWithShape="0">
                  <a:prstClr val="black">
                    <a:alpha val="40000"/>
                  </a:prstClr>
                </a:outerShdw>
              </a:effectLst>
              <a:latin typeface="Verdana" panose="020B0604030504040204" pitchFamily="34" charset="0"/>
              <a:ea typeface="Verdana" panose="020B0604030504040204" pitchFamily="34" charset="0"/>
              <a:cs typeface="Tahoma" panose="020B0604030504040204" pitchFamily="34" charset="0"/>
            </a:rPr>
            <a:t>remarkable</a:t>
          </a:r>
          <a:r>
            <a:rPr lang="en-US" sz="1800" b="1" baseline="0">
              <a:solidFill>
                <a:srgbClr val="F0CDFF"/>
              </a:solidFill>
              <a:effectLst>
                <a:outerShdw blurRad="50800" dist="38100" dir="5400000" algn="t" rotWithShape="0">
                  <a:prstClr val="black">
                    <a:alpha val="40000"/>
                  </a:prstClr>
                </a:outerShdw>
              </a:effectLst>
              <a:latin typeface="Verdana" panose="020B0604030504040204" pitchFamily="34" charset="0"/>
              <a:ea typeface="Verdana" panose="020B0604030504040204" pitchFamily="34" charset="0"/>
              <a:cs typeface="Tahoma" panose="020B0604030504040204" pitchFamily="34" charset="0"/>
            </a:rPr>
            <a:t> by </a:t>
          </a:r>
          <a:r>
            <a:rPr lang="en-US" sz="1800" b="1" i="1" baseline="0">
              <a:solidFill>
                <a:srgbClr val="A0FFCD"/>
              </a:solidFill>
              <a:effectLst>
                <a:outerShdw blurRad="50800" dist="38100" dir="5400000" algn="t" rotWithShape="0">
                  <a:prstClr val="black">
                    <a:alpha val="40000"/>
                  </a:prstClr>
                </a:outerShdw>
              </a:effectLst>
              <a:latin typeface="Verdana" panose="020B0604030504040204" pitchFamily="34" charset="0"/>
              <a:ea typeface="Verdana" panose="020B0604030504040204" pitchFamily="34" charset="0"/>
              <a:cs typeface="Tahoma" panose="020B0604030504040204" pitchFamily="34" charset="0"/>
            </a:rPr>
            <a:t>you</a:t>
          </a:r>
          <a:r>
            <a:rPr lang="en-US" sz="1800" b="1" baseline="0">
              <a:solidFill>
                <a:srgbClr val="F0CDFF"/>
              </a:solidFill>
              <a:effectLst>
                <a:outerShdw blurRad="50800" dist="38100" dir="5400000" algn="t" rotWithShape="0">
                  <a:prstClr val="black">
                    <a:alpha val="40000"/>
                  </a:prstClr>
                </a:outerShdw>
              </a:effectLst>
              <a:latin typeface="Verdana" panose="020B0604030504040204" pitchFamily="34" charset="0"/>
              <a:ea typeface="Verdana" panose="020B0604030504040204" pitchFamily="34" charset="0"/>
              <a:cs typeface="Tahoma" panose="020B0604030504040204" pitchFamily="34" charset="0"/>
            </a:rPr>
            <a:t> moving  first. Offer what </a:t>
          </a:r>
          <a:r>
            <a:rPr lang="en-US" sz="1800" b="1" i="1" baseline="0">
              <a:solidFill>
                <a:srgbClr val="F0CDFF"/>
              </a:solidFill>
              <a:effectLst>
                <a:outerShdw blurRad="50800" dist="38100" dir="5400000" algn="t" rotWithShape="0">
                  <a:prstClr val="black">
                    <a:alpha val="40000"/>
                  </a:prstClr>
                </a:outerShdw>
              </a:effectLst>
              <a:latin typeface="Verdana" panose="020B0604030504040204" pitchFamily="34" charset="0"/>
              <a:ea typeface="Verdana" panose="020B0604030504040204" pitchFamily="34" charset="0"/>
              <a:cs typeface="Tahoma" panose="020B0604030504040204" pitchFamily="34" charset="0"/>
            </a:rPr>
            <a:t>you</a:t>
          </a:r>
          <a:r>
            <a:rPr lang="en-US" sz="1800" b="1" baseline="0">
              <a:solidFill>
                <a:srgbClr val="F0CDFF"/>
              </a:solidFill>
              <a:effectLst>
                <a:outerShdw blurRad="50800" dist="38100" dir="5400000" algn="t" rotWithShape="0">
                  <a:prstClr val="black">
                    <a:alpha val="40000"/>
                  </a:prstClr>
                </a:outerShdw>
              </a:effectLst>
              <a:latin typeface="Verdana" panose="020B0604030504040204" pitchFamily="34" charset="0"/>
              <a:ea typeface="Verdana" panose="020B0604030504040204" pitchFamily="34" charset="0"/>
              <a:cs typeface="Tahoma" panose="020B0604030504040204" pitchFamily="34" charset="0"/>
            </a:rPr>
            <a:t> can to those who politically oppose you. We dare you to be great!</a:t>
          </a:r>
          <a:endParaRPr lang="en-US" sz="1800" b="1">
            <a:solidFill>
              <a:srgbClr val="F0CDFF"/>
            </a:solidFill>
            <a:effectLst>
              <a:outerShdw blurRad="50800" dist="38100" dir="5400000" algn="t" rotWithShape="0">
                <a:prstClr val="black">
                  <a:alpha val="40000"/>
                </a:prstClr>
              </a:outerShdw>
            </a:effectLst>
            <a:latin typeface="Franklin Gothic Demi" panose="020B0703020102020204" pitchFamily="34" charset="0"/>
            <a:ea typeface="Tahoma" panose="020B0604030504040204" pitchFamily="34" charset="0"/>
            <a:cs typeface="Tahoma" panose="020B0604030504040204" pitchFamily="34" charset="0"/>
          </a:endParaRPr>
        </a:p>
      </xdr:txBody>
    </xdr:sp>
    <xdr:clientData/>
  </xdr:twoCellAnchor>
  <xdr:twoCellAnchor>
    <xdr:from>
      <xdr:col>1</xdr:col>
      <xdr:colOff>167640</xdr:colOff>
      <xdr:row>901</xdr:row>
      <xdr:rowOff>45720</xdr:rowOff>
    </xdr:from>
    <xdr:to>
      <xdr:col>12</xdr:col>
      <xdr:colOff>388620</xdr:colOff>
      <xdr:row>917</xdr:row>
      <xdr:rowOff>76200</xdr:rowOff>
    </xdr:to>
    <xdr:grpSp>
      <xdr:nvGrpSpPr>
        <xdr:cNvPr id="1092" name="Group 1091">
          <a:extLst>
            <a:ext uri="{FF2B5EF4-FFF2-40B4-BE49-F238E27FC236}">
              <a16:creationId xmlns:a16="http://schemas.microsoft.com/office/drawing/2014/main" id="{44FAD9C2-B4F6-4804-B3CD-8EC7EE06DB4F}"/>
            </a:ext>
          </a:extLst>
        </xdr:cNvPr>
        <xdr:cNvGrpSpPr/>
      </xdr:nvGrpSpPr>
      <xdr:grpSpPr>
        <a:xfrm>
          <a:off x="281940" y="171336970"/>
          <a:ext cx="5878830" cy="2672080"/>
          <a:chOff x="289560" y="174879000"/>
          <a:chExt cx="5669280" cy="2834640"/>
        </a:xfrm>
      </xdr:grpSpPr>
      <xdr:sp macro="" textlink="">
        <xdr:nvSpPr>
          <xdr:cNvPr id="1093" name="Rectangle: Rounded Corners 1092">
            <a:extLst>
              <a:ext uri="{FF2B5EF4-FFF2-40B4-BE49-F238E27FC236}">
                <a16:creationId xmlns:a16="http://schemas.microsoft.com/office/drawing/2014/main" id="{EFC08B68-1978-DA31-6468-61B642D4C175}"/>
              </a:ext>
            </a:extLst>
          </xdr:cNvPr>
          <xdr:cNvSpPr/>
        </xdr:nvSpPr>
        <xdr:spPr>
          <a:xfrm>
            <a:off x="289560" y="174879000"/>
            <a:ext cx="5669280" cy="2834640"/>
          </a:xfrm>
          <a:prstGeom prst="roundRect">
            <a:avLst/>
          </a:prstGeom>
          <a:solidFill>
            <a:srgbClr val="E178FF">
              <a:alpha val="5098"/>
            </a:srgbClr>
          </a:solidFill>
          <a:ln w="9525" cmpd="sng">
            <a:noFill/>
          </a:ln>
          <a:effectLst>
            <a:outerShdw blurRad="63500" sx="102000" sy="102000" algn="c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bIns="0" rtlCol="0" anchor="b"/>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3200" b="1" baseline="0">
                <a:solidFill>
                  <a:srgbClr val="F5D2FF"/>
                </a:solidFill>
                <a:effectLst>
                  <a:outerShdw blurRad="50800" dist="38100" dir="5400000" algn="t" rotWithShape="0">
                    <a:prstClr val="black">
                      <a:alpha val="40000"/>
                    </a:prstClr>
                  </a:outerShdw>
                </a:effectLst>
                <a:latin typeface="Tahoma" panose="020B0604030504040204" pitchFamily="34" charset="0"/>
                <a:ea typeface="Tahoma" panose="020B0604030504040204" pitchFamily="34" charset="0"/>
                <a:cs typeface="Tahoma" panose="020B0604030504040204" pitchFamily="34" charset="0"/>
              </a:rPr>
              <a:t>Wellness is psychosocial</a:t>
            </a:r>
            <a:r>
              <a:rPr lang="en-US" sz="1200" b="1" baseline="0">
                <a:solidFill>
                  <a:srgbClr val="E178FF"/>
                </a:solidFill>
                <a:effectLst>
                  <a:outerShdw blurRad="50800" dist="38100" dir="5400000" algn="t" rotWithShape="0">
                    <a:prstClr val="black">
                      <a:alpha val="40000"/>
                    </a:prstClr>
                  </a:outerShdw>
                </a:effectLst>
                <a:latin typeface="Tahoma" panose="020B0604030504040204" pitchFamily="34" charset="0"/>
                <a:ea typeface="Tahoma" panose="020B0604030504040204" pitchFamily="34" charset="0"/>
                <a:cs typeface="Tahoma" panose="020B0604030504040204" pitchFamily="34" charset="0"/>
              </a:rPr>
              <a:t>.</a:t>
            </a:r>
          </a:p>
        </xdr:txBody>
      </xdr:sp>
      <xdr:grpSp>
        <xdr:nvGrpSpPr>
          <xdr:cNvPr id="1094" name="Group 1093">
            <a:extLst>
              <a:ext uri="{FF2B5EF4-FFF2-40B4-BE49-F238E27FC236}">
                <a16:creationId xmlns:a16="http://schemas.microsoft.com/office/drawing/2014/main" id="{ACB18926-7A81-9FD4-2534-835557A96837}"/>
              </a:ext>
            </a:extLst>
          </xdr:cNvPr>
          <xdr:cNvGrpSpPr/>
        </xdr:nvGrpSpPr>
        <xdr:grpSpPr>
          <a:xfrm>
            <a:off x="326877" y="175104908"/>
            <a:ext cx="5577759" cy="1976569"/>
            <a:chOff x="6598137" y="128211428"/>
            <a:chExt cx="5577759" cy="1976569"/>
          </a:xfrm>
        </xdr:grpSpPr>
        <xdr:grpSp>
          <xdr:nvGrpSpPr>
            <xdr:cNvPr id="1095" name="Group 1094">
              <a:extLst>
                <a:ext uri="{FF2B5EF4-FFF2-40B4-BE49-F238E27FC236}">
                  <a16:creationId xmlns:a16="http://schemas.microsoft.com/office/drawing/2014/main" id="{BF9E08A6-CF7F-9732-20D2-F6C65821C22B}"/>
                </a:ext>
              </a:extLst>
            </xdr:cNvPr>
            <xdr:cNvGrpSpPr/>
          </xdr:nvGrpSpPr>
          <xdr:grpSpPr>
            <a:xfrm>
              <a:off x="6643082" y="129775408"/>
              <a:ext cx="5480282" cy="412589"/>
              <a:chOff x="6403140" y="11490406"/>
              <a:chExt cx="2765483" cy="386211"/>
            </a:xfrm>
            <a:effectLst>
              <a:outerShdw blurRad="63500" sx="102000" sy="102000" algn="ctr" rotWithShape="0">
                <a:prstClr val="black">
                  <a:alpha val="40000"/>
                </a:prstClr>
              </a:outerShdw>
            </a:effectLst>
          </xdr:grpSpPr>
          <xdr:sp macro="" textlink="">
            <xdr:nvSpPr>
              <xdr:cNvPr id="1099" name="Right Brace 1098">
                <a:extLst>
                  <a:ext uri="{FF2B5EF4-FFF2-40B4-BE49-F238E27FC236}">
                    <a16:creationId xmlns:a16="http://schemas.microsoft.com/office/drawing/2014/main" id="{42633A0D-04F7-B2EC-F9A3-321392AFAE03}"/>
                  </a:ext>
                </a:extLst>
              </xdr:cNvPr>
              <xdr:cNvSpPr/>
            </xdr:nvSpPr>
            <xdr:spPr>
              <a:xfrm rot="5400000">
                <a:off x="7693286" y="10870572"/>
                <a:ext cx="182880" cy="1614995"/>
              </a:xfrm>
              <a:prstGeom prst="rightBrace">
                <a:avLst>
                  <a:gd name="adj1" fmla="val 64950"/>
                  <a:gd name="adj2" fmla="val 50000"/>
                </a:avLst>
              </a:prstGeom>
              <a:ln w="19050">
                <a:solidFill>
                  <a:srgbClr val="C896FF"/>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sp macro="" textlink="">
            <xdr:nvSpPr>
              <xdr:cNvPr id="1100" name="Right Bracket 1099">
                <a:extLst>
                  <a:ext uri="{FF2B5EF4-FFF2-40B4-BE49-F238E27FC236}">
                    <a16:creationId xmlns:a16="http://schemas.microsoft.com/office/drawing/2014/main" id="{352EB7D0-89EF-32D6-627D-8CD6C22F2B9C}"/>
                  </a:ext>
                </a:extLst>
              </xdr:cNvPr>
              <xdr:cNvSpPr/>
            </xdr:nvSpPr>
            <xdr:spPr>
              <a:xfrm rot="5400000">
                <a:off x="6938861" y="10957479"/>
                <a:ext cx="82127" cy="1153570"/>
              </a:xfrm>
              <a:prstGeom prst="rightBracket">
                <a:avLst/>
              </a:prstGeom>
              <a:ln w="19050">
                <a:solidFill>
                  <a:srgbClr val="C896FF"/>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indent="0" algn="l"/>
                <a:endParaRPr lang="en-US" sz="1100">
                  <a:solidFill>
                    <a:schemeClr val="tx1"/>
                  </a:solidFill>
                  <a:latin typeface="+mn-lt"/>
                  <a:ea typeface="+mn-ea"/>
                  <a:cs typeface="+mn-cs"/>
                </a:endParaRPr>
              </a:p>
            </xdr:txBody>
          </xdr:sp>
          <xdr:sp macro="" textlink="">
            <xdr:nvSpPr>
              <xdr:cNvPr id="1101" name="Right Bracket 1100">
                <a:extLst>
                  <a:ext uri="{FF2B5EF4-FFF2-40B4-BE49-F238E27FC236}">
                    <a16:creationId xmlns:a16="http://schemas.microsoft.com/office/drawing/2014/main" id="{9AB9846E-C1C4-140C-D803-1E5D9FA267E2}"/>
                  </a:ext>
                </a:extLst>
              </xdr:cNvPr>
              <xdr:cNvSpPr/>
            </xdr:nvSpPr>
            <xdr:spPr>
              <a:xfrm rot="5400000">
                <a:off x="8550773" y="10954684"/>
                <a:ext cx="82127" cy="1153572"/>
              </a:xfrm>
              <a:prstGeom prst="rightBracket">
                <a:avLst/>
              </a:prstGeom>
              <a:ln w="19050">
                <a:solidFill>
                  <a:srgbClr val="C896FF"/>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indent="0" algn="l"/>
                <a:endParaRPr lang="en-US" sz="1100">
                  <a:solidFill>
                    <a:schemeClr val="tx1"/>
                  </a:solidFill>
                  <a:latin typeface="+mn-lt"/>
                  <a:ea typeface="+mn-ea"/>
                  <a:cs typeface="+mn-cs"/>
                </a:endParaRPr>
              </a:p>
            </xdr:txBody>
          </xdr:sp>
          <xdr:sp macro="" textlink="">
            <xdr:nvSpPr>
              <xdr:cNvPr id="1102" name="Flowchart: Delay 1101">
                <a:extLst>
                  <a:ext uri="{FF2B5EF4-FFF2-40B4-BE49-F238E27FC236}">
                    <a16:creationId xmlns:a16="http://schemas.microsoft.com/office/drawing/2014/main" id="{0BAB33E4-0E66-EF62-9076-22DCF30588D3}"/>
                  </a:ext>
                </a:extLst>
              </xdr:cNvPr>
              <xdr:cNvSpPr/>
            </xdr:nvSpPr>
            <xdr:spPr>
              <a:xfrm rot="16200000">
                <a:off x="7734299" y="11675533"/>
                <a:ext cx="93134" cy="309034"/>
              </a:xfrm>
              <a:prstGeom prst="flowChartDelay">
                <a:avLst/>
              </a:prstGeom>
              <a:solidFill>
                <a:srgbClr val="C896FF"/>
              </a:solidFill>
              <a:ln w="19050">
                <a:solidFill>
                  <a:srgbClr val="C896FF"/>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indent="0" algn="l"/>
                <a:endParaRPr lang="en-US" sz="1100">
                  <a:solidFill>
                    <a:schemeClr val="tx1"/>
                  </a:solidFill>
                  <a:latin typeface="+mn-lt"/>
                  <a:ea typeface="+mn-ea"/>
                  <a:cs typeface="+mn-cs"/>
                </a:endParaRPr>
              </a:p>
            </xdr:txBody>
          </xdr:sp>
        </xdr:grpSp>
        <xdr:grpSp>
          <xdr:nvGrpSpPr>
            <xdr:cNvPr id="1096" name="Group 1095">
              <a:extLst>
                <a:ext uri="{FF2B5EF4-FFF2-40B4-BE49-F238E27FC236}">
                  <a16:creationId xmlns:a16="http://schemas.microsoft.com/office/drawing/2014/main" id="{488B8745-6305-6373-83DE-75CDF51E842D}"/>
                </a:ext>
              </a:extLst>
            </xdr:cNvPr>
            <xdr:cNvGrpSpPr/>
          </xdr:nvGrpSpPr>
          <xdr:grpSpPr>
            <a:xfrm>
              <a:off x="6598137" y="128211428"/>
              <a:ext cx="5577759" cy="1659837"/>
              <a:chOff x="5173197" y="1094588"/>
              <a:chExt cx="5577759" cy="1659837"/>
            </a:xfrm>
            <a:noFill/>
          </xdr:grpSpPr>
          <xdr:sp macro="" textlink="">
            <xdr:nvSpPr>
              <xdr:cNvPr id="1097" name="TextBox 1096">
                <a:extLst>
                  <a:ext uri="{FF2B5EF4-FFF2-40B4-BE49-F238E27FC236}">
                    <a16:creationId xmlns:a16="http://schemas.microsoft.com/office/drawing/2014/main" id="{ED587425-BB2B-47E3-2256-3C1D5180485E}"/>
                  </a:ext>
                </a:extLst>
              </xdr:cNvPr>
              <xdr:cNvSpPr txBox="1"/>
            </xdr:nvSpPr>
            <xdr:spPr>
              <a:xfrm rot="21300000">
                <a:off x="5173197" y="1094588"/>
                <a:ext cx="2514600" cy="1645920"/>
              </a:xfrm>
              <a:prstGeom prst="rect">
                <a:avLst/>
              </a:prstGeom>
              <a:solidFill>
                <a:srgbClr val="FF99FF">
                  <a:alpha val="20000"/>
                </a:srgbClr>
              </a:solidFill>
              <a:ln w="9525" cmpd="sng">
                <a:solidFill>
                  <a:srgbClr val="7030A0"/>
                </a:solidFill>
                <a:prstDash val="sysDot"/>
              </a:ln>
              <a:effectLst>
                <a:outerShdw blurRad="50800" dist="38100" dir="8100000" algn="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spcBef>
                    <a:spcPts val="600"/>
                  </a:spcBef>
                </a:pPr>
                <a:r>
                  <a:rPr lang="en-US" sz="1600" b="1" baseline="0">
                    <a:solidFill>
                      <a:srgbClr val="FFC3F5"/>
                    </a:solidFill>
                    <a:effectLst>
                      <a:outerShdw blurRad="50800" dist="38100" dir="13500000" algn="br" rotWithShape="0">
                        <a:prstClr val="black">
                          <a:alpha val="40000"/>
                        </a:prstClr>
                      </a:outerShdw>
                    </a:effectLst>
                    <a:latin typeface="Tahoma" panose="020B0604030504040204" pitchFamily="34" charset="0"/>
                    <a:ea typeface="Tahoma" panose="020B0604030504040204" pitchFamily="34" charset="0"/>
                    <a:cs typeface="Tahoma" panose="020B0604030504040204" pitchFamily="34" charset="0"/>
                  </a:rPr>
                  <a:t>Your</a:t>
                </a:r>
                <a:r>
                  <a:rPr lang="en-US" sz="1600" b="1" baseline="0">
                    <a:solidFill>
                      <a:srgbClr val="E178FF"/>
                    </a:solidFill>
                    <a:effectLst>
                      <a:outerShdw blurRad="50800" dist="38100" dir="13500000" algn="br" rotWithShape="0">
                        <a:prstClr val="black">
                          <a:alpha val="40000"/>
                        </a:prstClr>
                      </a:outerShdw>
                    </a:effectLst>
                    <a:latin typeface="Tahoma" panose="020B0604030504040204" pitchFamily="34" charset="0"/>
                    <a:ea typeface="Tahoma" panose="020B0604030504040204" pitchFamily="34" charset="0"/>
                    <a:cs typeface="Tahoma" panose="020B0604030504040204" pitchFamily="34" charset="0"/>
                  </a:rPr>
                  <a:t> response-ability to </a:t>
                </a:r>
                <a:r>
                  <a:rPr lang="en-US" sz="1600" b="1" baseline="0">
                    <a:solidFill>
                      <a:srgbClr val="A0FFCD"/>
                    </a:solidFill>
                    <a:effectLst>
                      <a:outerShdw blurRad="50800" dist="38100" dir="13500000" algn="br" rotWithShape="0">
                        <a:prstClr val="black">
                          <a:alpha val="40000"/>
                        </a:prstClr>
                      </a:outerShdw>
                    </a:effectLst>
                    <a:latin typeface="Tahoma" panose="020B0604030504040204" pitchFamily="34" charset="0"/>
                    <a:ea typeface="Tahoma" panose="020B0604030504040204" pitchFamily="34" charset="0"/>
                    <a:cs typeface="Tahoma" panose="020B0604030504040204" pitchFamily="34" charset="0"/>
                  </a:rPr>
                  <a:t>me</a:t>
                </a:r>
              </a:p>
              <a:p>
                <a:pPr algn="ctr">
                  <a:spcBef>
                    <a:spcPts val="600"/>
                  </a:spcBef>
                </a:pPr>
                <a:r>
                  <a:rPr lang="en-US" sz="1200" b="1" baseline="0">
                    <a:solidFill>
                      <a:srgbClr val="E178FF"/>
                    </a:solidFill>
                    <a:effectLst>
                      <a:outerShdw blurRad="50800" dist="38100" dir="13500000" algn="br" rotWithShape="0">
                        <a:prstClr val="black">
                          <a:alpha val="40000"/>
                        </a:prstClr>
                      </a:outerShdw>
                    </a:effectLst>
                    <a:latin typeface="Tahoma" panose="020B0604030504040204" pitchFamily="34" charset="0"/>
                    <a:ea typeface="Tahoma" panose="020B0604030504040204" pitchFamily="34" charset="0"/>
                    <a:cs typeface="Tahoma" panose="020B0604030504040204" pitchFamily="34" charset="0"/>
                  </a:rPr>
                  <a:t>can only be </a:t>
                </a:r>
              </a:p>
              <a:p>
                <a:pPr algn="ctr">
                  <a:spcBef>
                    <a:spcPts val="0"/>
                  </a:spcBef>
                </a:pPr>
                <a:r>
                  <a:rPr lang="en-US" sz="1200" b="1" baseline="0">
                    <a:solidFill>
                      <a:srgbClr val="E178FF"/>
                    </a:solidFill>
                    <a:effectLst>
                      <a:outerShdw blurRad="50800" dist="38100" dir="13500000" algn="br" rotWithShape="0">
                        <a:prstClr val="black">
                          <a:alpha val="40000"/>
                        </a:prstClr>
                      </a:outerShdw>
                    </a:effectLst>
                    <a:latin typeface="Tahoma" panose="020B0604030504040204" pitchFamily="34" charset="0"/>
                    <a:ea typeface="Tahoma" panose="020B0604030504040204" pitchFamily="34" charset="0"/>
                    <a:cs typeface="Tahoma" panose="020B0604030504040204" pitchFamily="34" charset="0"/>
                  </a:rPr>
                  <a:t>as good as</a:t>
                </a:r>
              </a:p>
              <a:p>
                <a:pPr algn="ctr">
                  <a:spcBef>
                    <a:spcPts val="600"/>
                  </a:spcBef>
                </a:pPr>
                <a:r>
                  <a:rPr lang="en-US" sz="1600" b="1" baseline="0">
                    <a:solidFill>
                      <a:srgbClr val="A0FFCD"/>
                    </a:solidFill>
                    <a:effectLst>
                      <a:outerShdw blurRad="50800" dist="38100" dir="13500000" algn="br" rotWithShape="0">
                        <a:prstClr val="black">
                          <a:alpha val="40000"/>
                        </a:prstClr>
                      </a:outerShdw>
                    </a:effectLst>
                    <a:latin typeface="Tahoma" panose="020B0604030504040204" pitchFamily="34" charset="0"/>
                    <a:ea typeface="Tahoma" panose="020B0604030504040204" pitchFamily="34" charset="0"/>
                    <a:cs typeface="Tahoma" panose="020B0604030504040204" pitchFamily="34" charset="0"/>
                  </a:rPr>
                  <a:t>my</a:t>
                </a:r>
                <a:r>
                  <a:rPr lang="en-US" sz="1600" b="1" baseline="0">
                    <a:solidFill>
                      <a:srgbClr val="E178FF"/>
                    </a:solidFill>
                    <a:effectLst>
                      <a:outerShdw blurRad="50800" dist="38100" dir="13500000" algn="br" rotWithShape="0">
                        <a:prstClr val="black">
                          <a:alpha val="40000"/>
                        </a:prstClr>
                      </a:outerShdw>
                    </a:effectLst>
                    <a:latin typeface="Tahoma" panose="020B0604030504040204" pitchFamily="34" charset="0"/>
                    <a:ea typeface="Tahoma" panose="020B0604030504040204" pitchFamily="34" charset="0"/>
                    <a:cs typeface="Tahoma" panose="020B0604030504040204" pitchFamily="34" charset="0"/>
                  </a:rPr>
                  <a:t> response-ability </a:t>
                </a:r>
                <a:br>
                  <a:rPr lang="en-US" sz="1600" b="1" baseline="0">
                    <a:solidFill>
                      <a:srgbClr val="E178FF"/>
                    </a:solidFill>
                    <a:effectLst>
                      <a:outerShdw blurRad="50800" dist="38100" dir="13500000" algn="br" rotWithShape="0">
                        <a:prstClr val="black">
                          <a:alpha val="40000"/>
                        </a:prstClr>
                      </a:outerShdw>
                    </a:effectLst>
                    <a:latin typeface="Tahoma" panose="020B0604030504040204" pitchFamily="34" charset="0"/>
                    <a:ea typeface="Tahoma" panose="020B0604030504040204" pitchFamily="34" charset="0"/>
                    <a:cs typeface="Tahoma" panose="020B0604030504040204" pitchFamily="34" charset="0"/>
                  </a:rPr>
                </a:br>
                <a:r>
                  <a:rPr lang="en-US" sz="1600" b="1" baseline="0">
                    <a:solidFill>
                      <a:srgbClr val="E178FF"/>
                    </a:solidFill>
                    <a:effectLst>
                      <a:outerShdw blurRad="50800" dist="38100" dir="13500000" algn="br" rotWithShape="0">
                        <a:prstClr val="black">
                          <a:alpha val="40000"/>
                        </a:prstClr>
                      </a:outerShdw>
                    </a:effectLst>
                    <a:latin typeface="Tahoma" panose="020B0604030504040204" pitchFamily="34" charset="0"/>
                    <a:ea typeface="Tahoma" panose="020B0604030504040204" pitchFamily="34" charset="0"/>
                    <a:cs typeface="Tahoma" panose="020B0604030504040204" pitchFamily="34" charset="0"/>
                  </a:rPr>
                  <a:t>to </a:t>
                </a:r>
                <a:r>
                  <a:rPr lang="en-US" sz="1600" b="1" baseline="0">
                    <a:solidFill>
                      <a:srgbClr val="FFC3F5"/>
                    </a:solidFill>
                    <a:effectLst>
                      <a:outerShdw blurRad="50800" dist="38100" dir="13500000" algn="br" rotWithShape="0">
                        <a:prstClr val="black">
                          <a:alpha val="40000"/>
                        </a:prstClr>
                      </a:outerShdw>
                    </a:effectLst>
                    <a:latin typeface="Tahoma" panose="020B0604030504040204" pitchFamily="34" charset="0"/>
                    <a:ea typeface="Tahoma" panose="020B0604030504040204" pitchFamily="34" charset="0"/>
                    <a:cs typeface="Tahoma" panose="020B0604030504040204" pitchFamily="34" charset="0"/>
                  </a:rPr>
                  <a:t>you</a:t>
                </a:r>
                <a:r>
                  <a:rPr lang="en-US" sz="1600" b="1" baseline="0">
                    <a:solidFill>
                      <a:srgbClr val="E178FF"/>
                    </a:solidFill>
                    <a:effectLst>
                      <a:outerShdw blurRad="50800" dist="38100" dir="13500000" algn="br" rotWithShape="0">
                        <a:prstClr val="black">
                          <a:alpha val="40000"/>
                        </a:prstClr>
                      </a:outerShdw>
                    </a:effectLst>
                    <a:latin typeface="Tahoma" panose="020B0604030504040204" pitchFamily="34" charset="0"/>
                    <a:ea typeface="Tahoma" panose="020B0604030504040204" pitchFamily="34" charset="0"/>
                    <a:cs typeface="Tahoma" panose="020B0604030504040204" pitchFamily="34" charset="0"/>
                  </a:rPr>
                  <a:t>.</a:t>
                </a:r>
                <a:endParaRPr lang="en-US" sz="1400" baseline="0">
                  <a:solidFill>
                    <a:srgbClr val="E178FF"/>
                  </a:solidFill>
                  <a:effectLst>
                    <a:outerShdw blurRad="50800" dist="38100" dir="13500000" algn="br" rotWithShape="0">
                      <a:prstClr val="black">
                        <a:alpha val="40000"/>
                      </a:prstClr>
                    </a:outerShdw>
                  </a:effectLst>
                  <a:latin typeface="Tahoma" panose="020B0604030504040204" pitchFamily="34" charset="0"/>
                  <a:ea typeface="Tahoma" panose="020B0604030504040204" pitchFamily="34" charset="0"/>
                  <a:cs typeface="Tahoma" panose="020B0604030504040204" pitchFamily="34" charset="0"/>
                </a:endParaRPr>
              </a:p>
            </xdr:txBody>
          </xdr:sp>
          <xdr:sp macro="" textlink="">
            <xdr:nvSpPr>
              <xdr:cNvPr id="1098" name="TextBox 1097">
                <a:extLst>
                  <a:ext uri="{FF2B5EF4-FFF2-40B4-BE49-F238E27FC236}">
                    <a16:creationId xmlns:a16="http://schemas.microsoft.com/office/drawing/2014/main" id="{F81A1A79-CD52-AFD2-E422-5C1CD9C2B46E}"/>
                  </a:ext>
                </a:extLst>
              </xdr:cNvPr>
              <xdr:cNvSpPr txBox="1"/>
            </xdr:nvSpPr>
            <xdr:spPr>
              <a:xfrm rot="315309">
                <a:off x="8236356" y="1108505"/>
                <a:ext cx="2514600" cy="1645920"/>
              </a:xfrm>
              <a:prstGeom prst="rect">
                <a:avLst/>
              </a:prstGeom>
              <a:solidFill>
                <a:srgbClr val="FF99FF">
                  <a:alpha val="20000"/>
                </a:srgbClr>
              </a:solidFill>
              <a:ln w="9525" cmpd="sng">
                <a:solidFill>
                  <a:srgbClr val="7030A0"/>
                </a:solidFill>
                <a:prstDash val="sysDot"/>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spcBef>
                    <a:spcPts val="600"/>
                  </a:spcBef>
                </a:pPr>
                <a:r>
                  <a:rPr lang="en-US" sz="1600" b="1" baseline="0">
                    <a:solidFill>
                      <a:srgbClr val="A0FFCD"/>
                    </a:solidFill>
                    <a:effectLst>
                      <a:outerShdw blurRad="50800" dist="38100" dir="18900000" algn="bl" rotWithShape="0">
                        <a:prstClr val="black">
                          <a:alpha val="40000"/>
                        </a:prstClr>
                      </a:outerShdw>
                    </a:effectLst>
                    <a:latin typeface="Tahoma" panose="020B0604030504040204" pitchFamily="34" charset="0"/>
                    <a:ea typeface="Tahoma" panose="020B0604030504040204" pitchFamily="34" charset="0"/>
                    <a:cs typeface="Tahoma" panose="020B0604030504040204" pitchFamily="34" charset="0"/>
                  </a:rPr>
                  <a:t>My</a:t>
                </a:r>
                <a:r>
                  <a:rPr lang="en-US" sz="1600" b="1" baseline="0">
                    <a:solidFill>
                      <a:srgbClr val="E178FF"/>
                    </a:solidFill>
                    <a:effectLst>
                      <a:outerShdw blurRad="50800" dist="38100" dir="18900000" algn="bl" rotWithShape="0">
                        <a:prstClr val="black">
                          <a:alpha val="40000"/>
                        </a:prstClr>
                      </a:outerShdw>
                    </a:effectLst>
                    <a:latin typeface="Tahoma" panose="020B0604030504040204" pitchFamily="34" charset="0"/>
                    <a:ea typeface="Tahoma" panose="020B0604030504040204" pitchFamily="34" charset="0"/>
                    <a:cs typeface="Tahoma" panose="020B0604030504040204" pitchFamily="34" charset="0"/>
                  </a:rPr>
                  <a:t> response-ability </a:t>
                </a:r>
                <a:br>
                  <a:rPr lang="en-US" sz="1600" b="1" baseline="0">
                    <a:solidFill>
                      <a:srgbClr val="E178FF"/>
                    </a:solidFill>
                    <a:effectLst>
                      <a:outerShdw blurRad="50800" dist="38100" dir="18900000" algn="bl" rotWithShape="0">
                        <a:prstClr val="black">
                          <a:alpha val="40000"/>
                        </a:prstClr>
                      </a:outerShdw>
                    </a:effectLst>
                    <a:latin typeface="Tahoma" panose="020B0604030504040204" pitchFamily="34" charset="0"/>
                    <a:ea typeface="Tahoma" panose="020B0604030504040204" pitchFamily="34" charset="0"/>
                    <a:cs typeface="Tahoma" panose="020B0604030504040204" pitchFamily="34" charset="0"/>
                  </a:rPr>
                </a:br>
                <a:r>
                  <a:rPr lang="en-US" sz="1600" b="1" baseline="0">
                    <a:solidFill>
                      <a:srgbClr val="E178FF"/>
                    </a:solidFill>
                    <a:effectLst>
                      <a:outerShdw blurRad="50800" dist="38100" dir="18900000" algn="bl" rotWithShape="0">
                        <a:prstClr val="black">
                          <a:alpha val="40000"/>
                        </a:prstClr>
                      </a:outerShdw>
                    </a:effectLst>
                    <a:latin typeface="Tahoma" panose="020B0604030504040204" pitchFamily="34" charset="0"/>
                    <a:ea typeface="Tahoma" panose="020B0604030504040204" pitchFamily="34" charset="0"/>
                    <a:cs typeface="Tahoma" panose="020B0604030504040204" pitchFamily="34" charset="0"/>
                  </a:rPr>
                  <a:t>to </a:t>
                </a:r>
                <a:r>
                  <a:rPr lang="en-US" sz="1600" b="1" baseline="0">
                    <a:solidFill>
                      <a:srgbClr val="FFC3F5"/>
                    </a:solidFill>
                    <a:effectLst>
                      <a:outerShdw blurRad="50800" dist="38100" dir="18900000" algn="bl" rotWithShape="0">
                        <a:prstClr val="black">
                          <a:alpha val="40000"/>
                        </a:prstClr>
                      </a:outerShdw>
                    </a:effectLst>
                    <a:latin typeface="Tahoma" panose="020B0604030504040204" pitchFamily="34" charset="0"/>
                    <a:ea typeface="Tahoma" panose="020B0604030504040204" pitchFamily="34" charset="0"/>
                    <a:cs typeface="Tahoma" panose="020B0604030504040204" pitchFamily="34" charset="0"/>
                  </a:rPr>
                  <a:t>you</a:t>
                </a:r>
              </a:p>
              <a:p>
                <a:pPr algn="ctr">
                  <a:spcBef>
                    <a:spcPts val="600"/>
                  </a:spcBef>
                </a:pPr>
                <a:r>
                  <a:rPr lang="en-US" sz="1200" b="1" baseline="0">
                    <a:solidFill>
                      <a:srgbClr val="E178FF"/>
                    </a:solidFill>
                    <a:effectLst>
                      <a:outerShdw blurRad="50800" dist="38100" dir="18900000" algn="bl" rotWithShape="0">
                        <a:prstClr val="black">
                          <a:alpha val="40000"/>
                        </a:prstClr>
                      </a:outerShdw>
                    </a:effectLst>
                    <a:latin typeface="Tahoma" panose="020B0604030504040204" pitchFamily="34" charset="0"/>
                    <a:ea typeface="Tahoma" panose="020B0604030504040204" pitchFamily="34" charset="0"/>
                    <a:cs typeface="Tahoma" panose="020B0604030504040204" pitchFamily="34" charset="0"/>
                  </a:rPr>
                  <a:t>can only be </a:t>
                </a:r>
              </a:p>
              <a:p>
                <a:pPr algn="ctr">
                  <a:spcBef>
                    <a:spcPts val="0"/>
                  </a:spcBef>
                </a:pPr>
                <a:r>
                  <a:rPr lang="en-US" sz="1200" b="1" baseline="0">
                    <a:solidFill>
                      <a:srgbClr val="E178FF"/>
                    </a:solidFill>
                    <a:effectLst>
                      <a:outerShdw blurRad="50800" dist="38100" dir="18900000" algn="bl" rotWithShape="0">
                        <a:prstClr val="black">
                          <a:alpha val="40000"/>
                        </a:prstClr>
                      </a:outerShdw>
                    </a:effectLst>
                    <a:latin typeface="Tahoma" panose="020B0604030504040204" pitchFamily="34" charset="0"/>
                    <a:ea typeface="Tahoma" panose="020B0604030504040204" pitchFamily="34" charset="0"/>
                    <a:cs typeface="Tahoma" panose="020B0604030504040204" pitchFamily="34" charset="0"/>
                  </a:rPr>
                  <a:t>as good as</a:t>
                </a:r>
              </a:p>
              <a:p>
                <a:pPr algn="ctr">
                  <a:spcBef>
                    <a:spcPts val="600"/>
                  </a:spcBef>
                </a:pPr>
                <a:r>
                  <a:rPr lang="en-US" sz="1600" b="1" baseline="0">
                    <a:solidFill>
                      <a:srgbClr val="FFC3F5"/>
                    </a:solidFill>
                    <a:effectLst>
                      <a:outerShdw blurRad="50800" dist="38100" dir="18900000" algn="bl" rotWithShape="0">
                        <a:prstClr val="black">
                          <a:alpha val="40000"/>
                        </a:prstClr>
                      </a:outerShdw>
                    </a:effectLst>
                    <a:latin typeface="Tahoma" panose="020B0604030504040204" pitchFamily="34" charset="0"/>
                    <a:ea typeface="Tahoma" panose="020B0604030504040204" pitchFamily="34" charset="0"/>
                    <a:cs typeface="Tahoma" panose="020B0604030504040204" pitchFamily="34" charset="0"/>
                  </a:rPr>
                  <a:t>your</a:t>
                </a:r>
                <a:r>
                  <a:rPr lang="en-US" sz="1600" b="1" baseline="0">
                    <a:solidFill>
                      <a:srgbClr val="E178FF"/>
                    </a:solidFill>
                    <a:effectLst>
                      <a:outerShdw blurRad="50800" dist="38100" dir="18900000" algn="bl" rotWithShape="0">
                        <a:prstClr val="black">
                          <a:alpha val="40000"/>
                        </a:prstClr>
                      </a:outerShdw>
                    </a:effectLst>
                    <a:latin typeface="Tahoma" panose="020B0604030504040204" pitchFamily="34" charset="0"/>
                    <a:ea typeface="Tahoma" panose="020B0604030504040204" pitchFamily="34" charset="0"/>
                    <a:cs typeface="Tahoma" panose="020B0604030504040204" pitchFamily="34" charset="0"/>
                  </a:rPr>
                  <a:t> response-ability to </a:t>
                </a:r>
                <a:r>
                  <a:rPr lang="en-US" sz="1600" b="1" baseline="0">
                    <a:solidFill>
                      <a:srgbClr val="A0FFCD"/>
                    </a:solidFill>
                    <a:effectLst>
                      <a:outerShdw blurRad="50800" dist="38100" dir="18900000" algn="bl" rotWithShape="0">
                        <a:prstClr val="black">
                          <a:alpha val="40000"/>
                        </a:prstClr>
                      </a:outerShdw>
                    </a:effectLst>
                    <a:latin typeface="Tahoma" panose="020B0604030504040204" pitchFamily="34" charset="0"/>
                    <a:ea typeface="Tahoma" panose="020B0604030504040204" pitchFamily="34" charset="0"/>
                    <a:cs typeface="Tahoma" panose="020B0604030504040204" pitchFamily="34" charset="0"/>
                  </a:rPr>
                  <a:t>me</a:t>
                </a:r>
                <a:r>
                  <a:rPr lang="en-US" sz="1600" b="1" baseline="0">
                    <a:solidFill>
                      <a:srgbClr val="E178FF"/>
                    </a:solidFill>
                    <a:effectLst>
                      <a:outerShdw blurRad="50800" dist="38100" dir="18900000" algn="bl" rotWithShape="0">
                        <a:prstClr val="black">
                          <a:alpha val="40000"/>
                        </a:prstClr>
                      </a:outerShdw>
                    </a:effectLst>
                    <a:latin typeface="Tahoma" panose="020B0604030504040204" pitchFamily="34" charset="0"/>
                    <a:ea typeface="Tahoma" panose="020B0604030504040204" pitchFamily="34" charset="0"/>
                    <a:cs typeface="Tahoma" panose="020B0604030504040204" pitchFamily="34" charset="0"/>
                  </a:rPr>
                  <a:t>.</a:t>
                </a:r>
                <a:endParaRPr lang="en-US" sz="1400" baseline="0">
                  <a:solidFill>
                    <a:srgbClr val="E178FF"/>
                  </a:solidFill>
                  <a:effectLst>
                    <a:outerShdw blurRad="50800" dist="38100" dir="18900000" algn="bl" rotWithShape="0">
                      <a:prstClr val="black">
                        <a:alpha val="40000"/>
                      </a:prstClr>
                    </a:outerShdw>
                  </a:effectLst>
                  <a:latin typeface="Tahoma" panose="020B0604030504040204" pitchFamily="34" charset="0"/>
                  <a:ea typeface="Tahoma" panose="020B0604030504040204" pitchFamily="34" charset="0"/>
                  <a:cs typeface="Tahoma" panose="020B0604030504040204" pitchFamily="34" charset="0"/>
                </a:endParaRPr>
              </a:p>
            </xdr:txBody>
          </xdr:sp>
        </xdr:grpSp>
      </xdr:grpSp>
    </xdr:grpSp>
    <xdr:clientData/>
  </xdr:twoCellAnchor>
  <xdr:twoCellAnchor>
    <xdr:from>
      <xdr:col>5</xdr:col>
      <xdr:colOff>457558</xdr:colOff>
      <xdr:row>607</xdr:row>
      <xdr:rowOff>151851</xdr:rowOff>
    </xdr:from>
    <xdr:to>
      <xdr:col>6</xdr:col>
      <xdr:colOff>189515</xdr:colOff>
      <xdr:row>609</xdr:row>
      <xdr:rowOff>54693</xdr:rowOff>
    </xdr:to>
    <xdr:sp macro="" textlink="">
      <xdr:nvSpPr>
        <xdr:cNvPr id="1103" name="Freeform: Shape 1102">
          <a:extLst>
            <a:ext uri="{FF2B5EF4-FFF2-40B4-BE49-F238E27FC236}">
              <a16:creationId xmlns:a16="http://schemas.microsoft.com/office/drawing/2014/main" id="{B21DD735-3DE4-4BCE-8D79-45A80A9E021D}"/>
            </a:ext>
          </a:extLst>
        </xdr:cNvPr>
        <xdr:cNvSpPr/>
      </xdr:nvSpPr>
      <xdr:spPr>
        <a:xfrm>
          <a:off x="2629258" y="117360151"/>
          <a:ext cx="246307" cy="233042"/>
        </a:xfrm>
        <a:custGeom>
          <a:avLst/>
          <a:gdLst>
            <a:gd name="connsiteX0" fmla="*/ 16057 w 221797"/>
            <a:gd name="connsiteY0" fmla="*/ 15240 h 281940"/>
            <a:gd name="connsiteX1" fmla="*/ 16057 w 221797"/>
            <a:gd name="connsiteY1" fmla="*/ 15240 h 281940"/>
            <a:gd name="connsiteX2" fmla="*/ 8437 w 221797"/>
            <a:gd name="connsiteY2" fmla="*/ 198120 h 281940"/>
            <a:gd name="connsiteX3" fmla="*/ 817 w 221797"/>
            <a:gd name="connsiteY3" fmla="*/ 220980 h 281940"/>
            <a:gd name="connsiteX4" fmla="*/ 817 w 221797"/>
            <a:gd name="connsiteY4" fmla="*/ 281940 h 281940"/>
            <a:gd name="connsiteX5" fmla="*/ 221797 w 221797"/>
            <a:gd name="connsiteY5" fmla="*/ 0 h 281940"/>
            <a:gd name="connsiteX6" fmla="*/ 16057 w 221797"/>
            <a:gd name="connsiteY6" fmla="*/ 15240 h 281940"/>
            <a:gd name="connsiteX0" fmla="*/ 0 w 225830"/>
            <a:gd name="connsiteY0" fmla="*/ 45181 h 281940"/>
            <a:gd name="connsiteX1" fmla="*/ 20090 w 225830"/>
            <a:gd name="connsiteY1" fmla="*/ 15240 h 281940"/>
            <a:gd name="connsiteX2" fmla="*/ 12470 w 225830"/>
            <a:gd name="connsiteY2" fmla="*/ 198120 h 281940"/>
            <a:gd name="connsiteX3" fmla="*/ 4850 w 225830"/>
            <a:gd name="connsiteY3" fmla="*/ 220980 h 281940"/>
            <a:gd name="connsiteX4" fmla="*/ 4850 w 225830"/>
            <a:gd name="connsiteY4" fmla="*/ 281940 h 281940"/>
            <a:gd name="connsiteX5" fmla="*/ 225830 w 225830"/>
            <a:gd name="connsiteY5" fmla="*/ 0 h 281940"/>
            <a:gd name="connsiteX6" fmla="*/ 0 w 225830"/>
            <a:gd name="connsiteY6" fmla="*/ 45181 h 281940"/>
            <a:gd name="connsiteX0" fmla="*/ 221798 w 221798"/>
            <a:gd name="connsiteY0" fmla="*/ 0 h 281940"/>
            <a:gd name="connsiteX1" fmla="*/ 16058 w 221798"/>
            <a:gd name="connsiteY1" fmla="*/ 15240 h 281940"/>
            <a:gd name="connsiteX2" fmla="*/ 8438 w 221798"/>
            <a:gd name="connsiteY2" fmla="*/ 198120 h 281940"/>
            <a:gd name="connsiteX3" fmla="*/ 818 w 221798"/>
            <a:gd name="connsiteY3" fmla="*/ 220980 h 281940"/>
            <a:gd name="connsiteX4" fmla="*/ 818 w 221798"/>
            <a:gd name="connsiteY4" fmla="*/ 281940 h 281940"/>
            <a:gd name="connsiteX5" fmla="*/ 221798 w 221798"/>
            <a:gd name="connsiteY5" fmla="*/ 0 h 281940"/>
            <a:gd name="connsiteX0" fmla="*/ 235496 w 235496"/>
            <a:gd name="connsiteY0" fmla="*/ 0 h 290306"/>
            <a:gd name="connsiteX1" fmla="*/ 29756 w 235496"/>
            <a:gd name="connsiteY1" fmla="*/ 15240 h 290306"/>
            <a:gd name="connsiteX2" fmla="*/ 22136 w 235496"/>
            <a:gd name="connsiteY2" fmla="*/ 198120 h 290306"/>
            <a:gd name="connsiteX3" fmla="*/ 14516 w 235496"/>
            <a:gd name="connsiteY3" fmla="*/ 281940 h 290306"/>
            <a:gd name="connsiteX4" fmla="*/ 235496 w 235496"/>
            <a:gd name="connsiteY4" fmla="*/ 0 h 290306"/>
            <a:gd name="connsiteX0" fmla="*/ 241038 w 241038"/>
            <a:gd name="connsiteY0" fmla="*/ 8961 h 290922"/>
            <a:gd name="connsiteX1" fmla="*/ 35298 w 241038"/>
            <a:gd name="connsiteY1" fmla="*/ 24201 h 290922"/>
            <a:gd name="connsiteX2" fmla="*/ 20058 w 241038"/>
            <a:gd name="connsiteY2" fmla="*/ 290901 h 290922"/>
            <a:gd name="connsiteX3" fmla="*/ 241038 w 241038"/>
            <a:gd name="connsiteY3" fmla="*/ 8961 h 290922"/>
            <a:gd name="connsiteX0" fmla="*/ 220980 w 220980"/>
            <a:gd name="connsiteY0" fmla="*/ 8961 h 290901"/>
            <a:gd name="connsiteX1" fmla="*/ 15240 w 220980"/>
            <a:gd name="connsiteY1" fmla="*/ 24201 h 290901"/>
            <a:gd name="connsiteX2" fmla="*/ 0 w 220980"/>
            <a:gd name="connsiteY2" fmla="*/ 290901 h 290901"/>
            <a:gd name="connsiteX3" fmla="*/ 220980 w 220980"/>
            <a:gd name="connsiteY3" fmla="*/ 8961 h 290901"/>
            <a:gd name="connsiteX0" fmla="*/ 240898 w 240898"/>
            <a:gd name="connsiteY0" fmla="*/ 0 h 281940"/>
            <a:gd name="connsiteX1" fmla="*/ 0 w 240898"/>
            <a:gd name="connsiteY1" fmla="*/ 60151 h 281940"/>
            <a:gd name="connsiteX2" fmla="*/ 19918 w 240898"/>
            <a:gd name="connsiteY2" fmla="*/ 281940 h 281940"/>
            <a:gd name="connsiteX3" fmla="*/ 240898 w 240898"/>
            <a:gd name="connsiteY3" fmla="*/ 0 h 281940"/>
            <a:gd name="connsiteX0" fmla="*/ 220980 w 220980"/>
            <a:gd name="connsiteY0" fmla="*/ 0 h 281940"/>
            <a:gd name="connsiteX1" fmla="*/ 10217 w 220980"/>
            <a:gd name="connsiteY1" fmla="*/ 60151 h 281940"/>
            <a:gd name="connsiteX2" fmla="*/ 0 w 220980"/>
            <a:gd name="connsiteY2" fmla="*/ 281940 h 281940"/>
            <a:gd name="connsiteX3" fmla="*/ 220980 w 220980"/>
            <a:gd name="connsiteY3" fmla="*/ 0 h 281940"/>
            <a:gd name="connsiteX0" fmla="*/ 225830 w 225830"/>
            <a:gd name="connsiteY0" fmla="*/ 0 h 281940"/>
            <a:gd name="connsiteX1" fmla="*/ 0 w 225830"/>
            <a:gd name="connsiteY1" fmla="*/ 80111 h 281940"/>
            <a:gd name="connsiteX2" fmla="*/ 4850 w 225830"/>
            <a:gd name="connsiteY2" fmla="*/ 281940 h 281940"/>
            <a:gd name="connsiteX3" fmla="*/ 225830 w 225830"/>
            <a:gd name="connsiteY3" fmla="*/ 0 h 281940"/>
          </a:gdLst>
          <a:ahLst/>
          <a:cxnLst>
            <a:cxn ang="0">
              <a:pos x="connsiteX0" y="connsiteY0"/>
            </a:cxn>
            <a:cxn ang="0">
              <a:pos x="connsiteX1" y="connsiteY1"/>
            </a:cxn>
            <a:cxn ang="0">
              <a:pos x="connsiteX2" y="connsiteY2"/>
            </a:cxn>
            <a:cxn ang="0">
              <a:pos x="connsiteX3" y="connsiteY3"/>
            </a:cxn>
          </a:cxnLst>
          <a:rect l="l" t="t" r="r" b="b"/>
          <a:pathLst>
            <a:path w="225830" h="281940">
              <a:moveTo>
                <a:pt x="225830" y="0"/>
              </a:moveTo>
              <a:cubicBezTo>
                <a:pt x="157250" y="5080"/>
                <a:pt x="36830" y="33121"/>
                <a:pt x="0" y="80111"/>
              </a:cubicBezTo>
              <a:lnTo>
                <a:pt x="4850" y="281940"/>
              </a:lnTo>
              <a:lnTo>
                <a:pt x="225830" y="0"/>
              </a:lnTo>
              <a:close/>
            </a:path>
          </a:pathLst>
        </a:custGeom>
        <a:solidFill>
          <a:srgbClr val="3C1E5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295852</xdr:colOff>
      <xdr:row>607</xdr:row>
      <xdr:rowOff>151851</xdr:rowOff>
    </xdr:from>
    <xdr:to>
      <xdr:col>8</xdr:col>
      <xdr:colOff>27809</xdr:colOff>
      <xdr:row>609</xdr:row>
      <xdr:rowOff>54693</xdr:rowOff>
    </xdr:to>
    <xdr:sp macro="" textlink="">
      <xdr:nvSpPr>
        <xdr:cNvPr id="1104" name="Freeform: Shape 1103">
          <a:extLst>
            <a:ext uri="{FF2B5EF4-FFF2-40B4-BE49-F238E27FC236}">
              <a16:creationId xmlns:a16="http://schemas.microsoft.com/office/drawing/2014/main" id="{DB3E3278-22EA-4CC4-A7D2-0CE65AC05857}"/>
            </a:ext>
          </a:extLst>
        </xdr:cNvPr>
        <xdr:cNvSpPr/>
      </xdr:nvSpPr>
      <xdr:spPr>
        <a:xfrm flipH="1">
          <a:off x="3496252" y="117360151"/>
          <a:ext cx="246307" cy="233042"/>
        </a:xfrm>
        <a:custGeom>
          <a:avLst/>
          <a:gdLst>
            <a:gd name="connsiteX0" fmla="*/ 16057 w 221797"/>
            <a:gd name="connsiteY0" fmla="*/ 15240 h 281940"/>
            <a:gd name="connsiteX1" fmla="*/ 16057 w 221797"/>
            <a:gd name="connsiteY1" fmla="*/ 15240 h 281940"/>
            <a:gd name="connsiteX2" fmla="*/ 8437 w 221797"/>
            <a:gd name="connsiteY2" fmla="*/ 198120 h 281940"/>
            <a:gd name="connsiteX3" fmla="*/ 817 w 221797"/>
            <a:gd name="connsiteY3" fmla="*/ 220980 h 281940"/>
            <a:gd name="connsiteX4" fmla="*/ 817 w 221797"/>
            <a:gd name="connsiteY4" fmla="*/ 281940 h 281940"/>
            <a:gd name="connsiteX5" fmla="*/ 221797 w 221797"/>
            <a:gd name="connsiteY5" fmla="*/ 0 h 281940"/>
            <a:gd name="connsiteX6" fmla="*/ 16057 w 221797"/>
            <a:gd name="connsiteY6" fmla="*/ 15240 h 281940"/>
            <a:gd name="connsiteX0" fmla="*/ 0 w 225830"/>
            <a:gd name="connsiteY0" fmla="*/ 45181 h 281940"/>
            <a:gd name="connsiteX1" fmla="*/ 20090 w 225830"/>
            <a:gd name="connsiteY1" fmla="*/ 15240 h 281940"/>
            <a:gd name="connsiteX2" fmla="*/ 12470 w 225830"/>
            <a:gd name="connsiteY2" fmla="*/ 198120 h 281940"/>
            <a:gd name="connsiteX3" fmla="*/ 4850 w 225830"/>
            <a:gd name="connsiteY3" fmla="*/ 220980 h 281940"/>
            <a:gd name="connsiteX4" fmla="*/ 4850 w 225830"/>
            <a:gd name="connsiteY4" fmla="*/ 281940 h 281940"/>
            <a:gd name="connsiteX5" fmla="*/ 225830 w 225830"/>
            <a:gd name="connsiteY5" fmla="*/ 0 h 281940"/>
            <a:gd name="connsiteX6" fmla="*/ 0 w 225830"/>
            <a:gd name="connsiteY6" fmla="*/ 45181 h 281940"/>
            <a:gd name="connsiteX0" fmla="*/ 221798 w 221798"/>
            <a:gd name="connsiteY0" fmla="*/ 0 h 281940"/>
            <a:gd name="connsiteX1" fmla="*/ 16058 w 221798"/>
            <a:gd name="connsiteY1" fmla="*/ 15240 h 281940"/>
            <a:gd name="connsiteX2" fmla="*/ 8438 w 221798"/>
            <a:gd name="connsiteY2" fmla="*/ 198120 h 281940"/>
            <a:gd name="connsiteX3" fmla="*/ 818 w 221798"/>
            <a:gd name="connsiteY3" fmla="*/ 220980 h 281940"/>
            <a:gd name="connsiteX4" fmla="*/ 818 w 221798"/>
            <a:gd name="connsiteY4" fmla="*/ 281940 h 281940"/>
            <a:gd name="connsiteX5" fmla="*/ 221798 w 221798"/>
            <a:gd name="connsiteY5" fmla="*/ 0 h 281940"/>
            <a:gd name="connsiteX0" fmla="*/ 235496 w 235496"/>
            <a:gd name="connsiteY0" fmla="*/ 0 h 290306"/>
            <a:gd name="connsiteX1" fmla="*/ 29756 w 235496"/>
            <a:gd name="connsiteY1" fmla="*/ 15240 h 290306"/>
            <a:gd name="connsiteX2" fmla="*/ 22136 w 235496"/>
            <a:gd name="connsiteY2" fmla="*/ 198120 h 290306"/>
            <a:gd name="connsiteX3" fmla="*/ 14516 w 235496"/>
            <a:gd name="connsiteY3" fmla="*/ 281940 h 290306"/>
            <a:gd name="connsiteX4" fmla="*/ 235496 w 235496"/>
            <a:gd name="connsiteY4" fmla="*/ 0 h 290306"/>
            <a:gd name="connsiteX0" fmla="*/ 241038 w 241038"/>
            <a:gd name="connsiteY0" fmla="*/ 8961 h 290922"/>
            <a:gd name="connsiteX1" fmla="*/ 35298 w 241038"/>
            <a:gd name="connsiteY1" fmla="*/ 24201 h 290922"/>
            <a:gd name="connsiteX2" fmla="*/ 20058 w 241038"/>
            <a:gd name="connsiteY2" fmla="*/ 290901 h 290922"/>
            <a:gd name="connsiteX3" fmla="*/ 241038 w 241038"/>
            <a:gd name="connsiteY3" fmla="*/ 8961 h 290922"/>
            <a:gd name="connsiteX0" fmla="*/ 220980 w 220980"/>
            <a:gd name="connsiteY0" fmla="*/ 8961 h 290901"/>
            <a:gd name="connsiteX1" fmla="*/ 15240 w 220980"/>
            <a:gd name="connsiteY1" fmla="*/ 24201 h 290901"/>
            <a:gd name="connsiteX2" fmla="*/ 0 w 220980"/>
            <a:gd name="connsiteY2" fmla="*/ 290901 h 290901"/>
            <a:gd name="connsiteX3" fmla="*/ 220980 w 220980"/>
            <a:gd name="connsiteY3" fmla="*/ 8961 h 290901"/>
            <a:gd name="connsiteX0" fmla="*/ 240898 w 240898"/>
            <a:gd name="connsiteY0" fmla="*/ 0 h 281940"/>
            <a:gd name="connsiteX1" fmla="*/ 0 w 240898"/>
            <a:gd name="connsiteY1" fmla="*/ 60151 h 281940"/>
            <a:gd name="connsiteX2" fmla="*/ 19918 w 240898"/>
            <a:gd name="connsiteY2" fmla="*/ 281940 h 281940"/>
            <a:gd name="connsiteX3" fmla="*/ 240898 w 240898"/>
            <a:gd name="connsiteY3" fmla="*/ 0 h 281940"/>
            <a:gd name="connsiteX0" fmla="*/ 220980 w 220980"/>
            <a:gd name="connsiteY0" fmla="*/ 0 h 281940"/>
            <a:gd name="connsiteX1" fmla="*/ 10217 w 220980"/>
            <a:gd name="connsiteY1" fmla="*/ 60151 h 281940"/>
            <a:gd name="connsiteX2" fmla="*/ 0 w 220980"/>
            <a:gd name="connsiteY2" fmla="*/ 281940 h 281940"/>
            <a:gd name="connsiteX3" fmla="*/ 220980 w 220980"/>
            <a:gd name="connsiteY3" fmla="*/ 0 h 281940"/>
            <a:gd name="connsiteX0" fmla="*/ 225830 w 225830"/>
            <a:gd name="connsiteY0" fmla="*/ 0 h 281940"/>
            <a:gd name="connsiteX1" fmla="*/ 0 w 225830"/>
            <a:gd name="connsiteY1" fmla="*/ 80111 h 281940"/>
            <a:gd name="connsiteX2" fmla="*/ 4850 w 225830"/>
            <a:gd name="connsiteY2" fmla="*/ 281940 h 281940"/>
            <a:gd name="connsiteX3" fmla="*/ 225830 w 225830"/>
            <a:gd name="connsiteY3" fmla="*/ 0 h 281940"/>
          </a:gdLst>
          <a:ahLst/>
          <a:cxnLst>
            <a:cxn ang="0">
              <a:pos x="connsiteX0" y="connsiteY0"/>
            </a:cxn>
            <a:cxn ang="0">
              <a:pos x="connsiteX1" y="connsiteY1"/>
            </a:cxn>
            <a:cxn ang="0">
              <a:pos x="connsiteX2" y="connsiteY2"/>
            </a:cxn>
            <a:cxn ang="0">
              <a:pos x="connsiteX3" y="connsiteY3"/>
            </a:cxn>
          </a:cxnLst>
          <a:rect l="l" t="t" r="r" b="b"/>
          <a:pathLst>
            <a:path w="225830" h="281940">
              <a:moveTo>
                <a:pt x="225830" y="0"/>
              </a:moveTo>
              <a:cubicBezTo>
                <a:pt x="157250" y="5080"/>
                <a:pt x="36830" y="33121"/>
                <a:pt x="0" y="80111"/>
              </a:cubicBezTo>
              <a:lnTo>
                <a:pt x="4850" y="281940"/>
              </a:lnTo>
              <a:lnTo>
                <a:pt x="225830" y="0"/>
              </a:lnTo>
              <a:close/>
            </a:path>
          </a:pathLst>
        </a:custGeom>
        <a:solidFill>
          <a:schemeClr val="accent6">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104140</xdr:colOff>
      <xdr:row>603</xdr:row>
      <xdr:rowOff>144595</xdr:rowOff>
    </xdr:from>
    <xdr:to>
      <xdr:col>13</xdr:col>
      <xdr:colOff>16764</xdr:colOff>
      <xdr:row>610</xdr:row>
      <xdr:rowOff>82279</xdr:rowOff>
    </xdr:to>
    <xdr:grpSp>
      <xdr:nvGrpSpPr>
        <xdr:cNvPr id="1105" name="Group 1104">
          <a:extLst>
            <a:ext uri="{FF2B5EF4-FFF2-40B4-BE49-F238E27FC236}">
              <a16:creationId xmlns:a16="http://schemas.microsoft.com/office/drawing/2014/main" id="{49FFB153-0027-44C0-BCA0-271994B10728}"/>
            </a:ext>
          </a:extLst>
        </xdr:cNvPr>
        <xdr:cNvGrpSpPr/>
      </xdr:nvGrpSpPr>
      <xdr:grpSpPr>
        <a:xfrm>
          <a:off x="104140" y="117073495"/>
          <a:ext cx="6199124" cy="1156884"/>
          <a:chOff x="104140" y="2900155"/>
          <a:chExt cx="5978144" cy="1134024"/>
        </a:xfrm>
      </xdr:grpSpPr>
      <xdr:sp macro="" textlink="">
        <xdr:nvSpPr>
          <xdr:cNvPr id="1106" name="Rectangle 1105">
            <a:extLst>
              <a:ext uri="{FF2B5EF4-FFF2-40B4-BE49-F238E27FC236}">
                <a16:creationId xmlns:a16="http://schemas.microsoft.com/office/drawing/2014/main" id="{E67DB3C8-945E-226C-CE7A-881C29007346}"/>
              </a:ext>
            </a:extLst>
          </xdr:cNvPr>
          <xdr:cNvSpPr/>
        </xdr:nvSpPr>
        <xdr:spPr>
          <a:xfrm>
            <a:off x="2655558" y="2900155"/>
            <a:ext cx="931916" cy="1134024"/>
          </a:xfrm>
          <a:prstGeom prst="rect">
            <a:avLst/>
          </a:prstGeom>
          <a:noFill/>
        </xdr:spPr>
        <xdr:txBody>
          <a:bodyPr wrap="none" lIns="91440" tIns="45720" rIns="91440" bIns="45720">
            <a:noAutofit/>
          </a:bodyPr>
          <a:lstStyle/>
          <a:p>
            <a:pPr algn="ctr">
              <a:lnSpc>
                <a:spcPts val="9600"/>
              </a:lnSpc>
            </a:pPr>
            <a:r>
              <a:rPr lang="en-US" sz="9600" b="1" cap="none" spc="0">
                <a:ln w="38100">
                  <a:solidFill>
                    <a:srgbClr val="CC00CC"/>
                  </a:solidFill>
                  <a:prstDash val="solid"/>
                </a:ln>
                <a:noFill/>
                <a:effectLst>
                  <a:outerShdw blurRad="38100" dist="22860" dir="5400000" algn="tl" rotWithShape="0">
                    <a:srgbClr val="000000">
                      <a:alpha val="30000"/>
                    </a:srgbClr>
                  </a:outerShdw>
                </a:effectLst>
                <a:latin typeface="Arial Black" panose="020B0A04020102020204" pitchFamily="34" charset="0"/>
              </a:rPr>
              <a:t>?</a:t>
            </a:r>
          </a:p>
        </xdr:txBody>
      </xdr:sp>
      <xdr:sp macro="" textlink="">
        <xdr:nvSpPr>
          <xdr:cNvPr id="1107" name="Speech Bubble: Rectangle with Corners Rounded 1106">
            <a:extLst>
              <a:ext uri="{FF2B5EF4-FFF2-40B4-BE49-F238E27FC236}">
                <a16:creationId xmlns:a16="http://schemas.microsoft.com/office/drawing/2014/main" id="{823D9C92-9335-3912-B1E4-6B92F243918E}"/>
              </a:ext>
            </a:extLst>
          </xdr:cNvPr>
          <xdr:cNvSpPr/>
        </xdr:nvSpPr>
        <xdr:spPr>
          <a:xfrm flipH="1">
            <a:off x="3556180" y="3106362"/>
            <a:ext cx="2526104" cy="868102"/>
          </a:xfrm>
          <a:prstGeom prst="wedgeRoundRectCallout">
            <a:avLst>
              <a:gd name="adj1" fmla="val 57738"/>
              <a:gd name="adj2" fmla="val 2500"/>
              <a:gd name="adj3" fmla="val 16667"/>
            </a:avLst>
          </a:prstGeom>
          <a:noFill/>
          <a:ln w="57150">
            <a:solidFill>
              <a:srgbClr val="96FFC8">
                <a:alpha val="80000"/>
              </a:srgb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108" name="Speech Bubble: Rectangle with Corners Rounded 1107">
            <a:extLst>
              <a:ext uri="{FF2B5EF4-FFF2-40B4-BE49-F238E27FC236}">
                <a16:creationId xmlns:a16="http://schemas.microsoft.com/office/drawing/2014/main" id="{E5DEEC3F-7739-68E4-7864-1670F1C31CF5}"/>
              </a:ext>
            </a:extLst>
          </xdr:cNvPr>
          <xdr:cNvSpPr/>
        </xdr:nvSpPr>
        <xdr:spPr>
          <a:xfrm>
            <a:off x="104140" y="3106362"/>
            <a:ext cx="2522061" cy="868102"/>
          </a:xfrm>
          <a:prstGeom prst="wedgeRoundRectCallout">
            <a:avLst>
              <a:gd name="adj1" fmla="val 57738"/>
              <a:gd name="adj2" fmla="val 2500"/>
              <a:gd name="adj3" fmla="val 16667"/>
            </a:avLst>
          </a:prstGeom>
          <a:noFill/>
          <a:ln w="57150">
            <a:solidFill>
              <a:srgbClr val="D7B9FF">
                <a:alpha val="85098"/>
              </a:srgbClr>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xdr:from>
      <xdr:col>6</xdr:col>
      <xdr:colOff>0</xdr:colOff>
      <xdr:row>629</xdr:row>
      <xdr:rowOff>83820</xdr:rowOff>
    </xdr:from>
    <xdr:to>
      <xdr:col>8</xdr:col>
      <xdr:colOff>60960</xdr:colOff>
      <xdr:row>639</xdr:row>
      <xdr:rowOff>68580</xdr:rowOff>
    </xdr:to>
    <xdr:sp macro="" textlink="">
      <xdr:nvSpPr>
        <xdr:cNvPr id="1109" name="TextBox 1108">
          <a:extLst>
            <a:ext uri="{FF2B5EF4-FFF2-40B4-BE49-F238E27FC236}">
              <a16:creationId xmlns:a16="http://schemas.microsoft.com/office/drawing/2014/main" id="{2FF90704-4D9A-44BD-B3B3-D6F46B86305A}"/>
            </a:ext>
          </a:extLst>
        </xdr:cNvPr>
        <xdr:cNvSpPr txBox="1"/>
      </xdr:nvSpPr>
      <xdr:spPr>
        <a:xfrm>
          <a:off x="2686050" y="121152920"/>
          <a:ext cx="1089660" cy="16357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b="1">
              <a:ln>
                <a:solidFill>
                  <a:srgbClr val="CC00CC"/>
                </a:solidFill>
              </a:ln>
              <a:solidFill>
                <a:srgbClr val="CC00CC"/>
              </a:solidFill>
              <a:effectLst>
                <a:outerShdw blurRad="50800" dist="38100" dir="5400000" algn="t" rotWithShape="0">
                  <a:srgbClr val="3C1E5A">
                    <a:alpha val="40000"/>
                  </a:srgbClr>
                </a:outerShdw>
              </a:effectLst>
              <a:latin typeface="Tahoma" panose="020B0604030504040204" pitchFamily="34" charset="0"/>
              <a:ea typeface="Tahoma" panose="020B0604030504040204" pitchFamily="34" charset="0"/>
              <a:cs typeface="Tahoma" panose="020B0604030504040204" pitchFamily="34" charset="0"/>
            </a:rPr>
            <a:t>As long</a:t>
          </a:r>
          <a:r>
            <a:rPr lang="en-US" sz="1100" b="1" baseline="0">
              <a:ln>
                <a:solidFill>
                  <a:srgbClr val="CC00CC"/>
                </a:solidFill>
              </a:ln>
              <a:solidFill>
                <a:srgbClr val="CC00CC"/>
              </a:solidFill>
              <a:effectLst>
                <a:outerShdw blurRad="50800" dist="38100" dir="5400000" algn="t" rotWithShape="0">
                  <a:srgbClr val="3C1E5A">
                    <a:alpha val="40000"/>
                  </a:srgbClr>
                </a:outerShdw>
              </a:effectLst>
              <a:latin typeface="Tahoma" panose="020B0604030504040204" pitchFamily="34" charset="0"/>
              <a:ea typeface="Tahoma" panose="020B0604030504040204" pitchFamily="34" charset="0"/>
              <a:cs typeface="Tahoma" panose="020B0604030504040204" pitchFamily="34" charset="0"/>
            </a:rPr>
            <a:t> as you remain stuck in </a:t>
          </a:r>
          <a:r>
            <a:rPr lang="en-US" sz="1100" b="1" i="1" spc="-30" baseline="0">
              <a:ln>
                <a:solidFill>
                  <a:srgbClr val="CC00CC"/>
                </a:solidFill>
              </a:ln>
              <a:solidFill>
                <a:srgbClr val="7030A0"/>
              </a:solidFill>
              <a:effectLst>
                <a:outerShdw blurRad="50800" dist="38100" dir="5400000" algn="t" rotWithShape="0">
                  <a:srgbClr val="3C1E5A">
                    <a:alpha val="40000"/>
                  </a:srgbClr>
                </a:outerShdw>
              </a:effectLst>
              <a:latin typeface="Tahoma" panose="020B0604030504040204" pitchFamily="34" charset="0"/>
              <a:ea typeface="Tahoma" panose="020B0604030504040204" pitchFamily="34" charset="0"/>
              <a:cs typeface="Tahoma" panose="020B0604030504040204" pitchFamily="34" charset="0"/>
            </a:rPr>
            <a:t>psychosocial</a:t>
          </a:r>
          <a:r>
            <a:rPr lang="en-US" sz="1100" b="1" i="1" baseline="0">
              <a:ln>
                <a:solidFill>
                  <a:srgbClr val="CC00CC"/>
                </a:solidFill>
              </a:ln>
              <a:solidFill>
                <a:srgbClr val="7030A0"/>
              </a:solidFill>
              <a:effectLst>
                <a:outerShdw blurRad="50800" dist="38100" dir="5400000" algn="t" rotWithShape="0">
                  <a:srgbClr val="3C1E5A">
                    <a:alpha val="40000"/>
                  </a:srgbClr>
                </a:outerShdw>
              </a:effectLst>
              <a:latin typeface="Tahoma" panose="020B0604030504040204" pitchFamily="34" charset="0"/>
              <a:ea typeface="Tahoma" panose="020B0604030504040204" pitchFamily="34" charset="0"/>
              <a:cs typeface="Tahoma" panose="020B0604030504040204" pitchFamily="34" charset="0"/>
            </a:rPr>
            <a:t> imbalance</a:t>
          </a:r>
          <a:r>
            <a:rPr lang="en-US" sz="1100" b="1" baseline="0">
              <a:ln>
                <a:solidFill>
                  <a:srgbClr val="CC00CC"/>
                </a:solidFill>
              </a:ln>
              <a:solidFill>
                <a:srgbClr val="CC00CC"/>
              </a:solidFill>
              <a:effectLst>
                <a:outerShdw blurRad="50800" dist="38100" dir="5400000" algn="t" rotWithShape="0">
                  <a:srgbClr val="3C1E5A">
                    <a:alpha val="40000"/>
                  </a:srgbClr>
                </a:outerShdw>
              </a:effectLst>
              <a:latin typeface="Tahoma" panose="020B0604030504040204" pitchFamily="34" charset="0"/>
              <a:ea typeface="Tahoma" panose="020B0604030504040204" pitchFamily="34" charset="0"/>
              <a:cs typeface="Tahoma" panose="020B0604030504040204" pitchFamily="34" charset="0"/>
            </a:rPr>
            <a:t>, you will be in constant</a:t>
          </a:r>
          <a:r>
            <a:rPr lang="en-US" sz="1100" b="1" baseline="0">
              <a:ln>
                <a:solidFill>
                  <a:srgbClr val="CC00CC"/>
                </a:solidFill>
              </a:ln>
              <a:solidFill>
                <a:srgbClr val="FF99FF"/>
              </a:solidFill>
              <a:latin typeface="Tahoma" panose="020B0604030504040204" pitchFamily="34" charset="0"/>
              <a:ea typeface="Tahoma" panose="020B0604030504040204" pitchFamily="34" charset="0"/>
              <a:cs typeface="Tahoma" panose="020B0604030504040204" pitchFamily="34" charset="0"/>
            </a:rPr>
            <a:t> </a:t>
          </a:r>
          <a:r>
            <a:rPr lang="en-US" sz="2400" b="0" baseline="0">
              <a:solidFill>
                <a:srgbClr val="FFFF00"/>
              </a:solidFill>
              <a:effectLst>
                <a:glow rad="38100">
                  <a:schemeClr val="tx1"/>
                </a:glow>
              </a:effectLst>
              <a:latin typeface="Arial Black" panose="020B0A04020102020204" pitchFamily="34" charset="0"/>
              <a:ea typeface="Tahoma" panose="020B0604030504040204" pitchFamily="34" charset="0"/>
              <a:cs typeface="Tahoma" panose="020B0604030504040204" pitchFamily="34" charset="0"/>
            </a:rPr>
            <a:t>pain</a:t>
          </a:r>
          <a:r>
            <a:rPr lang="en-US" sz="1100" baseline="0">
              <a:latin typeface="Tahoma" panose="020B0604030504040204" pitchFamily="34" charset="0"/>
              <a:ea typeface="Tahoma" panose="020B0604030504040204" pitchFamily="34" charset="0"/>
              <a:cs typeface="Tahoma" panose="020B0604030504040204" pitchFamily="34" charset="0"/>
            </a:rPr>
            <a:t>.</a:t>
          </a:r>
        </a:p>
      </xdr:txBody>
    </xdr:sp>
    <xdr:clientData/>
  </xdr:twoCellAnchor>
  <xdr:twoCellAnchor>
    <xdr:from>
      <xdr:col>1</xdr:col>
      <xdr:colOff>238794</xdr:colOff>
      <xdr:row>872</xdr:row>
      <xdr:rowOff>137160</xdr:rowOff>
    </xdr:from>
    <xdr:to>
      <xdr:col>12</xdr:col>
      <xdr:colOff>276894</xdr:colOff>
      <xdr:row>877</xdr:row>
      <xdr:rowOff>22860</xdr:rowOff>
    </xdr:to>
    <xdr:sp macro="" textlink="">
      <xdr:nvSpPr>
        <xdr:cNvPr id="1110" name="TextBox 1109">
          <a:extLst>
            <a:ext uri="{FF2B5EF4-FFF2-40B4-BE49-F238E27FC236}">
              <a16:creationId xmlns:a16="http://schemas.microsoft.com/office/drawing/2014/main" id="{3671104C-C7D3-403A-A6FE-66BD3AA50AA2}"/>
            </a:ext>
          </a:extLst>
        </xdr:cNvPr>
        <xdr:cNvSpPr txBox="1"/>
      </xdr:nvSpPr>
      <xdr:spPr>
        <a:xfrm>
          <a:off x="353094" y="165395910"/>
          <a:ext cx="5695950" cy="711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685800" rIns="685800" rtlCol="0" anchor="ctr"/>
        <a:lstStyle/>
        <a:p>
          <a:pPr algn="ctr"/>
          <a:r>
            <a:rPr lang="en-US" sz="2000" b="1">
              <a:solidFill>
                <a:srgbClr val="F5D2FF"/>
              </a:solidFill>
              <a:latin typeface="Tahoma" panose="020B0604030504040204" pitchFamily="34" charset="0"/>
              <a:ea typeface="Tahoma" panose="020B0604030504040204" pitchFamily="34" charset="0"/>
              <a:cs typeface="Tahoma" panose="020B0604030504040204" pitchFamily="34" charset="0"/>
            </a:rPr>
            <a:t>Let's understand others as</a:t>
          </a:r>
          <a:r>
            <a:rPr lang="en-US" sz="2000" b="1" baseline="0">
              <a:solidFill>
                <a:srgbClr val="F5D2FF"/>
              </a:solidFill>
              <a:latin typeface="Tahoma" panose="020B0604030504040204" pitchFamily="34" charset="0"/>
              <a:ea typeface="Tahoma" panose="020B0604030504040204" pitchFamily="34" charset="0"/>
              <a:cs typeface="Tahoma" panose="020B0604030504040204" pitchFamily="34" charset="0"/>
            </a:rPr>
            <a:t> we seek others to understand us</a:t>
          </a:r>
          <a:r>
            <a:rPr lang="en-US" sz="2000" b="1">
              <a:solidFill>
                <a:srgbClr val="F5D2FF"/>
              </a:solidFill>
              <a:latin typeface="Tahoma" panose="020B0604030504040204" pitchFamily="34" charset="0"/>
              <a:ea typeface="Tahoma" panose="020B0604030504040204" pitchFamily="34" charset="0"/>
              <a:cs typeface="Tahoma" panose="020B0604030504040204" pitchFamily="34" charset="0"/>
            </a:rPr>
            <a:t>. </a:t>
          </a:r>
          <a:endParaRPr lang="en-US" sz="1800" b="1" baseline="0">
            <a:solidFill>
              <a:srgbClr val="F5D2FF"/>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0</xdr:col>
      <xdr:colOff>22860</xdr:colOff>
      <xdr:row>647</xdr:row>
      <xdr:rowOff>158115</xdr:rowOff>
    </xdr:from>
    <xdr:to>
      <xdr:col>13</xdr:col>
      <xdr:colOff>68580</xdr:colOff>
      <xdr:row>653</xdr:row>
      <xdr:rowOff>125730</xdr:rowOff>
    </xdr:to>
    <xdr:sp macro="" textlink="">
      <xdr:nvSpPr>
        <xdr:cNvPr id="1111" name="TextBox 1110">
          <a:extLst>
            <a:ext uri="{FF2B5EF4-FFF2-40B4-BE49-F238E27FC236}">
              <a16:creationId xmlns:a16="http://schemas.microsoft.com/office/drawing/2014/main" id="{27EA71AD-3FC9-4E30-A802-0FE1FEDD9346}"/>
            </a:ext>
          </a:extLst>
        </xdr:cNvPr>
        <xdr:cNvSpPr txBox="1"/>
      </xdr:nvSpPr>
      <xdr:spPr>
        <a:xfrm>
          <a:off x="22860" y="124414915"/>
          <a:ext cx="6332220" cy="10090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400" spc="-20" baseline="0">
              <a:latin typeface="Tahoma" panose="020B0604030504040204" pitchFamily="34" charset="0"/>
              <a:ea typeface="Tahoma" panose="020B0604030504040204" pitchFamily="34" charset="0"/>
              <a:cs typeface="Tahoma" panose="020B0604030504040204" pitchFamily="34" charset="0"/>
            </a:rPr>
            <a:t>Anankelogy finds a continuum from those extremely to moderately </a:t>
          </a:r>
          <a:r>
            <a:rPr lang="en-US" sz="1400" spc="-20" baseline="0">
              <a:ln>
                <a:solidFill>
                  <a:srgbClr val="002060"/>
                </a:solidFill>
              </a:ln>
              <a:solidFill>
                <a:srgbClr val="0070C0"/>
              </a:solidFill>
              <a:latin typeface="Tahoma" panose="020B0604030504040204" pitchFamily="34" charset="0"/>
              <a:ea typeface="Tahoma" panose="020B0604030504040204" pitchFamily="34" charset="0"/>
              <a:cs typeface="Tahoma" panose="020B0604030504040204" pitchFamily="34" charset="0"/>
            </a:rPr>
            <a:t>wide-oriented</a:t>
          </a:r>
          <a:r>
            <a:rPr lang="en-US" sz="1400" spc="-20" baseline="0">
              <a:latin typeface="Tahoma" panose="020B0604030504040204" pitchFamily="34" charset="0"/>
              <a:ea typeface="Tahoma" panose="020B0604030504040204" pitchFamily="34" charset="0"/>
              <a:cs typeface="Tahoma" panose="020B0604030504040204" pitchFamily="34" charset="0"/>
            </a:rPr>
            <a:t> to those </a:t>
          </a:r>
          <a:r>
            <a:rPr lang="en-US" sz="1400" baseline="0">
              <a:latin typeface="Tahoma" panose="020B0604030504040204" pitchFamily="34" charset="0"/>
              <a:ea typeface="Tahoma" panose="020B0604030504040204" pitchFamily="34" charset="0"/>
              <a:cs typeface="Tahoma" panose="020B0604030504040204" pitchFamily="34" charset="0"/>
            </a:rPr>
            <a:t>who</a:t>
          </a:r>
          <a:r>
            <a:rPr lang="en-US" sz="1400" spc="20" baseline="0">
              <a:latin typeface="Tahoma" panose="020B0604030504040204" pitchFamily="34" charset="0"/>
              <a:ea typeface="Tahoma" panose="020B0604030504040204" pitchFamily="34" charset="0"/>
              <a:cs typeface="Tahoma" panose="020B0604030504040204" pitchFamily="34" charset="0"/>
            </a:rPr>
            <a:t> are moderately to extremely </a:t>
          </a:r>
          <a:r>
            <a:rPr lang="en-US" sz="1400" spc="20" baseline="0">
              <a:ln>
                <a:solidFill>
                  <a:srgbClr val="C00000"/>
                </a:solidFill>
              </a:ln>
              <a:solidFill>
                <a:srgbClr val="FF0000"/>
              </a:solidFill>
              <a:latin typeface="Tahoma" panose="020B0604030504040204" pitchFamily="34" charset="0"/>
              <a:ea typeface="Tahoma" panose="020B0604030504040204" pitchFamily="34" charset="0"/>
              <a:cs typeface="Tahoma" panose="020B0604030504040204" pitchFamily="34" charset="0"/>
            </a:rPr>
            <a:t>deep-oriented</a:t>
          </a:r>
          <a:r>
            <a:rPr lang="en-US" sz="1400" spc="20" baseline="0">
              <a:latin typeface="Tahoma" panose="020B0604030504040204" pitchFamily="34" charset="0"/>
              <a:ea typeface="Tahoma" panose="020B0604030504040204" pitchFamily="34" charset="0"/>
              <a:cs typeface="Tahoma" panose="020B0604030504040204" pitchFamily="34" charset="0"/>
            </a:rPr>
            <a:t>. This range of specific </a:t>
          </a:r>
          <a:r>
            <a:rPr lang="en-US" sz="1400" i="1" spc="20" baseline="0">
              <a:latin typeface="Tahoma" panose="020B0604030504040204" pitchFamily="34" charset="0"/>
              <a:ea typeface="Tahoma" panose="020B0604030504040204" pitchFamily="34" charset="0"/>
              <a:cs typeface="Tahoma" panose="020B0604030504040204" pitchFamily="34" charset="0"/>
            </a:rPr>
            <a:t>psychosocial </a:t>
          </a:r>
          <a:r>
            <a:rPr lang="en-US" sz="1400" i="1" baseline="0">
              <a:latin typeface="Tahoma" panose="020B0604030504040204" pitchFamily="34" charset="0"/>
              <a:ea typeface="Tahoma" panose="020B0604030504040204" pitchFamily="34" charset="0"/>
              <a:cs typeface="Tahoma" panose="020B0604030504040204" pitchFamily="34" charset="0"/>
            </a:rPr>
            <a:t>orientations </a:t>
          </a:r>
          <a:r>
            <a:rPr lang="en-US" sz="1400" baseline="0">
              <a:latin typeface="Tahoma" panose="020B0604030504040204" pitchFamily="34" charset="0"/>
              <a:ea typeface="Tahoma" panose="020B0604030504040204" pitchFamily="34" charset="0"/>
              <a:cs typeface="Tahoma" panose="020B0604030504040204" pitchFamily="34" charset="0"/>
            </a:rPr>
            <a:t>form the basis for much of our spectrum of political diversity. </a:t>
          </a:r>
        </a:p>
      </xdr:txBody>
    </xdr:sp>
    <xdr:clientData/>
  </xdr:twoCellAnchor>
  <xdr:twoCellAnchor>
    <xdr:from>
      <xdr:col>0</xdr:col>
      <xdr:colOff>106680</xdr:colOff>
      <xdr:row>793</xdr:row>
      <xdr:rowOff>106680</xdr:rowOff>
    </xdr:from>
    <xdr:to>
      <xdr:col>12</xdr:col>
      <xdr:colOff>480060</xdr:colOff>
      <xdr:row>808</xdr:row>
      <xdr:rowOff>144780</xdr:rowOff>
    </xdr:to>
    <xdr:sp macro="" textlink="">
      <xdr:nvSpPr>
        <xdr:cNvPr id="1112" name="psychosocial reduction">
          <a:extLst>
            <a:ext uri="{FF2B5EF4-FFF2-40B4-BE49-F238E27FC236}">
              <a16:creationId xmlns:a16="http://schemas.microsoft.com/office/drawing/2014/main" id="{D57CE260-BF3A-407C-B49C-79F5446ED0E7}"/>
            </a:ext>
          </a:extLst>
        </xdr:cNvPr>
        <xdr:cNvSpPr txBox="1"/>
      </xdr:nvSpPr>
      <xdr:spPr>
        <a:xfrm>
          <a:off x="106680" y="151814530"/>
          <a:ext cx="6145530" cy="2514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nSpc>
              <a:spcPts val="1500"/>
            </a:lnSpc>
          </a:pPr>
          <a:r>
            <a:rPr lang="en-US" sz="1400" baseline="0">
              <a:solidFill>
                <a:schemeClr val="dk1"/>
              </a:solidFill>
              <a:effectLst/>
              <a:latin typeface="Tahoma" panose="020B0604030504040204" pitchFamily="34" charset="0"/>
              <a:ea typeface="Tahoma" panose="020B0604030504040204" pitchFamily="34" charset="0"/>
              <a:cs typeface="Tahoma" panose="020B0604030504040204" pitchFamily="34" charset="0"/>
            </a:rPr>
            <a:t>We cannot function fully while suffering </a:t>
          </a:r>
          <a:r>
            <a:rPr lang="en-US" sz="1400" i="1" baseline="0">
              <a:solidFill>
                <a:schemeClr val="dk1"/>
              </a:solidFill>
              <a:effectLst/>
              <a:latin typeface="Tahoma" panose="020B0604030504040204" pitchFamily="34" charset="0"/>
              <a:ea typeface="Tahoma" panose="020B0604030504040204" pitchFamily="34" charset="0"/>
              <a:cs typeface="Tahoma" panose="020B0604030504040204" pitchFamily="34" charset="0"/>
            </a:rPr>
            <a:t>psychosocial imbalance</a:t>
          </a:r>
          <a:r>
            <a:rPr lang="en-US" sz="1400" baseline="0">
              <a:solidFill>
                <a:schemeClr val="dk1"/>
              </a:solidFill>
              <a:effectLst/>
              <a:latin typeface="Tahoma" panose="020B0604030504040204" pitchFamily="34" charset="0"/>
              <a:ea typeface="Tahoma" panose="020B0604030504040204" pitchFamily="34" charset="0"/>
              <a:cs typeface="Tahoma" panose="020B0604030504040204" pitchFamily="34" charset="0"/>
            </a:rPr>
            <a:t>, when our </a:t>
          </a:r>
          <a:r>
            <a:rPr lang="en-US" sz="1400" baseline="0">
              <a:ln>
                <a:solidFill>
                  <a:srgbClr val="1E5A28"/>
                </a:solidFill>
              </a:ln>
              <a:solidFill>
                <a:srgbClr val="1E5A28"/>
              </a:solidFill>
              <a:effectLst/>
              <a:latin typeface="Tahoma" panose="020B0604030504040204" pitchFamily="34" charset="0"/>
              <a:ea typeface="Tahoma" panose="020B0604030504040204" pitchFamily="34" charset="0"/>
              <a:cs typeface="Tahoma" panose="020B0604030504040204" pitchFamily="34" charset="0"/>
            </a:rPr>
            <a:t>self-needs</a:t>
          </a:r>
          <a:r>
            <a:rPr lang="en-US" sz="1400" baseline="0">
              <a:solidFill>
                <a:schemeClr val="dk1"/>
              </a:solidFill>
              <a:effectLst/>
              <a:latin typeface="Tahoma" panose="020B0604030504040204" pitchFamily="34" charset="0"/>
              <a:ea typeface="Tahoma" panose="020B0604030504040204" pitchFamily="34" charset="0"/>
              <a:cs typeface="Tahoma" panose="020B0604030504040204" pitchFamily="34" charset="0"/>
            </a:rPr>
            <a:t> and </a:t>
          </a:r>
          <a:r>
            <a:rPr lang="en-US" sz="1400" baseline="0">
              <a:ln>
                <a:solidFill>
                  <a:srgbClr val="411E5A"/>
                </a:solidFill>
              </a:ln>
              <a:solidFill>
                <a:srgbClr val="411E5A"/>
              </a:solidFill>
              <a:effectLst/>
              <a:latin typeface="Tahoma" panose="020B0604030504040204" pitchFamily="34" charset="0"/>
              <a:ea typeface="Tahoma" panose="020B0604030504040204" pitchFamily="34" charset="0"/>
              <a:cs typeface="Tahoma" panose="020B0604030504040204" pitchFamily="34" charset="0"/>
            </a:rPr>
            <a:t>social-needs</a:t>
          </a:r>
          <a:r>
            <a:rPr lang="en-US" sz="1400" baseline="0">
              <a:solidFill>
                <a:schemeClr val="dk1"/>
              </a:solidFill>
              <a:effectLst/>
              <a:latin typeface="Tahoma" panose="020B0604030504040204" pitchFamily="34" charset="0"/>
              <a:ea typeface="Tahoma" panose="020B0604030504040204" pitchFamily="34" charset="0"/>
              <a:cs typeface="Tahoma" panose="020B0604030504040204" pitchFamily="34" charset="0"/>
            </a:rPr>
            <a:t> remain in painful tension with each other.</a:t>
          </a:r>
        </a:p>
        <a:p>
          <a:endParaRPr lang="en-US" sz="1400" baseline="0">
            <a:solidFill>
              <a:schemeClr val="dk1"/>
            </a:solidFill>
            <a:effectLst/>
            <a:latin typeface="Tahoma" panose="020B0604030504040204" pitchFamily="34" charset="0"/>
            <a:ea typeface="Tahoma" panose="020B0604030504040204" pitchFamily="34" charset="0"/>
            <a:cs typeface="Tahoma" panose="020B0604030504040204" pitchFamily="34" charset="0"/>
          </a:endParaRPr>
        </a:p>
        <a:p>
          <a:pPr lvl="1">
            <a:lnSpc>
              <a:spcPts val="1400"/>
            </a:lnSpc>
          </a:pPr>
          <a:r>
            <a:rPr lang="en-US" sz="1400" baseline="0">
              <a:solidFill>
                <a:schemeClr val="dk1"/>
              </a:solidFill>
              <a:effectLst/>
              <a:latin typeface="Tahoma" panose="020B0604030504040204" pitchFamily="34" charset="0"/>
              <a:ea typeface="Tahoma" panose="020B0604030504040204" pitchFamily="34" charset="0"/>
              <a:cs typeface="Tahoma" panose="020B0604030504040204" pitchFamily="34" charset="0"/>
            </a:rPr>
            <a:t>The </a:t>
          </a:r>
          <a:r>
            <a:rPr lang="en-US" sz="1400" b="1" i="1" baseline="0">
              <a:solidFill>
                <a:schemeClr val="dk1"/>
              </a:solidFill>
              <a:effectLst/>
              <a:latin typeface="Tahoma" panose="020B0604030504040204" pitchFamily="34" charset="0"/>
              <a:ea typeface="Tahoma" panose="020B0604030504040204" pitchFamily="34" charset="0"/>
              <a:cs typeface="Tahoma" panose="020B0604030504040204" pitchFamily="34" charset="0"/>
            </a:rPr>
            <a:t>less</a:t>
          </a:r>
          <a:r>
            <a:rPr lang="en-US" sz="1400" baseline="0">
              <a:solidFill>
                <a:schemeClr val="dk1"/>
              </a:solidFill>
              <a:effectLst/>
              <a:latin typeface="Tahoma" panose="020B0604030504040204" pitchFamily="34" charset="0"/>
              <a:ea typeface="Tahoma" panose="020B0604030504040204" pitchFamily="34" charset="0"/>
              <a:cs typeface="Tahoma" panose="020B0604030504040204" pitchFamily="34" charset="0"/>
            </a:rPr>
            <a:t> your </a:t>
          </a:r>
          <a:r>
            <a:rPr lang="en-US" sz="1400" baseline="0">
              <a:ln>
                <a:solidFill>
                  <a:srgbClr val="1E5A28"/>
                </a:solidFill>
              </a:ln>
              <a:solidFill>
                <a:srgbClr val="1E5A28"/>
              </a:solidFill>
              <a:effectLst/>
              <a:latin typeface="Tahoma" panose="020B0604030504040204" pitchFamily="34" charset="0"/>
              <a:ea typeface="Tahoma" panose="020B0604030504040204" pitchFamily="34" charset="0"/>
              <a:cs typeface="Tahoma" panose="020B0604030504040204" pitchFamily="34" charset="0"/>
            </a:rPr>
            <a:t>self-needs</a:t>
          </a:r>
          <a:r>
            <a:rPr lang="en-US" sz="1400" baseline="0">
              <a:solidFill>
                <a:schemeClr val="dk1"/>
              </a:solidFill>
              <a:effectLst/>
              <a:latin typeface="Tahoma" panose="020B0604030504040204" pitchFamily="34" charset="0"/>
              <a:ea typeface="Tahoma" panose="020B0604030504040204" pitchFamily="34" charset="0"/>
              <a:cs typeface="Tahoma" panose="020B0604030504040204" pitchFamily="34" charset="0"/>
            </a:rPr>
            <a:t> and </a:t>
          </a:r>
          <a:r>
            <a:rPr lang="en-US" sz="1400" baseline="0">
              <a:ln>
                <a:solidFill>
                  <a:srgbClr val="411E5A"/>
                </a:solidFill>
              </a:ln>
              <a:solidFill>
                <a:srgbClr val="411E5A"/>
              </a:solidFill>
              <a:effectLst/>
              <a:latin typeface="Tahoma" panose="020B0604030504040204" pitchFamily="34" charset="0"/>
              <a:ea typeface="Tahoma" panose="020B0604030504040204" pitchFamily="34" charset="0"/>
              <a:cs typeface="Tahoma" panose="020B0604030504040204" pitchFamily="34" charset="0"/>
            </a:rPr>
            <a:t>social-needs</a:t>
          </a:r>
          <a:r>
            <a:rPr lang="en-US" sz="1400" baseline="0">
              <a:solidFill>
                <a:schemeClr val="dk1"/>
              </a:solidFill>
              <a:effectLst/>
              <a:latin typeface="Tahoma" panose="020B0604030504040204" pitchFamily="34" charset="0"/>
              <a:ea typeface="Tahoma" panose="020B0604030504040204" pitchFamily="34" charset="0"/>
              <a:cs typeface="Tahoma" panose="020B0604030504040204" pitchFamily="34" charset="0"/>
            </a:rPr>
            <a:t> resolve on par with each other, the </a:t>
          </a:r>
          <a:r>
            <a:rPr lang="en-US" sz="1400" b="1" i="1" baseline="0">
              <a:solidFill>
                <a:schemeClr val="dk1"/>
              </a:solidFill>
              <a:effectLst/>
              <a:latin typeface="Tahoma" panose="020B0604030504040204" pitchFamily="34" charset="0"/>
              <a:ea typeface="Tahoma" panose="020B0604030504040204" pitchFamily="34" charset="0"/>
              <a:cs typeface="Tahoma" panose="020B0604030504040204" pitchFamily="34" charset="0"/>
            </a:rPr>
            <a:t>more</a:t>
          </a:r>
          <a:r>
            <a:rPr lang="en-US" sz="1400" baseline="0">
              <a:solidFill>
                <a:schemeClr val="dk1"/>
              </a:solidFill>
              <a:effectLst/>
              <a:latin typeface="Tahoma" panose="020B0604030504040204" pitchFamily="34" charset="0"/>
              <a:ea typeface="Tahoma" panose="020B0604030504040204" pitchFamily="34" charset="0"/>
              <a:cs typeface="Tahoma" panose="020B0604030504040204" pitchFamily="34" charset="0"/>
            </a:rPr>
            <a:t> you struggle in pain. Your other needs cannot fully resolve, leaving you with </a:t>
          </a:r>
          <a:r>
            <a:rPr lang="en-US" sz="1400" b="1" i="1" baseline="0">
              <a:solidFill>
                <a:schemeClr val="dk1"/>
              </a:solidFill>
              <a:effectLst/>
              <a:latin typeface="Tahoma" panose="020B0604030504040204" pitchFamily="34" charset="0"/>
              <a:ea typeface="Tahoma" panose="020B0604030504040204" pitchFamily="34" charset="0"/>
              <a:cs typeface="Tahoma" panose="020B0604030504040204" pitchFamily="34" charset="0"/>
            </a:rPr>
            <a:t>less</a:t>
          </a:r>
          <a:r>
            <a:rPr lang="en-US" sz="1400" baseline="0">
              <a:solidFill>
                <a:schemeClr val="dk1"/>
              </a:solidFill>
              <a:effectLst/>
              <a:latin typeface="Tahoma" panose="020B0604030504040204" pitchFamily="34" charset="0"/>
              <a:ea typeface="Tahoma" panose="020B0604030504040204" pitchFamily="34" charset="0"/>
              <a:cs typeface="Tahoma" panose="020B0604030504040204" pitchFamily="34" charset="0"/>
            </a:rPr>
            <a:t> energy to live your life. </a:t>
          </a:r>
        </a:p>
        <a:p>
          <a:endParaRPr lang="en-US" sz="1400" baseline="0">
            <a:latin typeface="Tahoma" panose="020B0604030504040204" pitchFamily="34" charset="0"/>
            <a:ea typeface="Tahoma" panose="020B0604030504040204" pitchFamily="34" charset="0"/>
            <a:cs typeface="Tahoma" panose="020B0604030504040204" pitchFamily="34" charset="0"/>
          </a:endParaRPr>
        </a:p>
        <a:p>
          <a:pPr>
            <a:lnSpc>
              <a:spcPts val="1500"/>
            </a:lnSpc>
          </a:pPr>
          <a:r>
            <a:rPr lang="en-US" sz="1400" spc="-10" baseline="0">
              <a:latin typeface="Tahoma" panose="020B0604030504040204" pitchFamily="34" charset="0"/>
              <a:ea typeface="Tahoma" panose="020B0604030504040204" pitchFamily="34" charset="0"/>
              <a:cs typeface="Tahoma" panose="020B0604030504040204" pitchFamily="34" charset="0"/>
            </a:rPr>
            <a:t>We can only function fully from a position of </a:t>
          </a:r>
          <a:r>
            <a:rPr lang="en-US" sz="1400" i="1" spc="-10" baseline="0">
              <a:latin typeface="Tahoma" panose="020B0604030504040204" pitchFamily="34" charset="0"/>
              <a:ea typeface="Tahoma" panose="020B0604030504040204" pitchFamily="34" charset="0"/>
              <a:cs typeface="Tahoma" panose="020B0604030504040204" pitchFamily="34" charset="0"/>
            </a:rPr>
            <a:t>psychosocial equilibrium</a:t>
          </a:r>
          <a:r>
            <a:rPr lang="en-US" sz="1400" spc="-10" baseline="0">
              <a:latin typeface="Tahoma" panose="020B0604030504040204" pitchFamily="34" charset="0"/>
              <a:ea typeface="Tahoma" panose="020B0604030504040204" pitchFamily="34" charset="0"/>
              <a:cs typeface="Tahoma" panose="020B0604030504040204" pitchFamily="34" charset="0"/>
            </a:rPr>
            <a:t>, when </a:t>
          </a:r>
          <a:r>
            <a:rPr lang="en-US" sz="1400" baseline="0">
              <a:latin typeface="Tahoma" panose="020B0604030504040204" pitchFamily="34" charset="0"/>
              <a:ea typeface="Tahoma" panose="020B0604030504040204" pitchFamily="34" charset="0"/>
              <a:cs typeface="Tahoma" panose="020B0604030504040204" pitchFamily="34" charset="0"/>
            </a:rPr>
            <a:t>our internal </a:t>
          </a:r>
          <a:r>
            <a:rPr lang="en-US" sz="1400" baseline="0">
              <a:ln>
                <a:solidFill>
                  <a:srgbClr val="1E5A28"/>
                </a:solidFill>
              </a:ln>
              <a:solidFill>
                <a:srgbClr val="1E5A28"/>
              </a:solidFill>
              <a:latin typeface="Tahoma" panose="020B0604030504040204" pitchFamily="34" charset="0"/>
              <a:ea typeface="Tahoma" panose="020B0604030504040204" pitchFamily="34" charset="0"/>
              <a:cs typeface="Tahoma" panose="020B0604030504040204" pitchFamily="34" charset="0"/>
            </a:rPr>
            <a:t>self-needs</a:t>
          </a:r>
          <a:r>
            <a:rPr lang="en-US" sz="1400" baseline="0">
              <a:latin typeface="Tahoma" panose="020B0604030504040204" pitchFamily="34" charset="0"/>
              <a:ea typeface="Tahoma" panose="020B0604030504040204" pitchFamily="34" charset="0"/>
              <a:cs typeface="Tahoma" panose="020B0604030504040204" pitchFamily="34" charset="0"/>
            </a:rPr>
            <a:t> remain in relative balance with our external </a:t>
          </a:r>
          <a:r>
            <a:rPr lang="en-US" sz="1400" baseline="0">
              <a:ln>
                <a:solidFill>
                  <a:srgbClr val="411E5A"/>
                </a:solidFill>
              </a:ln>
              <a:solidFill>
                <a:srgbClr val="411E5A"/>
              </a:solidFill>
              <a:latin typeface="Tahoma" panose="020B0604030504040204" pitchFamily="34" charset="0"/>
              <a:ea typeface="Tahoma" panose="020B0604030504040204" pitchFamily="34" charset="0"/>
              <a:cs typeface="Tahoma" panose="020B0604030504040204" pitchFamily="34" charset="0"/>
            </a:rPr>
            <a:t>social-needs</a:t>
          </a:r>
          <a:r>
            <a:rPr lang="en-US" sz="1400" baseline="0">
              <a:latin typeface="Tahoma" panose="020B0604030504040204" pitchFamily="34" charset="0"/>
              <a:ea typeface="Tahoma" panose="020B0604030504040204" pitchFamily="34" charset="0"/>
              <a:cs typeface="Tahoma" panose="020B0604030504040204" pitchFamily="34" charset="0"/>
            </a:rPr>
            <a:t>. </a:t>
          </a:r>
        </a:p>
        <a:p>
          <a:endParaRPr lang="en-US" sz="1400" baseline="0">
            <a:latin typeface="Tahoma" panose="020B0604030504040204" pitchFamily="34" charset="0"/>
            <a:ea typeface="Tahoma" panose="020B0604030504040204" pitchFamily="34" charset="0"/>
            <a:cs typeface="Tahoma" panose="020B0604030504040204" pitchFamily="34" charset="0"/>
          </a:endParaRPr>
        </a:p>
        <a:p>
          <a:pPr lvl="1">
            <a:lnSpc>
              <a:spcPts val="1400"/>
            </a:lnSpc>
          </a:pPr>
          <a:r>
            <a:rPr lang="en-US" sz="1400" baseline="0">
              <a:latin typeface="Tahoma" panose="020B0604030504040204" pitchFamily="34" charset="0"/>
              <a:ea typeface="Tahoma" panose="020B0604030504040204" pitchFamily="34" charset="0"/>
              <a:cs typeface="Tahoma" panose="020B0604030504040204" pitchFamily="34" charset="0"/>
            </a:rPr>
            <a:t>The </a:t>
          </a:r>
          <a:r>
            <a:rPr lang="en-US" sz="1400" b="1" i="1" baseline="0">
              <a:latin typeface="Tahoma" panose="020B0604030504040204" pitchFamily="34" charset="0"/>
              <a:ea typeface="Tahoma" panose="020B0604030504040204" pitchFamily="34" charset="0"/>
              <a:cs typeface="Tahoma" panose="020B0604030504040204" pitchFamily="34" charset="0"/>
            </a:rPr>
            <a:t>more</a:t>
          </a:r>
          <a:r>
            <a:rPr lang="en-US" sz="1400" baseline="0">
              <a:latin typeface="Tahoma" panose="020B0604030504040204" pitchFamily="34" charset="0"/>
              <a:ea typeface="Tahoma" panose="020B0604030504040204" pitchFamily="34" charset="0"/>
              <a:cs typeface="Tahoma" panose="020B0604030504040204" pitchFamily="34" charset="0"/>
            </a:rPr>
            <a:t> your </a:t>
          </a:r>
          <a:r>
            <a:rPr lang="en-US" sz="1400" baseline="0">
              <a:ln>
                <a:solidFill>
                  <a:srgbClr val="1E5A28"/>
                </a:solidFill>
              </a:ln>
              <a:solidFill>
                <a:srgbClr val="1E5A28"/>
              </a:solidFill>
              <a:latin typeface="Tahoma" panose="020B0604030504040204" pitchFamily="34" charset="0"/>
              <a:ea typeface="Tahoma" panose="020B0604030504040204" pitchFamily="34" charset="0"/>
              <a:cs typeface="Tahoma" panose="020B0604030504040204" pitchFamily="34" charset="0"/>
            </a:rPr>
            <a:t>self-needs</a:t>
          </a:r>
          <a:r>
            <a:rPr lang="en-US" sz="1400" baseline="0">
              <a:latin typeface="Tahoma" panose="020B0604030504040204" pitchFamily="34" charset="0"/>
              <a:ea typeface="Tahoma" panose="020B0604030504040204" pitchFamily="34" charset="0"/>
              <a:cs typeface="Tahoma" panose="020B0604030504040204" pitchFamily="34" charset="0"/>
            </a:rPr>
            <a:t> and </a:t>
          </a:r>
          <a:r>
            <a:rPr lang="en-US" sz="1400" baseline="0">
              <a:ln>
                <a:solidFill>
                  <a:srgbClr val="411E5A"/>
                </a:solidFill>
              </a:ln>
              <a:solidFill>
                <a:srgbClr val="411E5A"/>
              </a:solidFill>
              <a:latin typeface="Tahoma" panose="020B0604030504040204" pitchFamily="34" charset="0"/>
              <a:ea typeface="Tahoma" panose="020B0604030504040204" pitchFamily="34" charset="0"/>
              <a:cs typeface="Tahoma" panose="020B0604030504040204" pitchFamily="34" charset="0"/>
            </a:rPr>
            <a:t>social-needs</a:t>
          </a:r>
          <a:r>
            <a:rPr lang="en-US" sz="1400" baseline="0">
              <a:latin typeface="Tahoma" panose="020B0604030504040204" pitchFamily="34" charset="0"/>
              <a:ea typeface="Tahoma" panose="020B0604030504040204" pitchFamily="34" charset="0"/>
              <a:cs typeface="Tahoma" panose="020B0604030504040204" pitchFamily="34" charset="0"/>
            </a:rPr>
            <a:t> resolve on par with each other, the </a:t>
          </a:r>
          <a:r>
            <a:rPr lang="en-US" sz="1400" b="1" i="1" baseline="0">
              <a:latin typeface="Tahoma" panose="020B0604030504040204" pitchFamily="34" charset="0"/>
              <a:ea typeface="Tahoma" panose="020B0604030504040204" pitchFamily="34" charset="0"/>
              <a:cs typeface="Tahoma" panose="020B0604030504040204" pitchFamily="34" charset="0"/>
            </a:rPr>
            <a:t>less</a:t>
          </a:r>
          <a:r>
            <a:rPr lang="en-US" sz="1400" baseline="0">
              <a:latin typeface="Tahoma" panose="020B0604030504040204" pitchFamily="34" charset="0"/>
              <a:ea typeface="Tahoma" panose="020B0604030504040204" pitchFamily="34" charset="0"/>
              <a:cs typeface="Tahoma" panose="020B0604030504040204" pitchFamily="34" charset="0"/>
            </a:rPr>
            <a:t> you struggle in pain. Your other needs can then more fully resolve, giving you </a:t>
          </a:r>
          <a:r>
            <a:rPr lang="en-US" sz="1400" b="1" i="1" baseline="0">
              <a:latin typeface="Tahoma" panose="020B0604030504040204" pitchFamily="34" charset="0"/>
              <a:ea typeface="Tahoma" panose="020B0604030504040204" pitchFamily="34" charset="0"/>
              <a:cs typeface="Tahoma" panose="020B0604030504040204" pitchFamily="34" charset="0"/>
            </a:rPr>
            <a:t>more</a:t>
          </a:r>
          <a:r>
            <a:rPr lang="en-US" sz="1400" baseline="0">
              <a:latin typeface="Tahoma" panose="020B0604030504040204" pitchFamily="34" charset="0"/>
              <a:ea typeface="Tahoma" panose="020B0604030504040204" pitchFamily="34" charset="0"/>
              <a:cs typeface="Tahoma" panose="020B0604030504040204" pitchFamily="34" charset="0"/>
            </a:rPr>
            <a:t> energy to live life fully. </a:t>
          </a:r>
          <a:endParaRPr lang="en-US" sz="1600" baseline="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1</xdr:col>
      <xdr:colOff>45720</xdr:colOff>
      <xdr:row>779</xdr:row>
      <xdr:rowOff>15241</xdr:rowOff>
    </xdr:from>
    <xdr:to>
      <xdr:col>13</xdr:col>
      <xdr:colOff>45720</xdr:colOff>
      <xdr:row>782</xdr:row>
      <xdr:rowOff>76201</xdr:rowOff>
    </xdr:to>
    <xdr:sp macro="" textlink="">
      <xdr:nvSpPr>
        <xdr:cNvPr id="1113" name="psychosocial reduction">
          <a:extLst>
            <a:ext uri="{FF2B5EF4-FFF2-40B4-BE49-F238E27FC236}">
              <a16:creationId xmlns:a16="http://schemas.microsoft.com/office/drawing/2014/main" id="{BA7D4C5F-C390-4C79-A3AA-0FAFB176E676}"/>
            </a:ext>
          </a:extLst>
        </xdr:cNvPr>
        <xdr:cNvSpPr txBox="1"/>
      </xdr:nvSpPr>
      <xdr:spPr>
        <a:xfrm>
          <a:off x="160020" y="149411691"/>
          <a:ext cx="6172200" cy="5562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t"/>
        <a:lstStyle/>
        <a:p>
          <a:r>
            <a:rPr lang="en-US" sz="1400" spc="-30" baseline="0">
              <a:latin typeface="Tahoma" panose="020B0604030504040204" pitchFamily="34" charset="0"/>
              <a:ea typeface="Tahoma" panose="020B0604030504040204" pitchFamily="34" charset="0"/>
              <a:cs typeface="Tahoma" panose="020B0604030504040204" pitchFamily="34" charset="0"/>
            </a:rPr>
            <a:t>Political fighting normalizes the problem of "psychosocial imbalance." If kept generalizing for relief, you easily cling to either psychosocial extreme:</a:t>
          </a:r>
        </a:p>
      </xdr:txBody>
    </xdr:sp>
    <xdr:clientData/>
  </xdr:twoCellAnchor>
  <xdr:twoCellAnchor>
    <xdr:from>
      <xdr:col>7</xdr:col>
      <xdr:colOff>266700</xdr:colOff>
      <xdr:row>782</xdr:row>
      <xdr:rowOff>95250</xdr:rowOff>
    </xdr:from>
    <xdr:to>
      <xdr:col>13</xdr:col>
      <xdr:colOff>38100</xdr:colOff>
      <xdr:row>787</xdr:row>
      <xdr:rowOff>60960</xdr:rowOff>
    </xdr:to>
    <xdr:sp macro="" textlink="">
      <xdr:nvSpPr>
        <xdr:cNvPr id="1114" name="psychosocial reduction">
          <a:extLst>
            <a:ext uri="{FF2B5EF4-FFF2-40B4-BE49-F238E27FC236}">
              <a16:creationId xmlns:a16="http://schemas.microsoft.com/office/drawing/2014/main" id="{1350000E-95B1-4E1C-82A8-EEC2CF95BFAE}"/>
            </a:ext>
          </a:extLst>
        </xdr:cNvPr>
        <xdr:cNvSpPr txBox="1"/>
      </xdr:nvSpPr>
      <xdr:spPr>
        <a:xfrm>
          <a:off x="3467100" y="149987000"/>
          <a:ext cx="2857500" cy="7912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US" sz="1100" baseline="0">
              <a:solidFill>
                <a:schemeClr val="dk1"/>
              </a:solidFill>
              <a:latin typeface="Tahoma" panose="020B0604030504040204" pitchFamily="34" charset="0"/>
              <a:ea typeface="Tahoma" panose="020B0604030504040204" pitchFamily="34" charset="0"/>
              <a:cs typeface="Tahoma" panose="020B0604030504040204" pitchFamily="34" charset="0"/>
            </a:rPr>
            <a:t>emphasize </a:t>
          </a:r>
        </a:p>
        <a:p>
          <a:pPr algn="ctr"/>
          <a:r>
            <a:rPr lang="en-US" sz="1100" b="1" i="1" baseline="0">
              <a:solidFill>
                <a:schemeClr val="dk1"/>
              </a:solidFill>
              <a:latin typeface="Tahoma" panose="020B0604030504040204" pitchFamily="34" charset="0"/>
              <a:ea typeface="Tahoma" panose="020B0604030504040204" pitchFamily="34" charset="0"/>
              <a:cs typeface="Tahoma" panose="020B0604030504040204" pitchFamily="34" charset="0"/>
            </a:rPr>
            <a:t>internal</a:t>
          </a:r>
          <a:r>
            <a:rPr lang="en-US" sz="1100" b="1" baseline="0">
              <a:solidFill>
                <a:schemeClr val="dk1"/>
              </a:solidFill>
              <a:latin typeface="Tahoma" panose="020B0604030504040204" pitchFamily="34" charset="0"/>
              <a:ea typeface="Tahoma" panose="020B0604030504040204" pitchFamily="34" charset="0"/>
              <a:cs typeface="Tahoma" panose="020B0604030504040204" pitchFamily="34" charset="0"/>
            </a:rPr>
            <a:t> psychological factors </a:t>
          </a:r>
        </a:p>
        <a:p>
          <a:pPr algn="ctr">
            <a:spcBef>
              <a:spcPts val="300"/>
            </a:spcBef>
          </a:pPr>
          <a:r>
            <a:rPr lang="en-US" sz="1100" baseline="0">
              <a:solidFill>
                <a:schemeClr val="dk1"/>
              </a:solidFill>
              <a:latin typeface="Tahoma" panose="020B0604030504040204" pitchFamily="34" charset="0"/>
              <a:ea typeface="Tahoma" panose="020B0604030504040204" pitchFamily="34" charset="0"/>
              <a:cs typeface="Tahoma" panose="020B0604030504040204" pitchFamily="34" charset="0"/>
            </a:rPr>
            <a:t>to the neglect of </a:t>
          </a:r>
        </a:p>
        <a:p>
          <a:pPr algn="ctr"/>
          <a:r>
            <a:rPr lang="en-US" sz="1100" b="1" i="1" baseline="0">
              <a:solidFill>
                <a:schemeClr val="dk1"/>
              </a:solidFill>
              <a:latin typeface="Tahoma" panose="020B0604030504040204" pitchFamily="34" charset="0"/>
              <a:ea typeface="Tahoma" panose="020B0604030504040204" pitchFamily="34" charset="0"/>
              <a:cs typeface="Tahoma" panose="020B0604030504040204" pitchFamily="34" charset="0"/>
            </a:rPr>
            <a:t>external</a:t>
          </a:r>
          <a:r>
            <a:rPr lang="en-US" sz="1100" b="1" baseline="0">
              <a:solidFill>
                <a:schemeClr val="dk1"/>
              </a:solidFill>
              <a:latin typeface="Tahoma" panose="020B0604030504040204" pitchFamily="34" charset="0"/>
              <a:ea typeface="Tahoma" panose="020B0604030504040204" pitchFamily="34" charset="0"/>
              <a:cs typeface="Tahoma" panose="020B0604030504040204" pitchFamily="34" charset="0"/>
            </a:rPr>
            <a:t> socio-environmental factors</a:t>
          </a:r>
        </a:p>
      </xdr:txBody>
    </xdr:sp>
    <xdr:clientData/>
  </xdr:twoCellAnchor>
  <xdr:twoCellAnchor>
    <xdr:from>
      <xdr:col>1</xdr:col>
      <xdr:colOff>53340</xdr:colOff>
      <xdr:row>782</xdr:row>
      <xdr:rowOff>95250</xdr:rowOff>
    </xdr:from>
    <xdr:to>
      <xdr:col>6</xdr:col>
      <xdr:colOff>320040</xdr:colOff>
      <xdr:row>787</xdr:row>
      <xdr:rowOff>60960</xdr:rowOff>
    </xdr:to>
    <xdr:sp macro="" textlink="">
      <xdr:nvSpPr>
        <xdr:cNvPr id="1115" name="psychosocial reduction">
          <a:extLst>
            <a:ext uri="{FF2B5EF4-FFF2-40B4-BE49-F238E27FC236}">
              <a16:creationId xmlns:a16="http://schemas.microsoft.com/office/drawing/2014/main" id="{4251A58F-5F46-47FC-97C7-A467119406C9}"/>
            </a:ext>
          </a:extLst>
        </xdr:cNvPr>
        <xdr:cNvSpPr txBox="1"/>
      </xdr:nvSpPr>
      <xdr:spPr>
        <a:xfrm>
          <a:off x="167640" y="149987000"/>
          <a:ext cx="2838450" cy="7912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US" sz="1100" baseline="0">
              <a:solidFill>
                <a:schemeClr val="dk1"/>
              </a:solidFill>
              <a:latin typeface="Tahoma" panose="020B0604030504040204" pitchFamily="34" charset="0"/>
              <a:ea typeface="Tahoma" panose="020B0604030504040204" pitchFamily="34" charset="0"/>
              <a:cs typeface="Tahoma" panose="020B0604030504040204" pitchFamily="34" charset="0"/>
            </a:rPr>
            <a:t>emphasize </a:t>
          </a:r>
        </a:p>
        <a:p>
          <a:pPr algn="ctr"/>
          <a:r>
            <a:rPr lang="en-US" sz="1100" b="1" i="1" baseline="0">
              <a:solidFill>
                <a:schemeClr val="dk1"/>
              </a:solidFill>
              <a:latin typeface="Tahoma" panose="020B0604030504040204" pitchFamily="34" charset="0"/>
              <a:ea typeface="Tahoma" panose="020B0604030504040204" pitchFamily="34" charset="0"/>
              <a:cs typeface="Tahoma" panose="020B0604030504040204" pitchFamily="34" charset="0"/>
            </a:rPr>
            <a:t>external</a:t>
          </a:r>
          <a:r>
            <a:rPr lang="en-US" sz="1100" b="1" baseline="0">
              <a:solidFill>
                <a:schemeClr val="dk1"/>
              </a:solidFill>
              <a:latin typeface="Tahoma" panose="020B0604030504040204" pitchFamily="34" charset="0"/>
              <a:ea typeface="Tahoma" panose="020B0604030504040204" pitchFamily="34" charset="0"/>
              <a:cs typeface="Tahoma" panose="020B0604030504040204" pitchFamily="34" charset="0"/>
            </a:rPr>
            <a:t> socio-environmental  factors </a:t>
          </a:r>
        </a:p>
        <a:p>
          <a:pPr algn="ctr">
            <a:spcBef>
              <a:spcPts val="300"/>
            </a:spcBef>
          </a:pPr>
          <a:r>
            <a:rPr lang="en-US" sz="1100" baseline="0">
              <a:solidFill>
                <a:schemeClr val="dk1"/>
              </a:solidFill>
              <a:latin typeface="Tahoma" panose="020B0604030504040204" pitchFamily="34" charset="0"/>
              <a:ea typeface="Tahoma" panose="020B0604030504040204" pitchFamily="34" charset="0"/>
              <a:cs typeface="Tahoma" panose="020B0604030504040204" pitchFamily="34" charset="0"/>
            </a:rPr>
            <a:t>to the neglect of </a:t>
          </a:r>
        </a:p>
        <a:p>
          <a:pPr algn="ctr"/>
          <a:r>
            <a:rPr lang="en-US" sz="1100" b="1" i="1" baseline="0">
              <a:solidFill>
                <a:schemeClr val="dk1"/>
              </a:solidFill>
              <a:latin typeface="Tahoma" panose="020B0604030504040204" pitchFamily="34" charset="0"/>
              <a:ea typeface="Tahoma" panose="020B0604030504040204" pitchFamily="34" charset="0"/>
              <a:cs typeface="Tahoma" panose="020B0604030504040204" pitchFamily="34" charset="0"/>
            </a:rPr>
            <a:t>internal</a:t>
          </a:r>
          <a:r>
            <a:rPr lang="en-US" sz="1100" b="1" baseline="0">
              <a:solidFill>
                <a:schemeClr val="dk1"/>
              </a:solidFill>
              <a:latin typeface="Tahoma" panose="020B0604030504040204" pitchFamily="34" charset="0"/>
              <a:ea typeface="Tahoma" panose="020B0604030504040204" pitchFamily="34" charset="0"/>
              <a:cs typeface="Tahoma" panose="020B0604030504040204" pitchFamily="34" charset="0"/>
            </a:rPr>
            <a:t> psychological</a:t>
          </a:r>
          <a:r>
            <a:rPr lang="en-US" sz="1100" b="1" baseline="0">
              <a:solidFill>
                <a:schemeClr val="dk1"/>
              </a:solidFill>
              <a:effectLst/>
              <a:latin typeface="+mn-lt"/>
              <a:ea typeface="+mn-ea"/>
              <a:cs typeface="+mn-cs"/>
            </a:rPr>
            <a:t> </a:t>
          </a:r>
          <a:r>
            <a:rPr lang="en-US" sz="1100" b="1" baseline="0">
              <a:solidFill>
                <a:schemeClr val="dk1"/>
              </a:solidFill>
              <a:latin typeface="Tahoma" panose="020B0604030504040204" pitchFamily="34" charset="0"/>
              <a:ea typeface="Tahoma" panose="020B0604030504040204" pitchFamily="34" charset="0"/>
              <a:cs typeface="Tahoma" panose="020B0604030504040204" pitchFamily="34" charset="0"/>
            </a:rPr>
            <a:t>factors</a:t>
          </a:r>
        </a:p>
      </xdr:txBody>
    </xdr:sp>
    <xdr:clientData/>
  </xdr:twoCellAnchor>
  <xdr:twoCellAnchor>
    <xdr:from>
      <xdr:col>0</xdr:col>
      <xdr:colOff>66675</xdr:colOff>
      <xdr:row>813</xdr:row>
      <xdr:rowOff>66675</xdr:rowOff>
    </xdr:from>
    <xdr:to>
      <xdr:col>7</xdr:col>
      <xdr:colOff>0</xdr:colOff>
      <xdr:row>823</xdr:row>
      <xdr:rowOff>142875</xdr:rowOff>
    </xdr:to>
    <xdr:sp macro="" textlink="">
      <xdr:nvSpPr>
        <xdr:cNvPr id="1116" name="TextBox 1115">
          <a:extLst>
            <a:ext uri="{FF2B5EF4-FFF2-40B4-BE49-F238E27FC236}">
              <a16:creationId xmlns:a16="http://schemas.microsoft.com/office/drawing/2014/main" id="{9D8B42C6-F6A5-426C-A205-71E47EE20202}"/>
            </a:ext>
          </a:extLst>
        </xdr:cNvPr>
        <xdr:cNvSpPr txBox="1"/>
      </xdr:nvSpPr>
      <xdr:spPr>
        <a:xfrm>
          <a:off x="66675" y="155127325"/>
          <a:ext cx="3133725" cy="1752600"/>
        </a:xfrm>
        <a:prstGeom prst="rect">
          <a:avLst/>
        </a:prstGeom>
        <a:solidFill>
          <a:srgbClr val="E178FF">
            <a:alpha val="5098"/>
          </a:srgbClr>
        </a:solidFill>
        <a:ln w="9525" cmpd="sng">
          <a:noFill/>
        </a:ln>
        <a:effectLst>
          <a:outerShdw blurRad="63500" sx="102000" sy="102000" algn="c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l">
            <a:spcBef>
              <a:spcPts val="0"/>
            </a:spcBef>
            <a:spcAft>
              <a:spcPts val="600"/>
            </a:spcAft>
          </a:pPr>
          <a:r>
            <a:rPr lang="en-US" sz="2000" b="1" baseline="0">
              <a:solidFill>
                <a:srgbClr val="7030A0"/>
              </a:solidFill>
              <a:effectLst>
                <a:outerShdw blurRad="50800" dist="38100" dir="5400000" algn="t" rotWithShape="0">
                  <a:prstClr val="black">
                    <a:alpha val="40000"/>
                  </a:prstClr>
                </a:outerShdw>
              </a:effectLst>
              <a:latin typeface="Tahoma" panose="020B0604030504040204" pitchFamily="34" charset="0"/>
              <a:ea typeface="Tahoma" panose="020B0604030504040204" pitchFamily="34" charset="0"/>
              <a:cs typeface="Tahoma" panose="020B0604030504040204" pitchFamily="34" charset="0"/>
            </a:rPr>
            <a:t>The popular immature reaction?</a:t>
          </a:r>
        </a:p>
      </xdr:txBody>
    </xdr:sp>
    <xdr:clientData/>
  </xdr:twoCellAnchor>
  <xdr:twoCellAnchor>
    <xdr:from>
      <xdr:col>1</xdr:col>
      <xdr:colOff>186726</xdr:colOff>
      <xdr:row>787</xdr:row>
      <xdr:rowOff>45747</xdr:rowOff>
    </xdr:from>
    <xdr:to>
      <xdr:col>6</xdr:col>
      <xdr:colOff>346700</xdr:colOff>
      <xdr:row>792</xdr:row>
      <xdr:rowOff>17410</xdr:rowOff>
    </xdr:to>
    <xdr:grpSp>
      <xdr:nvGrpSpPr>
        <xdr:cNvPr id="1117" name="Group 1116">
          <a:extLst>
            <a:ext uri="{FF2B5EF4-FFF2-40B4-BE49-F238E27FC236}">
              <a16:creationId xmlns:a16="http://schemas.microsoft.com/office/drawing/2014/main" id="{461866F7-CCFB-4C93-ACE2-8205BD046C58}"/>
            </a:ext>
          </a:extLst>
        </xdr:cNvPr>
        <xdr:cNvGrpSpPr/>
      </xdr:nvGrpSpPr>
      <xdr:grpSpPr>
        <a:xfrm>
          <a:off x="301026" y="151575797"/>
          <a:ext cx="2731724" cy="797163"/>
          <a:chOff x="232446" y="172143447"/>
          <a:chExt cx="2636474" cy="847963"/>
        </a:xfrm>
      </xdr:grpSpPr>
      <xdr:sp macro="" textlink="">
        <xdr:nvSpPr>
          <xdr:cNvPr id="1118" name="TextBox 1117">
            <a:extLst>
              <a:ext uri="{FF2B5EF4-FFF2-40B4-BE49-F238E27FC236}">
                <a16:creationId xmlns:a16="http://schemas.microsoft.com/office/drawing/2014/main" id="{F278B699-953F-3CCF-6852-6FB67AA5E26A}"/>
              </a:ext>
            </a:extLst>
          </xdr:cNvPr>
          <xdr:cNvSpPr txBox="1"/>
        </xdr:nvSpPr>
        <xdr:spPr>
          <a:xfrm rot="21300000">
            <a:off x="1771640" y="172143447"/>
            <a:ext cx="1097280" cy="640080"/>
          </a:xfrm>
          <a:prstGeom prst="rect">
            <a:avLst/>
          </a:prstGeom>
          <a:solidFill>
            <a:srgbClr val="A0FFCD">
              <a:alpha val="20000"/>
            </a:srgbClr>
          </a:solidFill>
          <a:ln w="9525" cmpd="sng">
            <a:solidFill>
              <a:srgbClr val="00B050"/>
            </a:solidFill>
            <a:prstDash val="sysDot"/>
          </a:ln>
          <a:effectLst>
            <a:outerShdw blurRad="50800" dist="38100" dir="8100000" algn="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spcBef>
                <a:spcPts val="600"/>
              </a:spcBef>
            </a:pPr>
            <a:r>
              <a:rPr lang="en-US" sz="1600" b="1" baseline="0">
                <a:solidFill>
                  <a:srgbClr val="A0FFCD"/>
                </a:solidFill>
                <a:effectLst>
                  <a:outerShdw blurRad="50800" dist="38100" dir="13500000" algn="br" rotWithShape="0">
                    <a:prstClr val="black">
                      <a:alpha val="40000"/>
                    </a:prstClr>
                  </a:outerShdw>
                </a:effectLst>
                <a:latin typeface="Tahoma" panose="020B0604030504040204" pitchFamily="34" charset="0"/>
                <a:ea typeface="Tahoma" panose="020B0604030504040204" pitchFamily="34" charset="0"/>
                <a:cs typeface="Tahoma" panose="020B0604030504040204" pitchFamily="34" charset="0"/>
              </a:rPr>
              <a:t>internal factors</a:t>
            </a:r>
          </a:p>
        </xdr:txBody>
      </xdr:sp>
      <xdr:grpSp>
        <xdr:nvGrpSpPr>
          <xdr:cNvPr id="1119" name="Group 1118">
            <a:extLst>
              <a:ext uri="{FF2B5EF4-FFF2-40B4-BE49-F238E27FC236}">
                <a16:creationId xmlns:a16="http://schemas.microsoft.com/office/drawing/2014/main" id="{B0874946-572C-D37F-1D5C-9E501AB31A77}"/>
              </a:ext>
            </a:extLst>
          </xdr:cNvPr>
          <xdr:cNvGrpSpPr/>
        </xdr:nvGrpSpPr>
        <xdr:grpSpPr>
          <a:xfrm>
            <a:off x="403863" y="172696768"/>
            <a:ext cx="2286000" cy="294642"/>
            <a:chOff x="6423132" y="11373244"/>
            <a:chExt cx="2733955" cy="503373"/>
          </a:xfrm>
          <a:effectLst>
            <a:outerShdw blurRad="63500" sx="102000" sy="102000" algn="ctr" rotWithShape="0">
              <a:prstClr val="black">
                <a:alpha val="40000"/>
              </a:prstClr>
            </a:outerShdw>
          </a:effectLst>
        </xdr:grpSpPr>
        <xdr:sp macro="" textlink="">
          <xdr:nvSpPr>
            <xdr:cNvPr id="1121" name="Right Brace 1120">
              <a:extLst>
                <a:ext uri="{FF2B5EF4-FFF2-40B4-BE49-F238E27FC236}">
                  <a16:creationId xmlns:a16="http://schemas.microsoft.com/office/drawing/2014/main" id="{52D2AFC9-092A-FAB5-6E02-34A935FF9430}"/>
                </a:ext>
              </a:extLst>
            </xdr:cNvPr>
            <xdr:cNvSpPr/>
          </xdr:nvSpPr>
          <xdr:spPr>
            <a:xfrm rot="5100000">
              <a:off x="7697894" y="10763672"/>
              <a:ext cx="182880" cy="1828799"/>
            </a:xfrm>
            <a:prstGeom prst="rightBrace">
              <a:avLst>
                <a:gd name="adj1" fmla="val 64950"/>
                <a:gd name="adj2" fmla="val 50000"/>
              </a:avLst>
            </a:prstGeom>
            <a:ln w="19050">
              <a:solidFill>
                <a:srgbClr val="C896FF"/>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sp macro="" textlink="">
          <xdr:nvSpPr>
            <xdr:cNvPr id="1122" name="Right Bracket 1121">
              <a:extLst>
                <a:ext uri="{FF2B5EF4-FFF2-40B4-BE49-F238E27FC236}">
                  <a16:creationId xmlns:a16="http://schemas.microsoft.com/office/drawing/2014/main" id="{ECAF604B-F45D-8CBD-0738-71E0B6D87506}"/>
                </a:ext>
              </a:extLst>
            </xdr:cNvPr>
            <xdr:cNvSpPr/>
          </xdr:nvSpPr>
          <xdr:spPr>
            <a:xfrm rot="5400000">
              <a:off x="6839268" y="11187102"/>
              <a:ext cx="82127" cy="914400"/>
            </a:xfrm>
            <a:prstGeom prst="rightBracket">
              <a:avLst/>
            </a:prstGeom>
            <a:ln w="19050">
              <a:solidFill>
                <a:srgbClr val="C896FF"/>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indent="0" algn="l"/>
              <a:endParaRPr lang="en-US" sz="1100">
                <a:solidFill>
                  <a:schemeClr val="tx1"/>
                </a:solidFill>
                <a:latin typeface="+mn-lt"/>
                <a:ea typeface="+mn-ea"/>
                <a:cs typeface="+mn-cs"/>
              </a:endParaRPr>
            </a:p>
          </xdr:txBody>
        </xdr:sp>
        <xdr:sp macro="" textlink="">
          <xdr:nvSpPr>
            <xdr:cNvPr id="1123" name="Right Bracket 1122">
              <a:extLst>
                <a:ext uri="{FF2B5EF4-FFF2-40B4-BE49-F238E27FC236}">
                  <a16:creationId xmlns:a16="http://schemas.microsoft.com/office/drawing/2014/main" id="{61D77263-0EB2-4879-A5C8-E04ABC5BA5CF}"/>
                </a:ext>
              </a:extLst>
            </xdr:cNvPr>
            <xdr:cNvSpPr/>
          </xdr:nvSpPr>
          <xdr:spPr>
            <a:xfrm rot="5400000">
              <a:off x="8658823" y="10957108"/>
              <a:ext cx="82127" cy="914400"/>
            </a:xfrm>
            <a:prstGeom prst="rightBracket">
              <a:avLst/>
            </a:prstGeom>
            <a:ln w="19050">
              <a:solidFill>
                <a:srgbClr val="C896FF"/>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indent="0" algn="l"/>
              <a:endParaRPr lang="en-US" sz="1100">
                <a:solidFill>
                  <a:schemeClr val="tx1"/>
                </a:solidFill>
                <a:latin typeface="+mn-lt"/>
                <a:ea typeface="+mn-ea"/>
                <a:cs typeface="+mn-cs"/>
              </a:endParaRPr>
            </a:p>
          </xdr:txBody>
        </xdr:sp>
        <xdr:sp macro="" textlink="">
          <xdr:nvSpPr>
            <xdr:cNvPr id="1124" name="Flowchart: Delay 1123">
              <a:extLst>
                <a:ext uri="{FF2B5EF4-FFF2-40B4-BE49-F238E27FC236}">
                  <a16:creationId xmlns:a16="http://schemas.microsoft.com/office/drawing/2014/main" id="{9D2A9A56-B39C-214A-4098-415CF474F515}"/>
                </a:ext>
              </a:extLst>
            </xdr:cNvPr>
            <xdr:cNvSpPr/>
          </xdr:nvSpPr>
          <xdr:spPr>
            <a:xfrm rot="16200000">
              <a:off x="7734299" y="11675533"/>
              <a:ext cx="93134" cy="309034"/>
            </a:xfrm>
            <a:prstGeom prst="flowChartDelay">
              <a:avLst/>
            </a:prstGeom>
            <a:solidFill>
              <a:srgbClr val="C896FF"/>
            </a:solidFill>
            <a:ln w="19050">
              <a:solidFill>
                <a:srgbClr val="C896FF"/>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indent="0" algn="l"/>
              <a:endParaRPr lang="en-US" sz="1100">
                <a:solidFill>
                  <a:schemeClr val="tx1"/>
                </a:solidFill>
                <a:latin typeface="+mn-lt"/>
                <a:ea typeface="+mn-ea"/>
                <a:cs typeface="+mn-cs"/>
              </a:endParaRPr>
            </a:p>
          </xdr:txBody>
        </xdr:sp>
      </xdr:grpSp>
      <xdr:sp macro="" textlink="">
        <xdr:nvSpPr>
          <xdr:cNvPr id="1120" name="TextBox 1119">
            <a:extLst>
              <a:ext uri="{FF2B5EF4-FFF2-40B4-BE49-F238E27FC236}">
                <a16:creationId xmlns:a16="http://schemas.microsoft.com/office/drawing/2014/main" id="{310DE4DB-B0AB-158D-87AD-F851C66C7B0F}"/>
              </a:ext>
            </a:extLst>
          </xdr:cNvPr>
          <xdr:cNvSpPr txBox="1"/>
        </xdr:nvSpPr>
        <xdr:spPr>
          <a:xfrm rot="21300000">
            <a:off x="232446" y="172311085"/>
            <a:ext cx="1097280" cy="641154"/>
          </a:xfrm>
          <a:prstGeom prst="rect">
            <a:avLst/>
          </a:prstGeom>
          <a:solidFill>
            <a:srgbClr val="FF99FF">
              <a:alpha val="20000"/>
            </a:srgbClr>
          </a:solidFill>
          <a:ln w="9525" cmpd="sng">
            <a:solidFill>
              <a:srgbClr val="7030A0"/>
            </a:solidFill>
            <a:prstDash val="sysDot"/>
          </a:ln>
          <a:effectLst>
            <a:outerShdw blurRad="50800" dist="38100" dir="8100000" algn="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spcBef>
                <a:spcPts val="600"/>
              </a:spcBef>
            </a:pPr>
            <a:r>
              <a:rPr lang="en-US" sz="1600" b="1" baseline="0">
                <a:solidFill>
                  <a:srgbClr val="FF99FF"/>
                </a:solidFill>
                <a:effectLst>
                  <a:outerShdw blurRad="50800" dist="38100" dir="13500000" algn="br" rotWithShape="0">
                    <a:prstClr val="black">
                      <a:alpha val="40000"/>
                    </a:prstClr>
                  </a:outerShdw>
                </a:effectLst>
                <a:latin typeface="Tahoma" panose="020B0604030504040204" pitchFamily="34" charset="0"/>
                <a:ea typeface="Tahoma" panose="020B0604030504040204" pitchFamily="34" charset="0"/>
                <a:cs typeface="Tahoma" panose="020B0604030504040204" pitchFamily="34" charset="0"/>
              </a:rPr>
              <a:t>external factors</a:t>
            </a:r>
            <a:endParaRPr lang="en-US" sz="1400" baseline="0">
              <a:solidFill>
                <a:srgbClr val="FF99FF"/>
              </a:solidFill>
              <a:effectLst>
                <a:outerShdw blurRad="50800" dist="38100" dir="13500000" algn="br" rotWithShape="0">
                  <a:prstClr val="black">
                    <a:alpha val="40000"/>
                  </a:prstClr>
                </a:outerShdw>
              </a:effectLst>
              <a:latin typeface="Tahoma" panose="020B0604030504040204" pitchFamily="34" charset="0"/>
              <a:ea typeface="Tahoma" panose="020B0604030504040204" pitchFamily="34" charset="0"/>
              <a:cs typeface="Tahoma" panose="020B0604030504040204" pitchFamily="34" charset="0"/>
            </a:endParaRPr>
          </a:p>
        </xdr:txBody>
      </xdr:sp>
    </xdr:grpSp>
    <xdr:clientData/>
  </xdr:twoCellAnchor>
  <xdr:twoCellAnchor>
    <xdr:from>
      <xdr:col>7</xdr:col>
      <xdr:colOff>240065</xdr:colOff>
      <xdr:row>787</xdr:row>
      <xdr:rowOff>68605</xdr:rowOff>
    </xdr:from>
    <xdr:to>
      <xdr:col>12</xdr:col>
      <xdr:colOff>400039</xdr:colOff>
      <xdr:row>792</xdr:row>
      <xdr:rowOff>17426</xdr:rowOff>
    </xdr:to>
    <xdr:grpSp>
      <xdr:nvGrpSpPr>
        <xdr:cNvPr id="1125" name="Group 1124">
          <a:extLst>
            <a:ext uri="{FF2B5EF4-FFF2-40B4-BE49-F238E27FC236}">
              <a16:creationId xmlns:a16="http://schemas.microsoft.com/office/drawing/2014/main" id="{B5021340-7636-4283-9C01-A90A4AAFB6A4}"/>
            </a:ext>
          </a:extLst>
        </xdr:cNvPr>
        <xdr:cNvGrpSpPr/>
      </xdr:nvGrpSpPr>
      <xdr:grpSpPr>
        <a:xfrm>
          <a:off x="3440465" y="151598655"/>
          <a:ext cx="2731724" cy="774321"/>
          <a:chOff x="3470945" y="172166305"/>
          <a:chExt cx="2636474" cy="825121"/>
        </a:xfrm>
      </xdr:grpSpPr>
      <xdr:grpSp>
        <xdr:nvGrpSpPr>
          <xdr:cNvPr id="1126" name="Group 1125">
            <a:extLst>
              <a:ext uri="{FF2B5EF4-FFF2-40B4-BE49-F238E27FC236}">
                <a16:creationId xmlns:a16="http://schemas.microsoft.com/office/drawing/2014/main" id="{D9BDF49B-9D8B-D2A0-CBF2-B67FF8125F4E}"/>
              </a:ext>
            </a:extLst>
          </xdr:cNvPr>
          <xdr:cNvGrpSpPr/>
        </xdr:nvGrpSpPr>
        <xdr:grpSpPr>
          <a:xfrm>
            <a:off x="3619504" y="172701867"/>
            <a:ext cx="2285999" cy="289559"/>
            <a:chOff x="6423133" y="11381929"/>
            <a:chExt cx="2733954" cy="494688"/>
          </a:xfrm>
          <a:effectLst>
            <a:outerShdw blurRad="63500" sx="102000" sy="102000" algn="ctr" rotWithShape="0">
              <a:prstClr val="black">
                <a:alpha val="40000"/>
              </a:prstClr>
            </a:outerShdw>
          </a:effectLst>
        </xdr:grpSpPr>
        <xdr:sp macro="" textlink="">
          <xdr:nvSpPr>
            <xdr:cNvPr id="1129" name="Right Brace 1128">
              <a:extLst>
                <a:ext uri="{FF2B5EF4-FFF2-40B4-BE49-F238E27FC236}">
                  <a16:creationId xmlns:a16="http://schemas.microsoft.com/office/drawing/2014/main" id="{BF5E4ADF-67D7-29E6-8406-6AE8CB12588F}"/>
                </a:ext>
              </a:extLst>
            </xdr:cNvPr>
            <xdr:cNvSpPr/>
          </xdr:nvSpPr>
          <xdr:spPr>
            <a:xfrm rot="5700000">
              <a:off x="7697894" y="10763672"/>
              <a:ext cx="182880" cy="1828799"/>
            </a:xfrm>
            <a:prstGeom prst="rightBrace">
              <a:avLst>
                <a:gd name="adj1" fmla="val 64950"/>
                <a:gd name="adj2" fmla="val 50000"/>
              </a:avLst>
            </a:prstGeom>
            <a:ln w="19050">
              <a:solidFill>
                <a:srgbClr val="C896FF"/>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sp macro="" textlink="">
          <xdr:nvSpPr>
            <xdr:cNvPr id="1130" name="Right Bracket 1129">
              <a:extLst>
                <a:ext uri="{FF2B5EF4-FFF2-40B4-BE49-F238E27FC236}">
                  <a16:creationId xmlns:a16="http://schemas.microsoft.com/office/drawing/2014/main" id="{11B9BE88-040D-2A8D-A5F6-317B6BD1104A}"/>
                </a:ext>
              </a:extLst>
            </xdr:cNvPr>
            <xdr:cNvSpPr/>
          </xdr:nvSpPr>
          <xdr:spPr>
            <a:xfrm rot="5400000">
              <a:off x="6839269" y="10965793"/>
              <a:ext cx="82127" cy="914400"/>
            </a:xfrm>
            <a:prstGeom prst="rightBracket">
              <a:avLst/>
            </a:prstGeom>
            <a:ln w="19050">
              <a:solidFill>
                <a:srgbClr val="C896FF"/>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indent="0" algn="l"/>
              <a:endParaRPr lang="en-US" sz="1100">
                <a:solidFill>
                  <a:schemeClr val="tx1"/>
                </a:solidFill>
                <a:latin typeface="+mn-lt"/>
                <a:ea typeface="+mn-ea"/>
                <a:cs typeface="+mn-cs"/>
              </a:endParaRPr>
            </a:p>
          </xdr:txBody>
        </xdr:sp>
        <xdr:sp macro="" textlink="">
          <xdr:nvSpPr>
            <xdr:cNvPr id="1131" name="Right Bracket 1130">
              <a:extLst>
                <a:ext uri="{FF2B5EF4-FFF2-40B4-BE49-F238E27FC236}">
                  <a16:creationId xmlns:a16="http://schemas.microsoft.com/office/drawing/2014/main" id="{7A8116DF-9E88-0ECE-904A-A49237A4FAD8}"/>
                </a:ext>
              </a:extLst>
            </xdr:cNvPr>
            <xdr:cNvSpPr/>
          </xdr:nvSpPr>
          <xdr:spPr>
            <a:xfrm rot="5400000">
              <a:off x="8658823" y="11178418"/>
              <a:ext cx="82127" cy="914400"/>
            </a:xfrm>
            <a:prstGeom prst="rightBracket">
              <a:avLst/>
            </a:prstGeom>
            <a:ln w="19050">
              <a:solidFill>
                <a:srgbClr val="C896FF"/>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indent="0" algn="l"/>
              <a:endParaRPr lang="en-US" sz="1100">
                <a:solidFill>
                  <a:schemeClr val="tx1"/>
                </a:solidFill>
                <a:latin typeface="+mn-lt"/>
                <a:ea typeface="+mn-ea"/>
                <a:cs typeface="+mn-cs"/>
              </a:endParaRPr>
            </a:p>
          </xdr:txBody>
        </xdr:sp>
        <xdr:sp macro="" textlink="">
          <xdr:nvSpPr>
            <xdr:cNvPr id="1132" name="Flowchart: Delay 1131">
              <a:extLst>
                <a:ext uri="{FF2B5EF4-FFF2-40B4-BE49-F238E27FC236}">
                  <a16:creationId xmlns:a16="http://schemas.microsoft.com/office/drawing/2014/main" id="{40AD1A86-8D11-774A-3CE5-AFB4F3A85B2A}"/>
                </a:ext>
              </a:extLst>
            </xdr:cNvPr>
            <xdr:cNvSpPr/>
          </xdr:nvSpPr>
          <xdr:spPr>
            <a:xfrm rot="16200000">
              <a:off x="7734299" y="11675533"/>
              <a:ext cx="93134" cy="309034"/>
            </a:xfrm>
            <a:prstGeom prst="flowChartDelay">
              <a:avLst/>
            </a:prstGeom>
            <a:solidFill>
              <a:srgbClr val="C896FF"/>
            </a:solidFill>
            <a:ln w="19050">
              <a:solidFill>
                <a:srgbClr val="C896FF"/>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indent="0" algn="l"/>
              <a:endParaRPr lang="en-US" sz="1100">
                <a:solidFill>
                  <a:schemeClr val="tx1"/>
                </a:solidFill>
                <a:latin typeface="+mn-lt"/>
                <a:ea typeface="+mn-ea"/>
                <a:cs typeface="+mn-cs"/>
              </a:endParaRPr>
            </a:p>
          </xdr:txBody>
        </xdr:sp>
      </xdr:grpSp>
      <xdr:sp macro="" textlink="">
        <xdr:nvSpPr>
          <xdr:cNvPr id="1127" name="TextBox 1126">
            <a:extLst>
              <a:ext uri="{FF2B5EF4-FFF2-40B4-BE49-F238E27FC236}">
                <a16:creationId xmlns:a16="http://schemas.microsoft.com/office/drawing/2014/main" id="{1D58C948-0883-6DC5-DC1B-22D866A14A18}"/>
              </a:ext>
            </a:extLst>
          </xdr:cNvPr>
          <xdr:cNvSpPr txBox="1"/>
        </xdr:nvSpPr>
        <xdr:spPr>
          <a:xfrm rot="300000">
            <a:off x="5010139" y="172303468"/>
            <a:ext cx="1097280" cy="640080"/>
          </a:xfrm>
          <a:prstGeom prst="rect">
            <a:avLst/>
          </a:prstGeom>
          <a:solidFill>
            <a:srgbClr val="A0FFCD">
              <a:alpha val="20000"/>
            </a:srgbClr>
          </a:solidFill>
          <a:ln w="9525" cmpd="sng">
            <a:solidFill>
              <a:srgbClr val="00B050"/>
            </a:solidFill>
            <a:prstDash val="sysDot"/>
          </a:ln>
          <a:effectLst>
            <a:outerShdw blurRad="50800" dist="38100" dir="8100000" algn="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spcBef>
                <a:spcPts val="600"/>
              </a:spcBef>
            </a:pPr>
            <a:r>
              <a:rPr lang="en-US" sz="1600" b="1" baseline="0">
                <a:solidFill>
                  <a:srgbClr val="A0FFCD"/>
                </a:solidFill>
                <a:effectLst>
                  <a:outerShdw blurRad="50800" dist="38100" dir="13500000" algn="br" rotWithShape="0">
                    <a:prstClr val="black">
                      <a:alpha val="40000"/>
                    </a:prstClr>
                  </a:outerShdw>
                </a:effectLst>
                <a:latin typeface="Tahoma" panose="020B0604030504040204" pitchFamily="34" charset="0"/>
                <a:ea typeface="Tahoma" panose="020B0604030504040204" pitchFamily="34" charset="0"/>
                <a:cs typeface="Tahoma" panose="020B0604030504040204" pitchFamily="34" charset="0"/>
              </a:rPr>
              <a:t>internal factors</a:t>
            </a:r>
          </a:p>
        </xdr:txBody>
      </xdr:sp>
      <xdr:sp macro="" textlink="">
        <xdr:nvSpPr>
          <xdr:cNvPr id="1128" name="TextBox 1127">
            <a:extLst>
              <a:ext uri="{FF2B5EF4-FFF2-40B4-BE49-F238E27FC236}">
                <a16:creationId xmlns:a16="http://schemas.microsoft.com/office/drawing/2014/main" id="{D0092693-2F89-E25B-049B-C4067D5E0C5F}"/>
              </a:ext>
            </a:extLst>
          </xdr:cNvPr>
          <xdr:cNvSpPr txBox="1"/>
        </xdr:nvSpPr>
        <xdr:spPr>
          <a:xfrm rot="300000">
            <a:off x="3470945" y="172166305"/>
            <a:ext cx="1097280" cy="641154"/>
          </a:xfrm>
          <a:prstGeom prst="rect">
            <a:avLst/>
          </a:prstGeom>
          <a:solidFill>
            <a:srgbClr val="FF99FF">
              <a:alpha val="20000"/>
            </a:srgbClr>
          </a:solidFill>
          <a:ln w="9525" cmpd="sng">
            <a:solidFill>
              <a:srgbClr val="7030A0"/>
            </a:solidFill>
            <a:prstDash val="sysDot"/>
          </a:ln>
          <a:effectLst>
            <a:outerShdw blurRad="50800" dist="38100" dir="8100000" algn="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spcBef>
                <a:spcPts val="600"/>
              </a:spcBef>
            </a:pPr>
            <a:r>
              <a:rPr lang="en-US" sz="1600" b="1" baseline="0">
                <a:solidFill>
                  <a:srgbClr val="FF99FF"/>
                </a:solidFill>
                <a:effectLst>
                  <a:outerShdw blurRad="50800" dist="38100" dir="13500000" algn="br" rotWithShape="0">
                    <a:prstClr val="black">
                      <a:alpha val="40000"/>
                    </a:prstClr>
                  </a:outerShdw>
                </a:effectLst>
                <a:latin typeface="Tahoma" panose="020B0604030504040204" pitchFamily="34" charset="0"/>
                <a:ea typeface="Tahoma" panose="020B0604030504040204" pitchFamily="34" charset="0"/>
                <a:cs typeface="Tahoma" panose="020B0604030504040204" pitchFamily="34" charset="0"/>
              </a:rPr>
              <a:t>external</a:t>
            </a:r>
            <a:r>
              <a:rPr lang="en-US" sz="1600" b="1" baseline="0">
                <a:solidFill>
                  <a:srgbClr val="E178FF"/>
                </a:solidFill>
                <a:effectLst>
                  <a:outerShdw blurRad="50800" dist="38100" dir="13500000" algn="br" rotWithShape="0">
                    <a:prstClr val="black">
                      <a:alpha val="40000"/>
                    </a:prstClr>
                  </a:outerShdw>
                </a:effectLst>
                <a:latin typeface="Tahoma" panose="020B0604030504040204" pitchFamily="34" charset="0"/>
                <a:ea typeface="Tahoma" panose="020B0604030504040204" pitchFamily="34" charset="0"/>
                <a:cs typeface="Tahoma" panose="020B0604030504040204" pitchFamily="34" charset="0"/>
              </a:rPr>
              <a:t> </a:t>
            </a:r>
            <a:r>
              <a:rPr lang="en-US" sz="1600" b="1" baseline="0">
                <a:solidFill>
                  <a:srgbClr val="FF99FF"/>
                </a:solidFill>
                <a:effectLst>
                  <a:outerShdw blurRad="50800" dist="38100" dir="13500000" algn="br" rotWithShape="0">
                    <a:prstClr val="black">
                      <a:alpha val="40000"/>
                    </a:prstClr>
                  </a:outerShdw>
                </a:effectLst>
                <a:latin typeface="Tahoma" panose="020B0604030504040204" pitchFamily="34" charset="0"/>
                <a:ea typeface="Tahoma" panose="020B0604030504040204" pitchFamily="34" charset="0"/>
                <a:cs typeface="Tahoma" panose="020B0604030504040204" pitchFamily="34" charset="0"/>
              </a:rPr>
              <a:t>factors</a:t>
            </a:r>
          </a:p>
        </xdr:txBody>
      </xdr:sp>
    </xdr:grpSp>
    <xdr:clientData/>
  </xdr:twoCellAnchor>
  <xdr:twoCellAnchor>
    <xdr:from>
      <xdr:col>5</xdr:col>
      <xdr:colOff>457558</xdr:colOff>
      <xdr:row>816</xdr:row>
      <xdr:rowOff>151851</xdr:rowOff>
    </xdr:from>
    <xdr:to>
      <xdr:col>6</xdr:col>
      <xdr:colOff>189515</xdr:colOff>
      <xdr:row>818</xdr:row>
      <xdr:rowOff>54693</xdr:rowOff>
    </xdr:to>
    <xdr:sp macro="" textlink="">
      <xdr:nvSpPr>
        <xdr:cNvPr id="1133" name="Freeform: Shape 1132">
          <a:extLst>
            <a:ext uri="{FF2B5EF4-FFF2-40B4-BE49-F238E27FC236}">
              <a16:creationId xmlns:a16="http://schemas.microsoft.com/office/drawing/2014/main" id="{1B977AAC-60B4-47A0-91B6-F51D832355FB}"/>
            </a:ext>
          </a:extLst>
        </xdr:cNvPr>
        <xdr:cNvSpPr/>
      </xdr:nvSpPr>
      <xdr:spPr>
        <a:xfrm>
          <a:off x="2629258" y="155733201"/>
          <a:ext cx="246307" cy="233042"/>
        </a:xfrm>
        <a:custGeom>
          <a:avLst/>
          <a:gdLst>
            <a:gd name="connsiteX0" fmla="*/ 16057 w 221797"/>
            <a:gd name="connsiteY0" fmla="*/ 15240 h 281940"/>
            <a:gd name="connsiteX1" fmla="*/ 16057 w 221797"/>
            <a:gd name="connsiteY1" fmla="*/ 15240 h 281940"/>
            <a:gd name="connsiteX2" fmla="*/ 8437 w 221797"/>
            <a:gd name="connsiteY2" fmla="*/ 198120 h 281940"/>
            <a:gd name="connsiteX3" fmla="*/ 817 w 221797"/>
            <a:gd name="connsiteY3" fmla="*/ 220980 h 281940"/>
            <a:gd name="connsiteX4" fmla="*/ 817 w 221797"/>
            <a:gd name="connsiteY4" fmla="*/ 281940 h 281940"/>
            <a:gd name="connsiteX5" fmla="*/ 221797 w 221797"/>
            <a:gd name="connsiteY5" fmla="*/ 0 h 281940"/>
            <a:gd name="connsiteX6" fmla="*/ 16057 w 221797"/>
            <a:gd name="connsiteY6" fmla="*/ 15240 h 281940"/>
            <a:gd name="connsiteX0" fmla="*/ 0 w 225830"/>
            <a:gd name="connsiteY0" fmla="*/ 45181 h 281940"/>
            <a:gd name="connsiteX1" fmla="*/ 20090 w 225830"/>
            <a:gd name="connsiteY1" fmla="*/ 15240 h 281940"/>
            <a:gd name="connsiteX2" fmla="*/ 12470 w 225830"/>
            <a:gd name="connsiteY2" fmla="*/ 198120 h 281940"/>
            <a:gd name="connsiteX3" fmla="*/ 4850 w 225830"/>
            <a:gd name="connsiteY3" fmla="*/ 220980 h 281940"/>
            <a:gd name="connsiteX4" fmla="*/ 4850 w 225830"/>
            <a:gd name="connsiteY4" fmla="*/ 281940 h 281940"/>
            <a:gd name="connsiteX5" fmla="*/ 225830 w 225830"/>
            <a:gd name="connsiteY5" fmla="*/ 0 h 281940"/>
            <a:gd name="connsiteX6" fmla="*/ 0 w 225830"/>
            <a:gd name="connsiteY6" fmla="*/ 45181 h 281940"/>
            <a:gd name="connsiteX0" fmla="*/ 221798 w 221798"/>
            <a:gd name="connsiteY0" fmla="*/ 0 h 281940"/>
            <a:gd name="connsiteX1" fmla="*/ 16058 w 221798"/>
            <a:gd name="connsiteY1" fmla="*/ 15240 h 281940"/>
            <a:gd name="connsiteX2" fmla="*/ 8438 w 221798"/>
            <a:gd name="connsiteY2" fmla="*/ 198120 h 281940"/>
            <a:gd name="connsiteX3" fmla="*/ 818 w 221798"/>
            <a:gd name="connsiteY3" fmla="*/ 220980 h 281940"/>
            <a:gd name="connsiteX4" fmla="*/ 818 w 221798"/>
            <a:gd name="connsiteY4" fmla="*/ 281940 h 281940"/>
            <a:gd name="connsiteX5" fmla="*/ 221798 w 221798"/>
            <a:gd name="connsiteY5" fmla="*/ 0 h 281940"/>
            <a:gd name="connsiteX0" fmla="*/ 235496 w 235496"/>
            <a:gd name="connsiteY0" fmla="*/ 0 h 290306"/>
            <a:gd name="connsiteX1" fmla="*/ 29756 w 235496"/>
            <a:gd name="connsiteY1" fmla="*/ 15240 h 290306"/>
            <a:gd name="connsiteX2" fmla="*/ 22136 w 235496"/>
            <a:gd name="connsiteY2" fmla="*/ 198120 h 290306"/>
            <a:gd name="connsiteX3" fmla="*/ 14516 w 235496"/>
            <a:gd name="connsiteY3" fmla="*/ 281940 h 290306"/>
            <a:gd name="connsiteX4" fmla="*/ 235496 w 235496"/>
            <a:gd name="connsiteY4" fmla="*/ 0 h 290306"/>
            <a:gd name="connsiteX0" fmla="*/ 241038 w 241038"/>
            <a:gd name="connsiteY0" fmla="*/ 8961 h 290922"/>
            <a:gd name="connsiteX1" fmla="*/ 35298 w 241038"/>
            <a:gd name="connsiteY1" fmla="*/ 24201 h 290922"/>
            <a:gd name="connsiteX2" fmla="*/ 20058 w 241038"/>
            <a:gd name="connsiteY2" fmla="*/ 290901 h 290922"/>
            <a:gd name="connsiteX3" fmla="*/ 241038 w 241038"/>
            <a:gd name="connsiteY3" fmla="*/ 8961 h 290922"/>
            <a:gd name="connsiteX0" fmla="*/ 220980 w 220980"/>
            <a:gd name="connsiteY0" fmla="*/ 8961 h 290901"/>
            <a:gd name="connsiteX1" fmla="*/ 15240 w 220980"/>
            <a:gd name="connsiteY1" fmla="*/ 24201 h 290901"/>
            <a:gd name="connsiteX2" fmla="*/ 0 w 220980"/>
            <a:gd name="connsiteY2" fmla="*/ 290901 h 290901"/>
            <a:gd name="connsiteX3" fmla="*/ 220980 w 220980"/>
            <a:gd name="connsiteY3" fmla="*/ 8961 h 290901"/>
            <a:gd name="connsiteX0" fmla="*/ 240898 w 240898"/>
            <a:gd name="connsiteY0" fmla="*/ 0 h 281940"/>
            <a:gd name="connsiteX1" fmla="*/ 0 w 240898"/>
            <a:gd name="connsiteY1" fmla="*/ 60151 h 281940"/>
            <a:gd name="connsiteX2" fmla="*/ 19918 w 240898"/>
            <a:gd name="connsiteY2" fmla="*/ 281940 h 281940"/>
            <a:gd name="connsiteX3" fmla="*/ 240898 w 240898"/>
            <a:gd name="connsiteY3" fmla="*/ 0 h 281940"/>
            <a:gd name="connsiteX0" fmla="*/ 220980 w 220980"/>
            <a:gd name="connsiteY0" fmla="*/ 0 h 281940"/>
            <a:gd name="connsiteX1" fmla="*/ 10217 w 220980"/>
            <a:gd name="connsiteY1" fmla="*/ 60151 h 281940"/>
            <a:gd name="connsiteX2" fmla="*/ 0 w 220980"/>
            <a:gd name="connsiteY2" fmla="*/ 281940 h 281940"/>
            <a:gd name="connsiteX3" fmla="*/ 220980 w 220980"/>
            <a:gd name="connsiteY3" fmla="*/ 0 h 281940"/>
            <a:gd name="connsiteX0" fmla="*/ 225830 w 225830"/>
            <a:gd name="connsiteY0" fmla="*/ 0 h 281940"/>
            <a:gd name="connsiteX1" fmla="*/ 0 w 225830"/>
            <a:gd name="connsiteY1" fmla="*/ 80111 h 281940"/>
            <a:gd name="connsiteX2" fmla="*/ 4850 w 225830"/>
            <a:gd name="connsiteY2" fmla="*/ 281940 h 281940"/>
            <a:gd name="connsiteX3" fmla="*/ 225830 w 225830"/>
            <a:gd name="connsiteY3" fmla="*/ 0 h 281940"/>
          </a:gdLst>
          <a:ahLst/>
          <a:cxnLst>
            <a:cxn ang="0">
              <a:pos x="connsiteX0" y="connsiteY0"/>
            </a:cxn>
            <a:cxn ang="0">
              <a:pos x="connsiteX1" y="connsiteY1"/>
            </a:cxn>
            <a:cxn ang="0">
              <a:pos x="connsiteX2" y="connsiteY2"/>
            </a:cxn>
            <a:cxn ang="0">
              <a:pos x="connsiteX3" y="connsiteY3"/>
            </a:cxn>
          </a:cxnLst>
          <a:rect l="l" t="t" r="r" b="b"/>
          <a:pathLst>
            <a:path w="225830" h="281940">
              <a:moveTo>
                <a:pt x="225830" y="0"/>
              </a:moveTo>
              <a:cubicBezTo>
                <a:pt x="157250" y="5080"/>
                <a:pt x="36830" y="33121"/>
                <a:pt x="0" y="80111"/>
              </a:cubicBezTo>
              <a:lnTo>
                <a:pt x="4850" y="281940"/>
              </a:lnTo>
              <a:lnTo>
                <a:pt x="225830" y="0"/>
              </a:lnTo>
              <a:close/>
            </a:path>
          </a:pathLst>
        </a:custGeom>
        <a:solidFill>
          <a:srgbClr val="3C1E5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295852</xdr:colOff>
      <xdr:row>816</xdr:row>
      <xdr:rowOff>151851</xdr:rowOff>
    </xdr:from>
    <xdr:to>
      <xdr:col>8</xdr:col>
      <xdr:colOff>27809</xdr:colOff>
      <xdr:row>818</xdr:row>
      <xdr:rowOff>54693</xdr:rowOff>
    </xdr:to>
    <xdr:sp macro="" textlink="">
      <xdr:nvSpPr>
        <xdr:cNvPr id="1134" name="Freeform: Shape 1133">
          <a:extLst>
            <a:ext uri="{FF2B5EF4-FFF2-40B4-BE49-F238E27FC236}">
              <a16:creationId xmlns:a16="http://schemas.microsoft.com/office/drawing/2014/main" id="{CFBDA45C-7B75-4E40-9C24-83AEFD37A962}"/>
            </a:ext>
          </a:extLst>
        </xdr:cNvPr>
        <xdr:cNvSpPr/>
      </xdr:nvSpPr>
      <xdr:spPr>
        <a:xfrm flipH="1">
          <a:off x="3496252" y="155733201"/>
          <a:ext cx="246307" cy="233042"/>
        </a:xfrm>
        <a:custGeom>
          <a:avLst/>
          <a:gdLst>
            <a:gd name="connsiteX0" fmla="*/ 16057 w 221797"/>
            <a:gd name="connsiteY0" fmla="*/ 15240 h 281940"/>
            <a:gd name="connsiteX1" fmla="*/ 16057 w 221797"/>
            <a:gd name="connsiteY1" fmla="*/ 15240 h 281940"/>
            <a:gd name="connsiteX2" fmla="*/ 8437 w 221797"/>
            <a:gd name="connsiteY2" fmla="*/ 198120 h 281940"/>
            <a:gd name="connsiteX3" fmla="*/ 817 w 221797"/>
            <a:gd name="connsiteY3" fmla="*/ 220980 h 281940"/>
            <a:gd name="connsiteX4" fmla="*/ 817 w 221797"/>
            <a:gd name="connsiteY4" fmla="*/ 281940 h 281940"/>
            <a:gd name="connsiteX5" fmla="*/ 221797 w 221797"/>
            <a:gd name="connsiteY5" fmla="*/ 0 h 281940"/>
            <a:gd name="connsiteX6" fmla="*/ 16057 w 221797"/>
            <a:gd name="connsiteY6" fmla="*/ 15240 h 281940"/>
            <a:gd name="connsiteX0" fmla="*/ 0 w 225830"/>
            <a:gd name="connsiteY0" fmla="*/ 45181 h 281940"/>
            <a:gd name="connsiteX1" fmla="*/ 20090 w 225830"/>
            <a:gd name="connsiteY1" fmla="*/ 15240 h 281940"/>
            <a:gd name="connsiteX2" fmla="*/ 12470 w 225830"/>
            <a:gd name="connsiteY2" fmla="*/ 198120 h 281940"/>
            <a:gd name="connsiteX3" fmla="*/ 4850 w 225830"/>
            <a:gd name="connsiteY3" fmla="*/ 220980 h 281940"/>
            <a:gd name="connsiteX4" fmla="*/ 4850 w 225830"/>
            <a:gd name="connsiteY4" fmla="*/ 281940 h 281940"/>
            <a:gd name="connsiteX5" fmla="*/ 225830 w 225830"/>
            <a:gd name="connsiteY5" fmla="*/ 0 h 281940"/>
            <a:gd name="connsiteX6" fmla="*/ 0 w 225830"/>
            <a:gd name="connsiteY6" fmla="*/ 45181 h 281940"/>
            <a:gd name="connsiteX0" fmla="*/ 221798 w 221798"/>
            <a:gd name="connsiteY0" fmla="*/ 0 h 281940"/>
            <a:gd name="connsiteX1" fmla="*/ 16058 w 221798"/>
            <a:gd name="connsiteY1" fmla="*/ 15240 h 281940"/>
            <a:gd name="connsiteX2" fmla="*/ 8438 w 221798"/>
            <a:gd name="connsiteY2" fmla="*/ 198120 h 281940"/>
            <a:gd name="connsiteX3" fmla="*/ 818 w 221798"/>
            <a:gd name="connsiteY3" fmla="*/ 220980 h 281940"/>
            <a:gd name="connsiteX4" fmla="*/ 818 w 221798"/>
            <a:gd name="connsiteY4" fmla="*/ 281940 h 281940"/>
            <a:gd name="connsiteX5" fmla="*/ 221798 w 221798"/>
            <a:gd name="connsiteY5" fmla="*/ 0 h 281940"/>
            <a:gd name="connsiteX0" fmla="*/ 235496 w 235496"/>
            <a:gd name="connsiteY0" fmla="*/ 0 h 290306"/>
            <a:gd name="connsiteX1" fmla="*/ 29756 w 235496"/>
            <a:gd name="connsiteY1" fmla="*/ 15240 h 290306"/>
            <a:gd name="connsiteX2" fmla="*/ 22136 w 235496"/>
            <a:gd name="connsiteY2" fmla="*/ 198120 h 290306"/>
            <a:gd name="connsiteX3" fmla="*/ 14516 w 235496"/>
            <a:gd name="connsiteY3" fmla="*/ 281940 h 290306"/>
            <a:gd name="connsiteX4" fmla="*/ 235496 w 235496"/>
            <a:gd name="connsiteY4" fmla="*/ 0 h 290306"/>
            <a:gd name="connsiteX0" fmla="*/ 241038 w 241038"/>
            <a:gd name="connsiteY0" fmla="*/ 8961 h 290922"/>
            <a:gd name="connsiteX1" fmla="*/ 35298 w 241038"/>
            <a:gd name="connsiteY1" fmla="*/ 24201 h 290922"/>
            <a:gd name="connsiteX2" fmla="*/ 20058 w 241038"/>
            <a:gd name="connsiteY2" fmla="*/ 290901 h 290922"/>
            <a:gd name="connsiteX3" fmla="*/ 241038 w 241038"/>
            <a:gd name="connsiteY3" fmla="*/ 8961 h 290922"/>
            <a:gd name="connsiteX0" fmla="*/ 220980 w 220980"/>
            <a:gd name="connsiteY0" fmla="*/ 8961 h 290901"/>
            <a:gd name="connsiteX1" fmla="*/ 15240 w 220980"/>
            <a:gd name="connsiteY1" fmla="*/ 24201 h 290901"/>
            <a:gd name="connsiteX2" fmla="*/ 0 w 220980"/>
            <a:gd name="connsiteY2" fmla="*/ 290901 h 290901"/>
            <a:gd name="connsiteX3" fmla="*/ 220980 w 220980"/>
            <a:gd name="connsiteY3" fmla="*/ 8961 h 290901"/>
            <a:gd name="connsiteX0" fmla="*/ 240898 w 240898"/>
            <a:gd name="connsiteY0" fmla="*/ 0 h 281940"/>
            <a:gd name="connsiteX1" fmla="*/ 0 w 240898"/>
            <a:gd name="connsiteY1" fmla="*/ 60151 h 281940"/>
            <a:gd name="connsiteX2" fmla="*/ 19918 w 240898"/>
            <a:gd name="connsiteY2" fmla="*/ 281940 h 281940"/>
            <a:gd name="connsiteX3" fmla="*/ 240898 w 240898"/>
            <a:gd name="connsiteY3" fmla="*/ 0 h 281940"/>
            <a:gd name="connsiteX0" fmla="*/ 220980 w 220980"/>
            <a:gd name="connsiteY0" fmla="*/ 0 h 281940"/>
            <a:gd name="connsiteX1" fmla="*/ 10217 w 220980"/>
            <a:gd name="connsiteY1" fmla="*/ 60151 h 281940"/>
            <a:gd name="connsiteX2" fmla="*/ 0 w 220980"/>
            <a:gd name="connsiteY2" fmla="*/ 281940 h 281940"/>
            <a:gd name="connsiteX3" fmla="*/ 220980 w 220980"/>
            <a:gd name="connsiteY3" fmla="*/ 0 h 281940"/>
            <a:gd name="connsiteX0" fmla="*/ 225830 w 225830"/>
            <a:gd name="connsiteY0" fmla="*/ 0 h 281940"/>
            <a:gd name="connsiteX1" fmla="*/ 0 w 225830"/>
            <a:gd name="connsiteY1" fmla="*/ 80111 h 281940"/>
            <a:gd name="connsiteX2" fmla="*/ 4850 w 225830"/>
            <a:gd name="connsiteY2" fmla="*/ 281940 h 281940"/>
            <a:gd name="connsiteX3" fmla="*/ 225830 w 225830"/>
            <a:gd name="connsiteY3" fmla="*/ 0 h 281940"/>
          </a:gdLst>
          <a:ahLst/>
          <a:cxnLst>
            <a:cxn ang="0">
              <a:pos x="connsiteX0" y="connsiteY0"/>
            </a:cxn>
            <a:cxn ang="0">
              <a:pos x="connsiteX1" y="connsiteY1"/>
            </a:cxn>
            <a:cxn ang="0">
              <a:pos x="connsiteX2" y="connsiteY2"/>
            </a:cxn>
            <a:cxn ang="0">
              <a:pos x="connsiteX3" y="connsiteY3"/>
            </a:cxn>
          </a:cxnLst>
          <a:rect l="l" t="t" r="r" b="b"/>
          <a:pathLst>
            <a:path w="225830" h="281940">
              <a:moveTo>
                <a:pt x="225830" y="0"/>
              </a:moveTo>
              <a:cubicBezTo>
                <a:pt x="157250" y="5080"/>
                <a:pt x="36830" y="33121"/>
                <a:pt x="0" y="80111"/>
              </a:cubicBezTo>
              <a:lnTo>
                <a:pt x="4850" y="281940"/>
              </a:lnTo>
              <a:lnTo>
                <a:pt x="225830" y="0"/>
              </a:lnTo>
              <a:close/>
            </a:path>
          </a:pathLst>
        </a:custGeom>
        <a:solidFill>
          <a:schemeClr val="accent6">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96519</xdr:colOff>
      <xdr:row>812</xdr:row>
      <xdr:rowOff>78106</xdr:rowOff>
    </xdr:from>
    <xdr:to>
      <xdr:col>13</xdr:col>
      <xdr:colOff>25072</xdr:colOff>
      <xdr:row>819</xdr:row>
      <xdr:rowOff>61326</xdr:rowOff>
    </xdr:to>
    <xdr:grpSp>
      <xdr:nvGrpSpPr>
        <xdr:cNvPr id="1135" name="Group 1134">
          <a:extLst>
            <a:ext uri="{FF2B5EF4-FFF2-40B4-BE49-F238E27FC236}">
              <a16:creationId xmlns:a16="http://schemas.microsoft.com/office/drawing/2014/main" id="{F6A29087-3090-432D-97C7-2468934FC710}"/>
            </a:ext>
          </a:extLst>
        </xdr:cNvPr>
        <xdr:cNvGrpSpPr/>
      </xdr:nvGrpSpPr>
      <xdr:grpSpPr>
        <a:xfrm>
          <a:off x="96519" y="155773756"/>
          <a:ext cx="6215053" cy="1177020"/>
          <a:chOff x="104139" y="3125966"/>
          <a:chExt cx="5994073" cy="879205"/>
        </a:xfrm>
      </xdr:grpSpPr>
      <xdr:sp macro="" textlink="">
        <xdr:nvSpPr>
          <xdr:cNvPr id="1136" name="Rectangle 1135">
            <a:extLst>
              <a:ext uri="{FF2B5EF4-FFF2-40B4-BE49-F238E27FC236}">
                <a16:creationId xmlns:a16="http://schemas.microsoft.com/office/drawing/2014/main" id="{E46E3FA6-55D0-34CD-5094-5056C6B7708B}"/>
              </a:ext>
            </a:extLst>
          </xdr:cNvPr>
          <xdr:cNvSpPr/>
        </xdr:nvSpPr>
        <xdr:spPr>
          <a:xfrm>
            <a:off x="2653455" y="3125966"/>
            <a:ext cx="931916" cy="879205"/>
          </a:xfrm>
          <a:prstGeom prst="rect">
            <a:avLst/>
          </a:prstGeom>
          <a:noFill/>
        </xdr:spPr>
        <xdr:txBody>
          <a:bodyPr wrap="none" lIns="91440" tIns="45720" rIns="91440" bIns="45720">
            <a:noAutofit/>
          </a:bodyPr>
          <a:lstStyle/>
          <a:p>
            <a:pPr algn="ctr">
              <a:lnSpc>
                <a:spcPts val="9600"/>
              </a:lnSpc>
            </a:pPr>
            <a:r>
              <a:rPr lang="en-US" sz="9600" b="1" cap="none" spc="0">
                <a:ln w="38100">
                  <a:solidFill>
                    <a:srgbClr val="730000"/>
                  </a:solidFill>
                  <a:prstDash val="solid"/>
                </a:ln>
                <a:noFill/>
                <a:effectLst>
                  <a:outerShdw blurRad="38100" dist="22860" dir="5400000" algn="tl" rotWithShape="0">
                    <a:srgbClr val="000000">
                      <a:alpha val="30000"/>
                    </a:srgbClr>
                  </a:outerShdw>
                </a:effectLst>
                <a:latin typeface="Arial Black" panose="020B0A04020102020204" pitchFamily="34" charset="0"/>
              </a:rPr>
              <a:t>?</a:t>
            </a:r>
          </a:p>
        </xdr:txBody>
      </xdr:sp>
      <xdr:sp macro="" textlink="">
        <xdr:nvSpPr>
          <xdr:cNvPr id="1137" name="Speech Bubble: Rectangle with Corners Rounded 1136">
            <a:extLst>
              <a:ext uri="{FF2B5EF4-FFF2-40B4-BE49-F238E27FC236}">
                <a16:creationId xmlns:a16="http://schemas.microsoft.com/office/drawing/2014/main" id="{0E82EB36-070D-0464-7F46-A227CD2915BB}"/>
              </a:ext>
            </a:extLst>
          </xdr:cNvPr>
          <xdr:cNvSpPr/>
        </xdr:nvSpPr>
        <xdr:spPr>
          <a:xfrm flipH="1">
            <a:off x="3556180" y="3315537"/>
            <a:ext cx="2542032" cy="658927"/>
          </a:xfrm>
          <a:prstGeom prst="wedgeRoundRectCallout">
            <a:avLst>
              <a:gd name="adj1" fmla="val 57738"/>
              <a:gd name="adj2" fmla="val 2500"/>
              <a:gd name="adj3" fmla="val 16667"/>
            </a:avLst>
          </a:prstGeom>
          <a:noFill/>
          <a:ln w="57150">
            <a:solidFill>
              <a:srgbClr val="96FFC8">
                <a:alpha val="80000"/>
              </a:srgb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138" name="Speech Bubble: Rectangle with Corners Rounded 1137">
            <a:extLst>
              <a:ext uri="{FF2B5EF4-FFF2-40B4-BE49-F238E27FC236}">
                <a16:creationId xmlns:a16="http://schemas.microsoft.com/office/drawing/2014/main" id="{15E9E70B-63E5-BF48-1938-E0D927955DF7}"/>
              </a:ext>
            </a:extLst>
          </xdr:cNvPr>
          <xdr:cNvSpPr/>
        </xdr:nvSpPr>
        <xdr:spPr>
          <a:xfrm>
            <a:off x="104139" y="3315537"/>
            <a:ext cx="2542032" cy="658927"/>
          </a:xfrm>
          <a:prstGeom prst="wedgeRoundRectCallout">
            <a:avLst>
              <a:gd name="adj1" fmla="val 57738"/>
              <a:gd name="adj2" fmla="val 2500"/>
              <a:gd name="adj3" fmla="val 16667"/>
            </a:avLst>
          </a:prstGeom>
          <a:noFill/>
          <a:ln w="57150">
            <a:solidFill>
              <a:srgbClr val="D7B9FF">
                <a:alpha val="85098"/>
              </a:srgbClr>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xdr:from>
      <xdr:col>7</xdr:col>
      <xdr:colOff>5715</xdr:colOff>
      <xdr:row>813</xdr:row>
      <xdr:rowOff>59055</xdr:rowOff>
    </xdr:from>
    <xdr:to>
      <xdr:col>13</xdr:col>
      <xdr:colOff>51435</xdr:colOff>
      <xdr:row>823</xdr:row>
      <xdr:rowOff>135255</xdr:rowOff>
    </xdr:to>
    <xdr:sp macro="" textlink="">
      <xdr:nvSpPr>
        <xdr:cNvPr id="1139" name="TextBox 1138">
          <a:extLst>
            <a:ext uri="{FF2B5EF4-FFF2-40B4-BE49-F238E27FC236}">
              <a16:creationId xmlns:a16="http://schemas.microsoft.com/office/drawing/2014/main" id="{0471EA0F-D791-4928-81DA-4E786E547FBE}"/>
            </a:ext>
          </a:extLst>
        </xdr:cNvPr>
        <xdr:cNvSpPr txBox="1"/>
      </xdr:nvSpPr>
      <xdr:spPr>
        <a:xfrm>
          <a:off x="3206115" y="155119705"/>
          <a:ext cx="3131820" cy="1752600"/>
        </a:xfrm>
        <a:prstGeom prst="rect">
          <a:avLst/>
        </a:prstGeom>
        <a:solidFill>
          <a:srgbClr val="E178FF">
            <a:alpha val="5098"/>
          </a:srgbClr>
        </a:solidFill>
        <a:ln w="9525" cmpd="sng">
          <a:noFill/>
        </a:ln>
        <a:effectLst>
          <a:outerShdw blurRad="63500" sx="102000" sy="102000" algn="c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lIns="182880" rtlCol="0" anchor="b"/>
        <a:lstStyle/>
        <a:p>
          <a:pPr algn="r">
            <a:spcBef>
              <a:spcPts val="0"/>
            </a:spcBef>
            <a:spcAft>
              <a:spcPts val="600"/>
            </a:spcAft>
          </a:pPr>
          <a:r>
            <a:rPr lang="en-US" sz="2000" b="1" baseline="0">
              <a:solidFill>
                <a:srgbClr val="00B050"/>
              </a:solidFill>
              <a:effectLst>
                <a:outerShdw blurRad="50800" dist="38100" dir="5400000" algn="t" rotWithShape="0">
                  <a:prstClr val="black">
                    <a:alpha val="40000"/>
                  </a:prstClr>
                </a:outerShdw>
              </a:effectLst>
              <a:latin typeface="Tahoma" panose="020B0604030504040204" pitchFamily="34" charset="0"/>
              <a:ea typeface="Tahoma" panose="020B0604030504040204" pitchFamily="34" charset="0"/>
              <a:cs typeface="Tahoma" panose="020B0604030504040204" pitchFamily="34" charset="0"/>
            </a:rPr>
            <a:t>An uncommon mature response?</a:t>
          </a:r>
        </a:p>
      </xdr:txBody>
    </xdr:sp>
    <xdr:clientData/>
  </xdr:twoCellAnchor>
  <xdr:twoCellAnchor>
    <xdr:from>
      <xdr:col>1</xdr:col>
      <xdr:colOff>15240</xdr:colOff>
      <xdr:row>694</xdr:row>
      <xdr:rowOff>99060</xdr:rowOff>
    </xdr:from>
    <xdr:to>
      <xdr:col>13</xdr:col>
      <xdr:colOff>0</xdr:colOff>
      <xdr:row>698</xdr:row>
      <xdr:rowOff>144780</xdr:rowOff>
    </xdr:to>
    <xdr:sp macro="" textlink="">
      <xdr:nvSpPr>
        <xdr:cNvPr id="1140" name="TextBox 1139">
          <a:extLst>
            <a:ext uri="{FF2B5EF4-FFF2-40B4-BE49-F238E27FC236}">
              <a16:creationId xmlns:a16="http://schemas.microsoft.com/office/drawing/2014/main" id="{6DC575C9-3433-49E2-BD6B-3F5BA8F78B00}"/>
            </a:ext>
          </a:extLst>
        </xdr:cNvPr>
        <xdr:cNvSpPr txBox="1"/>
      </xdr:nvSpPr>
      <xdr:spPr>
        <a:xfrm>
          <a:off x="129540" y="132744210"/>
          <a:ext cx="6156960" cy="70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lang="en-US" sz="1150" b="0">
              <a:latin typeface="Tahoma" panose="020B0604030504040204" pitchFamily="34" charset="0"/>
              <a:ea typeface="Tahoma" panose="020B0604030504040204" pitchFamily="34" charset="0"/>
              <a:cs typeface="Tahoma" panose="020B0604030504040204" pitchFamily="34" charset="0"/>
            </a:rPr>
            <a:t>Political elites</a:t>
          </a:r>
          <a:r>
            <a:rPr lang="en-US" sz="1150" b="0" baseline="0">
              <a:latin typeface="Tahoma" panose="020B0604030504040204" pitchFamily="34" charset="0"/>
              <a:ea typeface="Tahoma" panose="020B0604030504040204" pitchFamily="34" charset="0"/>
              <a:cs typeface="Tahoma" panose="020B0604030504040204" pitchFamily="34" charset="0"/>
            </a:rPr>
            <a:t> rise to their positions of influence largely from accessing resources to resolve </a:t>
          </a:r>
          <a:r>
            <a:rPr lang="en-US" sz="1150" b="0" spc="-10" baseline="0">
              <a:latin typeface="Tahoma" panose="020B0604030504040204" pitchFamily="34" charset="0"/>
              <a:ea typeface="Tahoma" panose="020B0604030504040204" pitchFamily="34" charset="0"/>
              <a:cs typeface="Tahoma" panose="020B0604030504040204" pitchFamily="34" charset="0"/>
            </a:rPr>
            <a:t>needs at a level foreign to you. </a:t>
          </a:r>
          <a:r>
            <a:rPr lang="en-US" sz="1150" b="0" spc="-10">
              <a:latin typeface="Tahoma" panose="020B0604030504040204" pitchFamily="34" charset="0"/>
              <a:ea typeface="Tahoma" panose="020B0604030504040204" pitchFamily="34" charset="0"/>
              <a:cs typeface="Tahoma" panose="020B0604030504040204" pitchFamily="34" charset="0"/>
            </a:rPr>
            <a:t>Through</a:t>
          </a:r>
          <a:r>
            <a:rPr lang="en-US" sz="1150" b="0" spc="-10" baseline="0">
              <a:latin typeface="Tahoma" panose="020B0604030504040204" pitchFamily="34" charset="0"/>
              <a:ea typeface="Tahoma" panose="020B0604030504040204" pitchFamily="34" charset="0"/>
              <a:cs typeface="Tahoma" panose="020B0604030504040204" pitchFamily="34" charset="0"/>
            </a:rPr>
            <a:t> the lens of their more resolved psychosocial needs</a:t>
          </a:r>
          <a:r>
            <a:rPr lang="en-US" sz="1150" b="0" baseline="0">
              <a:latin typeface="Tahoma" panose="020B0604030504040204" pitchFamily="34" charset="0"/>
              <a:ea typeface="Tahoma" panose="020B0604030504040204" pitchFamily="34" charset="0"/>
              <a:cs typeface="Tahoma" panose="020B0604030504040204" pitchFamily="34" charset="0"/>
            </a:rPr>
            <a:t>, political centricism expressed in neoliberalism makes clear sense. How we put up with it remains a little cloudy. At least until now.</a:t>
          </a:r>
        </a:p>
      </xdr:txBody>
    </xdr:sp>
    <xdr:clientData/>
  </xdr:twoCellAnchor>
  <xdr:twoCellAnchor>
    <xdr:from>
      <xdr:col>1</xdr:col>
      <xdr:colOff>230520</xdr:colOff>
      <xdr:row>877</xdr:row>
      <xdr:rowOff>114300</xdr:rowOff>
    </xdr:from>
    <xdr:to>
      <xdr:col>12</xdr:col>
      <xdr:colOff>268620</xdr:colOff>
      <xdr:row>885</xdr:row>
      <xdr:rowOff>83820</xdr:rowOff>
    </xdr:to>
    <xdr:sp macro="" textlink="">
      <xdr:nvSpPr>
        <xdr:cNvPr id="1141" name="TextBox 1140">
          <a:extLst>
            <a:ext uri="{FF2B5EF4-FFF2-40B4-BE49-F238E27FC236}">
              <a16:creationId xmlns:a16="http://schemas.microsoft.com/office/drawing/2014/main" id="{BC1CD311-09CD-48B4-BE2B-518AFD15898F}"/>
            </a:ext>
          </a:extLst>
        </xdr:cNvPr>
        <xdr:cNvSpPr txBox="1"/>
      </xdr:nvSpPr>
      <xdr:spPr>
        <a:xfrm>
          <a:off x="344820" y="166198550"/>
          <a:ext cx="5695950" cy="1290320"/>
        </a:xfrm>
        <a:prstGeom prst="rect">
          <a:avLst/>
        </a:prstGeom>
        <a:noFill/>
        <a:ln w="9525" cmpd="sng">
          <a:solidFill>
            <a:srgbClr val="FF99FF">
              <a:alpha val="25000"/>
            </a:srgbClr>
          </a:solidFill>
        </a:ln>
        <a:effectLst>
          <a:outerShdw blurRad="63500" sx="102000" sy="102000" algn="ctr" rotWithShape="0">
            <a:srgbClr val="FF99FF">
              <a:alpha val="75000"/>
            </a:srgb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400" baseline="0">
              <a:solidFill>
                <a:srgbClr val="FF99FF"/>
              </a:solidFill>
              <a:latin typeface="Arial" panose="020B0604020202020204" pitchFamily="34" charset="0"/>
              <a:cs typeface="Arial" panose="020B0604020202020204" pitchFamily="34" charset="0"/>
            </a:rPr>
            <a:t>When stuck in </a:t>
          </a:r>
          <a:r>
            <a:rPr lang="en-US" sz="1400" baseline="0">
              <a:solidFill>
                <a:srgbClr val="FFFF00"/>
              </a:solidFill>
              <a:latin typeface="Arial" panose="020B0604020202020204" pitchFamily="34" charset="0"/>
              <a:cs typeface="Arial" panose="020B0604020202020204" pitchFamily="34" charset="0"/>
            </a:rPr>
            <a:t>pain</a:t>
          </a:r>
          <a:r>
            <a:rPr lang="en-US" sz="1400" baseline="0">
              <a:solidFill>
                <a:srgbClr val="FF99FF"/>
              </a:solidFill>
              <a:latin typeface="Arial" panose="020B0604020202020204" pitchFamily="34" charset="0"/>
              <a:cs typeface="Arial" panose="020B0604020202020204" pitchFamily="34" charset="0"/>
            </a:rPr>
            <a:t>,</a:t>
          </a:r>
        </a:p>
        <a:p>
          <a:pPr algn="ctr"/>
          <a:r>
            <a:rPr lang="en-US" sz="2400" b="1" baseline="0">
              <a:solidFill>
                <a:srgbClr val="FF99FF"/>
              </a:solidFill>
              <a:latin typeface="Tahoma" panose="020B0604030504040204" pitchFamily="34" charset="0"/>
              <a:ea typeface="Tahoma" panose="020B0604030504040204" pitchFamily="34" charset="0"/>
              <a:cs typeface="Tahoma" panose="020B0604030504040204" pitchFamily="34" charset="0"/>
            </a:rPr>
            <a:t>fast relief</a:t>
          </a:r>
        </a:p>
        <a:p>
          <a:pPr algn="ctr"/>
          <a:r>
            <a:rPr lang="en-US" sz="1400" b="0" baseline="0">
              <a:solidFill>
                <a:srgbClr val="FF99FF"/>
              </a:solidFill>
              <a:latin typeface="Arial Narrow" panose="020B0606020202030204" pitchFamily="34" charset="0"/>
            </a:rPr>
            <a:t>seems far more important than</a:t>
          </a:r>
          <a:r>
            <a:rPr lang="en-US" sz="1400" b="1" baseline="0">
              <a:solidFill>
                <a:srgbClr val="FF99FF"/>
              </a:solidFill>
            </a:rPr>
            <a:t> </a:t>
          </a:r>
        </a:p>
        <a:p>
          <a:pPr algn="ctr"/>
          <a:r>
            <a:rPr lang="en-US" sz="2400" b="1" baseline="0">
              <a:solidFill>
                <a:srgbClr val="FF99FF"/>
              </a:solidFill>
              <a:latin typeface="Tahoma" panose="020B0604030504040204" pitchFamily="34" charset="0"/>
              <a:ea typeface="Tahoma" panose="020B0604030504040204" pitchFamily="34" charset="0"/>
              <a:cs typeface="Tahoma" panose="020B0604030504040204" pitchFamily="34" charset="0"/>
            </a:rPr>
            <a:t>slow reason</a:t>
          </a:r>
          <a:r>
            <a:rPr lang="en-US" sz="1400" baseline="0">
              <a:solidFill>
                <a:srgbClr val="FF99FF"/>
              </a:solidFill>
              <a:latin typeface="Tahoma" panose="020B0604030504040204" pitchFamily="34" charset="0"/>
              <a:ea typeface="Tahoma" panose="020B0604030504040204" pitchFamily="34" charset="0"/>
              <a:cs typeface="Tahoma" panose="020B0604030504040204" pitchFamily="34" charset="0"/>
            </a:rPr>
            <a:t>. </a:t>
          </a:r>
        </a:p>
      </xdr:txBody>
    </xdr:sp>
    <xdr:clientData/>
  </xdr:twoCellAnchor>
  <xdr:twoCellAnchor>
    <xdr:from>
      <xdr:col>1</xdr:col>
      <xdr:colOff>230520</xdr:colOff>
      <xdr:row>885</xdr:row>
      <xdr:rowOff>9310</xdr:rowOff>
    </xdr:from>
    <xdr:to>
      <xdr:col>12</xdr:col>
      <xdr:colOff>268620</xdr:colOff>
      <xdr:row>897</xdr:row>
      <xdr:rowOff>100750</xdr:rowOff>
    </xdr:to>
    <xdr:sp macro="" textlink="">
      <xdr:nvSpPr>
        <xdr:cNvPr id="1142" name="TextBox 1141">
          <a:extLst>
            <a:ext uri="{FF2B5EF4-FFF2-40B4-BE49-F238E27FC236}">
              <a16:creationId xmlns:a16="http://schemas.microsoft.com/office/drawing/2014/main" id="{CCACE54C-BB9E-46CC-B04A-6F0EF52D9B3F}"/>
            </a:ext>
          </a:extLst>
        </xdr:cNvPr>
        <xdr:cNvSpPr txBox="1"/>
      </xdr:nvSpPr>
      <xdr:spPr>
        <a:xfrm>
          <a:off x="344820" y="167414360"/>
          <a:ext cx="5695950" cy="20726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400" b="1" baseline="0">
              <a:solidFill>
                <a:srgbClr val="FF99FF"/>
              </a:solidFill>
              <a:latin typeface="Tahoma" panose="020B0604030504040204" pitchFamily="34" charset="0"/>
              <a:ea typeface="Tahoma" panose="020B0604030504040204" pitchFamily="34" charset="0"/>
              <a:cs typeface="Tahoma" panose="020B0604030504040204" pitchFamily="34" charset="0"/>
            </a:rPr>
            <a:t>But politial elites</a:t>
          </a:r>
        </a:p>
        <a:p>
          <a:pPr algn="ctr"/>
          <a:r>
            <a:rPr lang="en-US" sz="1400" b="0" baseline="0">
              <a:solidFill>
                <a:srgbClr val="FF99FF"/>
              </a:solidFill>
              <a:latin typeface="Arial Narrow" panose="020B0606020202030204" pitchFamily="34" charset="0"/>
            </a:rPr>
            <a:t>expect and depend on you to favor</a:t>
          </a:r>
        </a:p>
        <a:p>
          <a:pPr algn="ctr"/>
          <a:r>
            <a:rPr lang="en-US" sz="1600" b="1" baseline="0">
              <a:solidFill>
                <a:srgbClr val="FF99FF"/>
              </a:solidFill>
              <a:latin typeface="Tahoma" panose="020B0604030504040204" pitchFamily="34" charset="0"/>
              <a:ea typeface="Tahoma" panose="020B0604030504040204" pitchFamily="34" charset="0"/>
              <a:cs typeface="Tahoma" panose="020B0604030504040204" pitchFamily="34" charset="0"/>
            </a:rPr>
            <a:t>fast generalizing relief </a:t>
          </a:r>
        </a:p>
        <a:p>
          <a:pPr algn="ctr"/>
          <a:r>
            <a:rPr lang="en-US" sz="1800" b="0" i="1" baseline="0">
              <a:solidFill>
                <a:srgbClr val="FF99FF"/>
              </a:solidFill>
              <a:latin typeface="Arial Narrow" panose="020B0606020202030204" pitchFamily="34" charset="0"/>
            </a:rPr>
            <a:t>over</a:t>
          </a:r>
          <a:r>
            <a:rPr lang="en-US" sz="1400" b="1" baseline="0">
              <a:solidFill>
                <a:srgbClr val="FF99FF"/>
              </a:solidFill>
            </a:rPr>
            <a:t> </a:t>
          </a:r>
        </a:p>
        <a:p>
          <a:pPr algn="ctr"/>
          <a:r>
            <a:rPr lang="en-US" sz="2400" b="1" baseline="0">
              <a:solidFill>
                <a:srgbClr val="FF99FF"/>
              </a:solidFill>
              <a:latin typeface="Tahoma" panose="020B0604030504040204" pitchFamily="34" charset="0"/>
              <a:ea typeface="Tahoma" panose="020B0604030504040204" pitchFamily="34" charset="0"/>
              <a:cs typeface="Tahoma" panose="020B0604030504040204" pitchFamily="34" charset="0"/>
            </a:rPr>
            <a:t>slow reason</a:t>
          </a:r>
          <a:r>
            <a:rPr lang="en-US" sz="1400" baseline="0">
              <a:solidFill>
                <a:srgbClr val="FF99FF"/>
              </a:solidFill>
              <a:latin typeface="Tahoma" panose="020B0604030504040204" pitchFamily="34" charset="0"/>
              <a:ea typeface="Tahoma" panose="020B0604030504040204" pitchFamily="34" charset="0"/>
              <a:cs typeface="Tahoma" panose="020B0604030504040204" pitchFamily="34" charset="0"/>
            </a:rPr>
            <a:t> </a:t>
          </a:r>
        </a:p>
        <a:p>
          <a:pPr algn="ctr"/>
          <a:r>
            <a:rPr lang="en-US" sz="1400" baseline="0">
              <a:solidFill>
                <a:srgbClr val="FF99FF"/>
              </a:solidFill>
              <a:latin typeface="Tahoma" panose="020B0604030504040204" pitchFamily="34" charset="0"/>
              <a:ea typeface="Tahoma" panose="020B0604030504040204" pitchFamily="34" charset="0"/>
              <a:cs typeface="Tahoma" panose="020B0604030504040204" pitchFamily="34" charset="0"/>
            </a:rPr>
            <a:t>to keep them in power</a:t>
          </a:r>
        </a:p>
        <a:p>
          <a:pPr algn="ctr"/>
          <a:r>
            <a:rPr lang="en-US" sz="1400" baseline="0">
              <a:solidFill>
                <a:srgbClr val="FF99FF"/>
              </a:solidFill>
              <a:latin typeface="Tahoma" panose="020B0604030504040204" pitchFamily="34" charset="0"/>
              <a:ea typeface="Tahoma" panose="020B0604030504040204" pitchFamily="34" charset="0"/>
              <a:cs typeface="Tahoma" panose="020B0604030504040204" pitchFamily="34" charset="0"/>
            </a:rPr>
            <a:t>over your expected inability to respond to specific needs.</a:t>
          </a:r>
        </a:p>
      </xdr:txBody>
    </xdr:sp>
    <xdr:clientData/>
  </xdr:twoCellAnchor>
  <xdr:twoCellAnchor>
    <xdr:from>
      <xdr:col>1</xdr:col>
      <xdr:colOff>0</xdr:colOff>
      <xdr:row>586</xdr:row>
      <xdr:rowOff>36518</xdr:rowOff>
    </xdr:from>
    <xdr:to>
      <xdr:col>12</xdr:col>
      <xdr:colOff>487680</xdr:colOff>
      <xdr:row>597</xdr:row>
      <xdr:rowOff>130525</xdr:rowOff>
    </xdr:to>
    <xdr:grpSp>
      <xdr:nvGrpSpPr>
        <xdr:cNvPr id="1143" name="Group 1142">
          <a:extLst>
            <a:ext uri="{FF2B5EF4-FFF2-40B4-BE49-F238E27FC236}">
              <a16:creationId xmlns:a16="http://schemas.microsoft.com/office/drawing/2014/main" id="{37E258A7-0634-46F3-9292-5AECB2557043}"/>
            </a:ext>
          </a:extLst>
        </xdr:cNvPr>
        <xdr:cNvGrpSpPr/>
      </xdr:nvGrpSpPr>
      <xdr:grpSpPr>
        <a:xfrm>
          <a:off x="114300" y="113942818"/>
          <a:ext cx="6145530" cy="1910107"/>
          <a:chOff x="22860" y="115845278"/>
          <a:chExt cx="6134100" cy="2021867"/>
        </a:xfrm>
      </xdr:grpSpPr>
      <xdr:sp macro="" textlink="">
        <xdr:nvSpPr>
          <xdr:cNvPr id="1144" name="Block Arc 1143">
            <a:extLst>
              <a:ext uri="{FF2B5EF4-FFF2-40B4-BE49-F238E27FC236}">
                <a16:creationId xmlns:a16="http://schemas.microsoft.com/office/drawing/2014/main" id="{6D288571-C0A5-FA5C-65D5-1149EE5C09B6}"/>
              </a:ext>
            </a:extLst>
          </xdr:cNvPr>
          <xdr:cNvSpPr/>
        </xdr:nvSpPr>
        <xdr:spPr>
          <a:xfrm>
            <a:off x="3581400" y="116799360"/>
            <a:ext cx="2575560" cy="350520"/>
          </a:xfrm>
          <a:prstGeom prst="blockArc">
            <a:avLst/>
          </a:prstGeom>
          <a:pattFill prst="shingle">
            <a:fgClr>
              <a:srgbClr val="FF7171"/>
            </a:fgClr>
            <a:bgClr>
              <a:schemeClr val="bg1"/>
            </a:bgClr>
          </a:pattFill>
          <a:ln w="3175">
            <a:solidFill>
              <a:srgbClr val="FF7171"/>
            </a:solidFill>
          </a:ln>
          <a:effectLst>
            <a:outerShdw blurRad="50800" dist="38100" dir="5400000" algn="t"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sp macro="" textlink="">
        <xdr:nvSpPr>
          <xdr:cNvPr id="1145" name="Block Arc 1144">
            <a:extLst>
              <a:ext uri="{FF2B5EF4-FFF2-40B4-BE49-F238E27FC236}">
                <a16:creationId xmlns:a16="http://schemas.microsoft.com/office/drawing/2014/main" id="{01682D20-8D7C-838E-4001-51C63E9FAD66}"/>
              </a:ext>
            </a:extLst>
          </xdr:cNvPr>
          <xdr:cNvSpPr/>
        </xdr:nvSpPr>
        <xdr:spPr>
          <a:xfrm>
            <a:off x="22860" y="116799360"/>
            <a:ext cx="2575560" cy="350520"/>
          </a:xfrm>
          <a:prstGeom prst="blockArc">
            <a:avLst/>
          </a:prstGeom>
          <a:pattFill prst="shingle">
            <a:fgClr>
              <a:srgbClr val="00B0F0"/>
            </a:fgClr>
            <a:bgClr>
              <a:schemeClr val="bg1"/>
            </a:bgClr>
          </a:pattFill>
          <a:ln w="3175">
            <a:solidFill>
              <a:srgbClr val="00B0F0"/>
            </a:solidFill>
          </a:ln>
          <a:effectLst>
            <a:outerShdw blurRad="50800" dist="38100" dir="5400000" algn="t"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grpSp>
        <xdr:nvGrpSpPr>
          <xdr:cNvPr id="1146" name="Group 1145">
            <a:extLst>
              <a:ext uri="{FF2B5EF4-FFF2-40B4-BE49-F238E27FC236}">
                <a16:creationId xmlns:a16="http://schemas.microsoft.com/office/drawing/2014/main" id="{737BAFFF-730B-2729-876C-1126EE22819D}"/>
              </a:ext>
            </a:extLst>
          </xdr:cNvPr>
          <xdr:cNvGrpSpPr/>
        </xdr:nvGrpSpPr>
        <xdr:grpSpPr>
          <a:xfrm>
            <a:off x="37336" y="115845278"/>
            <a:ext cx="6092519" cy="2021867"/>
            <a:chOff x="295784" y="107859518"/>
            <a:chExt cx="5607875" cy="2021867"/>
          </a:xfrm>
        </xdr:grpSpPr>
        <xdr:grpSp>
          <xdr:nvGrpSpPr>
            <xdr:cNvPr id="1149" name="Group 1148">
              <a:extLst>
                <a:ext uri="{FF2B5EF4-FFF2-40B4-BE49-F238E27FC236}">
                  <a16:creationId xmlns:a16="http://schemas.microsoft.com/office/drawing/2014/main" id="{57D4874D-1931-68B5-A461-BDE3A58215F7}"/>
                </a:ext>
              </a:extLst>
            </xdr:cNvPr>
            <xdr:cNvGrpSpPr>
              <a:grpSpLocks noChangeAspect="1"/>
            </xdr:cNvGrpSpPr>
          </xdr:nvGrpSpPr>
          <xdr:grpSpPr>
            <a:xfrm>
              <a:off x="3672553" y="107859518"/>
              <a:ext cx="790042" cy="1982459"/>
              <a:chOff x="14944724" y="104774999"/>
              <a:chExt cx="1371601" cy="3409948"/>
            </a:xfrm>
          </xdr:grpSpPr>
          <xdr:grpSp>
            <xdr:nvGrpSpPr>
              <xdr:cNvPr id="1225" name="Group 1224">
                <a:extLst>
                  <a:ext uri="{FF2B5EF4-FFF2-40B4-BE49-F238E27FC236}">
                    <a16:creationId xmlns:a16="http://schemas.microsoft.com/office/drawing/2014/main" id="{BF934880-7E0C-9FE7-200D-6C7E1A327122}"/>
                  </a:ext>
                </a:extLst>
              </xdr:cNvPr>
              <xdr:cNvGrpSpPr/>
            </xdr:nvGrpSpPr>
            <xdr:grpSpPr>
              <a:xfrm>
                <a:off x="14944724" y="105441747"/>
                <a:ext cx="1053296" cy="2743200"/>
                <a:chOff x="14944724" y="105441747"/>
                <a:chExt cx="1053296" cy="2743200"/>
              </a:xfrm>
            </xdr:grpSpPr>
            <xdr:grpSp>
              <xdr:nvGrpSpPr>
                <xdr:cNvPr id="1227" name="Group 1226">
                  <a:extLst>
                    <a:ext uri="{FF2B5EF4-FFF2-40B4-BE49-F238E27FC236}">
                      <a16:creationId xmlns:a16="http://schemas.microsoft.com/office/drawing/2014/main" id="{285991D4-33E4-0789-0235-D306A0F6513A}"/>
                    </a:ext>
                  </a:extLst>
                </xdr:cNvPr>
                <xdr:cNvGrpSpPr>
                  <a:grpSpLocks noChangeAspect="1"/>
                </xdr:cNvGrpSpPr>
              </xdr:nvGrpSpPr>
              <xdr:grpSpPr>
                <a:xfrm>
                  <a:off x="14944724" y="105441747"/>
                  <a:ext cx="1053296" cy="2743200"/>
                  <a:chOff x="4819649" y="104755947"/>
                  <a:chExt cx="2600325" cy="6772277"/>
                </a:xfrm>
                <a:solidFill>
                  <a:srgbClr val="FF7171"/>
                </a:solidFill>
              </xdr:grpSpPr>
              <xdr:sp macro="" textlink="">
                <xdr:nvSpPr>
                  <xdr:cNvPr id="1232" name="Rectangle: Rounded Corners 1231">
                    <a:extLst>
                      <a:ext uri="{FF2B5EF4-FFF2-40B4-BE49-F238E27FC236}">
                        <a16:creationId xmlns:a16="http://schemas.microsoft.com/office/drawing/2014/main" id="{C34585E3-169C-5A08-FB59-7F1AE0532529}"/>
                      </a:ext>
                    </a:extLst>
                  </xdr:cNvPr>
                  <xdr:cNvSpPr/>
                </xdr:nvSpPr>
                <xdr:spPr>
                  <a:xfrm>
                    <a:off x="4819649" y="106403773"/>
                    <a:ext cx="457200" cy="2286000"/>
                  </a:xfrm>
                  <a:prstGeom prst="roundRect">
                    <a:avLst>
                      <a:gd name="adj" fmla="val 47917"/>
                    </a:avLst>
                  </a:prstGeom>
                  <a:solidFill>
                    <a:srgbClr val="FF99CC"/>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C8FFE1"/>
                      </a:solidFill>
                    </a:endParaRPr>
                  </a:p>
                </xdr:txBody>
              </xdr:sp>
              <xdr:sp macro="" textlink="">
                <xdr:nvSpPr>
                  <xdr:cNvPr id="1233" name="Rectangle: Rounded Corners 1232">
                    <a:extLst>
                      <a:ext uri="{FF2B5EF4-FFF2-40B4-BE49-F238E27FC236}">
                        <a16:creationId xmlns:a16="http://schemas.microsoft.com/office/drawing/2014/main" id="{F25D8B58-4480-5174-B275-40E7F8138D3D}"/>
                      </a:ext>
                    </a:extLst>
                  </xdr:cNvPr>
                  <xdr:cNvSpPr/>
                </xdr:nvSpPr>
                <xdr:spPr>
                  <a:xfrm>
                    <a:off x="6962774" y="106403773"/>
                    <a:ext cx="457200" cy="2286000"/>
                  </a:xfrm>
                  <a:prstGeom prst="roundRect">
                    <a:avLst>
                      <a:gd name="adj" fmla="val 47917"/>
                    </a:avLst>
                  </a:prstGeom>
                  <a:solidFill>
                    <a:srgbClr val="FF99CC"/>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C8FFE1"/>
                      </a:solidFill>
                    </a:endParaRPr>
                  </a:p>
                </xdr:txBody>
              </xdr:sp>
              <xdr:sp macro="" textlink="">
                <xdr:nvSpPr>
                  <xdr:cNvPr id="1234" name="Rectangle: Rounded Corners 1233">
                    <a:extLst>
                      <a:ext uri="{FF2B5EF4-FFF2-40B4-BE49-F238E27FC236}">
                        <a16:creationId xmlns:a16="http://schemas.microsoft.com/office/drawing/2014/main" id="{AA0D057F-96D5-5F24-AA4E-2FF0D560D476}"/>
                      </a:ext>
                    </a:extLst>
                  </xdr:cNvPr>
                  <xdr:cNvSpPr/>
                </xdr:nvSpPr>
                <xdr:spPr>
                  <a:xfrm rot="16200000">
                    <a:off x="5553075" y="105336972"/>
                    <a:ext cx="1133477" cy="2581278"/>
                  </a:xfrm>
                  <a:prstGeom prst="roundRect">
                    <a:avLst>
                      <a:gd name="adj" fmla="val 47917"/>
                    </a:avLst>
                  </a:prstGeom>
                  <a:solidFill>
                    <a:srgbClr val="FF99CC"/>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C8FFE1"/>
                      </a:solidFill>
                    </a:endParaRPr>
                  </a:p>
                </xdr:txBody>
              </xdr:sp>
              <xdr:sp macro="" textlink="">
                <xdr:nvSpPr>
                  <xdr:cNvPr id="1235" name="Rectangle: Rounded Corners 1234">
                    <a:extLst>
                      <a:ext uri="{FF2B5EF4-FFF2-40B4-BE49-F238E27FC236}">
                        <a16:creationId xmlns:a16="http://schemas.microsoft.com/office/drawing/2014/main" id="{CB7936C0-A2AA-E7EB-099C-5DE65C2021BF}"/>
                      </a:ext>
                    </a:extLst>
                  </xdr:cNvPr>
                  <xdr:cNvSpPr/>
                </xdr:nvSpPr>
                <xdr:spPr>
                  <a:xfrm rot="16200000">
                    <a:off x="5557838" y="104751184"/>
                    <a:ext cx="1133477" cy="1143003"/>
                  </a:xfrm>
                  <a:prstGeom prst="roundRect">
                    <a:avLst>
                      <a:gd name="adj" fmla="val 47917"/>
                    </a:avLst>
                  </a:prstGeom>
                  <a:solidFill>
                    <a:srgbClr val="FF99CC"/>
                  </a:solidFill>
                  <a:ln>
                    <a:noFill/>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C8FFE1"/>
                      </a:solidFill>
                    </a:endParaRPr>
                  </a:p>
                </xdr:txBody>
              </xdr:sp>
              <xdr:sp macro="" textlink="">
                <xdr:nvSpPr>
                  <xdr:cNvPr id="1236" name="Rectangle: Rounded Corners 1235">
                    <a:extLst>
                      <a:ext uri="{FF2B5EF4-FFF2-40B4-BE49-F238E27FC236}">
                        <a16:creationId xmlns:a16="http://schemas.microsoft.com/office/drawing/2014/main" id="{90CC5F35-723B-89C8-3527-D1055CEDDE15}"/>
                      </a:ext>
                    </a:extLst>
                  </xdr:cNvPr>
                  <xdr:cNvSpPr/>
                </xdr:nvSpPr>
                <xdr:spPr>
                  <a:xfrm rot="16200000">
                    <a:off x="5210177" y="107203872"/>
                    <a:ext cx="1828799" cy="1143003"/>
                  </a:xfrm>
                  <a:prstGeom prst="roundRect">
                    <a:avLst>
                      <a:gd name="adj" fmla="val 47917"/>
                    </a:avLst>
                  </a:prstGeom>
                  <a:solidFill>
                    <a:srgbClr val="FF99CC"/>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C8FFE1"/>
                      </a:solidFill>
                    </a:endParaRPr>
                  </a:p>
                </xdr:txBody>
              </xdr:sp>
              <xdr:sp macro="" textlink="">
                <xdr:nvSpPr>
                  <xdr:cNvPr id="1237" name="Rectangle: Rounded Corners 1236">
                    <a:extLst>
                      <a:ext uri="{FF2B5EF4-FFF2-40B4-BE49-F238E27FC236}">
                        <a16:creationId xmlns:a16="http://schemas.microsoft.com/office/drawing/2014/main" id="{E4095B95-9FAA-8AA3-0BF9-2F6AFE0D76C7}"/>
                      </a:ext>
                    </a:extLst>
                  </xdr:cNvPr>
                  <xdr:cNvSpPr/>
                </xdr:nvSpPr>
                <xdr:spPr>
                  <a:xfrm>
                    <a:off x="5419725" y="106499024"/>
                    <a:ext cx="640080" cy="5029200"/>
                  </a:xfrm>
                  <a:prstGeom prst="roundRect">
                    <a:avLst>
                      <a:gd name="adj" fmla="val 47917"/>
                    </a:avLst>
                  </a:prstGeom>
                  <a:solidFill>
                    <a:srgbClr val="FF99CC"/>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C8FFE1"/>
                      </a:solidFill>
                    </a:endParaRPr>
                  </a:p>
                </xdr:txBody>
              </xdr:sp>
              <xdr:sp macro="" textlink="">
                <xdr:nvSpPr>
                  <xdr:cNvPr id="1238" name="Rectangle: Rounded Corners 1237">
                    <a:extLst>
                      <a:ext uri="{FF2B5EF4-FFF2-40B4-BE49-F238E27FC236}">
                        <a16:creationId xmlns:a16="http://schemas.microsoft.com/office/drawing/2014/main" id="{9E5940A1-68BB-18E5-E4E5-0223FDF05C6F}"/>
                      </a:ext>
                    </a:extLst>
                  </xdr:cNvPr>
                  <xdr:cNvSpPr/>
                </xdr:nvSpPr>
                <xdr:spPr>
                  <a:xfrm>
                    <a:off x="6200775" y="106499024"/>
                    <a:ext cx="640080" cy="5029200"/>
                  </a:xfrm>
                  <a:prstGeom prst="roundRect">
                    <a:avLst>
                      <a:gd name="adj" fmla="val 47917"/>
                    </a:avLst>
                  </a:prstGeom>
                  <a:solidFill>
                    <a:srgbClr val="FF99CC"/>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C8FFE1"/>
                      </a:solidFill>
                    </a:endParaRPr>
                  </a:p>
                </xdr:txBody>
              </xdr:sp>
            </xdr:grpSp>
            <xdr:grpSp>
              <xdr:nvGrpSpPr>
                <xdr:cNvPr id="1228" name="Group 1227">
                  <a:extLst>
                    <a:ext uri="{FF2B5EF4-FFF2-40B4-BE49-F238E27FC236}">
                      <a16:creationId xmlns:a16="http://schemas.microsoft.com/office/drawing/2014/main" id="{37C98D02-C99E-3697-2FA9-E7EA40E77B93}"/>
                    </a:ext>
                  </a:extLst>
                </xdr:cNvPr>
                <xdr:cNvGrpSpPr/>
              </xdr:nvGrpSpPr>
              <xdr:grpSpPr>
                <a:xfrm>
                  <a:off x="15001875" y="106064797"/>
                  <a:ext cx="953589" cy="1109382"/>
                  <a:chOff x="-11112" y="0"/>
                  <a:chExt cx="1112519" cy="1371600"/>
                </a:xfrm>
              </xdr:grpSpPr>
              <xdr:sp macro="" textlink="">
                <xdr:nvSpPr>
                  <xdr:cNvPr id="1229" name="Rectangle 1228">
                    <a:extLst>
                      <a:ext uri="{FF2B5EF4-FFF2-40B4-BE49-F238E27FC236}">
                        <a16:creationId xmlns:a16="http://schemas.microsoft.com/office/drawing/2014/main" id="{7EE06E04-B248-3F12-1BFF-8F234251DA00}"/>
                      </a:ext>
                    </a:extLst>
                  </xdr:cNvPr>
                  <xdr:cNvSpPr/>
                </xdr:nvSpPr>
                <xdr:spPr>
                  <a:xfrm>
                    <a:off x="-11112" y="0"/>
                    <a:ext cx="457200" cy="1371600"/>
                  </a:xfrm>
                  <a:prstGeom prst="rect">
                    <a:avLst/>
                  </a:prstGeom>
                  <a:gradFill>
                    <a:gsLst>
                      <a:gs pos="0">
                        <a:schemeClr val="bg1">
                          <a:lumMod val="95000"/>
                        </a:schemeClr>
                      </a:gs>
                      <a:gs pos="44000">
                        <a:schemeClr val="bg1">
                          <a:lumMod val="95000"/>
                        </a:schemeClr>
                      </a:gs>
                      <a:gs pos="45000">
                        <a:schemeClr val="accent6">
                          <a:lumMod val="40000"/>
                          <a:lumOff val="60000"/>
                        </a:schemeClr>
                      </a:gs>
                      <a:gs pos="100000">
                        <a:schemeClr val="accent6">
                          <a:lumMod val="60000"/>
                          <a:lumOff val="40000"/>
                        </a:schemeClr>
                      </a:gs>
                    </a:gsLst>
                    <a:lin ang="5400000" scaled="1"/>
                  </a:gradFill>
                  <a:ln>
                    <a:solidFill>
                      <a:schemeClr val="accent5">
                        <a:lumMod val="20000"/>
                        <a:lumOff val="80000"/>
                      </a:schemeClr>
                    </a:solidFill>
                  </a:ln>
                  <a:effectLst>
                    <a:glow rad="63500">
                      <a:srgbClr val="FF3C3C">
                        <a:alpha val="40000"/>
                      </a:srgbClr>
                    </a:glow>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solidFill>
                        <a:srgbClr val="C8FFE1"/>
                      </a:solidFill>
                    </a:endParaRPr>
                  </a:p>
                </xdr:txBody>
              </xdr:sp>
              <xdr:sp macro="" textlink="">
                <xdr:nvSpPr>
                  <xdr:cNvPr id="1230" name="Rectangle 1229">
                    <a:extLst>
                      <a:ext uri="{FF2B5EF4-FFF2-40B4-BE49-F238E27FC236}">
                        <a16:creationId xmlns:a16="http://schemas.microsoft.com/office/drawing/2014/main" id="{DA4EA3F3-1006-A013-7AE1-88E290DFAE42}"/>
                      </a:ext>
                    </a:extLst>
                  </xdr:cNvPr>
                  <xdr:cNvSpPr/>
                </xdr:nvSpPr>
                <xdr:spPr>
                  <a:xfrm>
                    <a:off x="644207" y="0"/>
                    <a:ext cx="457200" cy="1371600"/>
                  </a:xfrm>
                  <a:prstGeom prst="rect">
                    <a:avLst/>
                  </a:prstGeom>
                  <a:gradFill>
                    <a:gsLst>
                      <a:gs pos="0">
                        <a:schemeClr val="bg1">
                          <a:lumMod val="95000"/>
                        </a:schemeClr>
                      </a:gs>
                      <a:gs pos="35000">
                        <a:schemeClr val="bg1">
                          <a:lumMod val="95000"/>
                        </a:schemeClr>
                      </a:gs>
                      <a:gs pos="36000">
                        <a:srgbClr val="F0CDFF"/>
                      </a:gs>
                      <a:gs pos="100000">
                        <a:srgbClr val="D7B9FF"/>
                      </a:gs>
                    </a:gsLst>
                    <a:lin ang="5400000" scaled="1"/>
                  </a:gradFill>
                  <a:ln>
                    <a:solidFill>
                      <a:schemeClr val="accent5">
                        <a:lumMod val="20000"/>
                        <a:lumOff val="80000"/>
                      </a:schemeClr>
                    </a:solidFill>
                  </a:ln>
                  <a:effectLst>
                    <a:glow rad="63500">
                      <a:srgbClr val="FF3C3C">
                        <a:alpha val="40000"/>
                      </a:srgbClr>
                    </a:glow>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solidFill>
                        <a:srgbClr val="C8FFE1"/>
                      </a:solidFill>
                    </a:endParaRPr>
                  </a:p>
                </xdr:txBody>
              </xdr:sp>
              <xdr:cxnSp macro="">
                <xdr:nvCxnSpPr>
                  <xdr:cNvPr id="1231" name="Straight Connector 1230">
                    <a:extLst>
                      <a:ext uri="{FF2B5EF4-FFF2-40B4-BE49-F238E27FC236}">
                        <a16:creationId xmlns:a16="http://schemas.microsoft.com/office/drawing/2014/main" id="{ECABE577-56E0-E9ED-8648-E84F159A34A8}"/>
                      </a:ext>
                    </a:extLst>
                  </xdr:cNvPr>
                  <xdr:cNvCxnSpPr/>
                </xdr:nvCxnSpPr>
                <xdr:spPr>
                  <a:xfrm rot="600000" flipV="1">
                    <a:off x="446043" y="515148"/>
                    <a:ext cx="203729" cy="129739"/>
                  </a:xfrm>
                  <a:prstGeom prst="line">
                    <a:avLst/>
                  </a:prstGeom>
                  <a:ln w="12700">
                    <a:solidFill>
                      <a:srgbClr val="7030A0"/>
                    </a:solidFill>
                  </a:ln>
                </xdr:spPr>
                <xdr:style>
                  <a:lnRef idx="1">
                    <a:schemeClr val="accent1"/>
                  </a:lnRef>
                  <a:fillRef idx="0">
                    <a:schemeClr val="accent1"/>
                  </a:fillRef>
                  <a:effectRef idx="0">
                    <a:schemeClr val="accent1"/>
                  </a:effectRef>
                  <a:fontRef idx="minor">
                    <a:schemeClr val="tx1"/>
                  </a:fontRef>
                </xdr:style>
              </xdr:cxnSp>
            </xdr:grpSp>
          </xdr:grpSp>
          <xdr:sp macro="" textlink="">
            <xdr:nvSpPr>
              <xdr:cNvPr id="1226" name="Thought Bubble: Cloud 1225">
                <a:extLst>
                  <a:ext uri="{FF2B5EF4-FFF2-40B4-BE49-F238E27FC236}">
                    <a16:creationId xmlns:a16="http://schemas.microsoft.com/office/drawing/2014/main" id="{F5AF06D9-7197-BA58-F899-CE01F3442C12}"/>
                  </a:ext>
                </a:extLst>
              </xdr:cNvPr>
              <xdr:cNvSpPr/>
            </xdr:nvSpPr>
            <xdr:spPr>
              <a:xfrm>
                <a:off x="15144750" y="104774999"/>
                <a:ext cx="1171575" cy="514351"/>
              </a:xfrm>
              <a:prstGeom prst="cloudCallout">
                <a:avLst>
                  <a:gd name="adj1" fmla="val -7012"/>
                  <a:gd name="adj2" fmla="val 109061"/>
                </a:avLst>
              </a:prstGeom>
              <a:solidFill>
                <a:srgbClr val="D20000"/>
              </a:solidFill>
              <a:ln>
                <a:solidFill>
                  <a:srgbClr val="C8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C8FFE1"/>
                  </a:solidFill>
                </a:endParaRPr>
              </a:p>
            </xdr:txBody>
          </xdr:sp>
        </xdr:grpSp>
        <xdr:grpSp>
          <xdr:nvGrpSpPr>
            <xdr:cNvPr id="1150" name="Group 1149">
              <a:extLst>
                <a:ext uri="{FF2B5EF4-FFF2-40B4-BE49-F238E27FC236}">
                  <a16:creationId xmlns:a16="http://schemas.microsoft.com/office/drawing/2014/main" id="{A780135B-0405-6C3C-D826-E7B8357C7708}"/>
                </a:ext>
              </a:extLst>
            </xdr:cNvPr>
            <xdr:cNvGrpSpPr>
              <a:grpSpLocks noChangeAspect="1"/>
            </xdr:cNvGrpSpPr>
          </xdr:nvGrpSpPr>
          <xdr:grpSpPr>
            <a:xfrm>
              <a:off x="5228833" y="107882313"/>
              <a:ext cx="674826" cy="1982459"/>
              <a:chOff x="14921419" y="104774999"/>
              <a:chExt cx="1171575" cy="3409948"/>
            </a:xfrm>
          </xdr:grpSpPr>
          <xdr:grpSp>
            <xdr:nvGrpSpPr>
              <xdr:cNvPr id="1211" name="Group 1210">
                <a:extLst>
                  <a:ext uri="{FF2B5EF4-FFF2-40B4-BE49-F238E27FC236}">
                    <a16:creationId xmlns:a16="http://schemas.microsoft.com/office/drawing/2014/main" id="{7D7EAAE8-82FC-9CAC-A743-852C01F36844}"/>
                  </a:ext>
                </a:extLst>
              </xdr:cNvPr>
              <xdr:cNvGrpSpPr/>
            </xdr:nvGrpSpPr>
            <xdr:grpSpPr>
              <a:xfrm>
                <a:off x="14944724" y="105441747"/>
                <a:ext cx="1053296" cy="2743200"/>
                <a:chOff x="14944724" y="105441747"/>
                <a:chExt cx="1053296" cy="2743200"/>
              </a:xfrm>
            </xdr:grpSpPr>
            <xdr:grpSp>
              <xdr:nvGrpSpPr>
                <xdr:cNvPr id="1213" name="Group 1212">
                  <a:extLst>
                    <a:ext uri="{FF2B5EF4-FFF2-40B4-BE49-F238E27FC236}">
                      <a16:creationId xmlns:a16="http://schemas.microsoft.com/office/drawing/2014/main" id="{0633E2D5-C0AD-D960-56F7-377DB95A82CF}"/>
                    </a:ext>
                  </a:extLst>
                </xdr:cNvPr>
                <xdr:cNvGrpSpPr>
                  <a:grpSpLocks noChangeAspect="1"/>
                </xdr:cNvGrpSpPr>
              </xdr:nvGrpSpPr>
              <xdr:grpSpPr>
                <a:xfrm>
                  <a:off x="14944724" y="105441747"/>
                  <a:ext cx="1053296" cy="2743200"/>
                  <a:chOff x="4819649" y="104755947"/>
                  <a:chExt cx="2600325" cy="6772277"/>
                </a:xfrm>
                <a:solidFill>
                  <a:srgbClr val="FF7171"/>
                </a:solidFill>
              </xdr:grpSpPr>
              <xdr:sp macro="" textlink="">
                <xdr:nvSpPr>
                  <xdr:cNvPr id="1218" name="Rectangle: Rounded Corners 1217">
                    <a:extLst>
                      <a:ext uri="{FF2B5EF4-FFF2-40B4-BE49-F238E27FC236}">
                        <a16:creationId xmlns:a16="http://schemas.microsoft.com/office/drawing/2014/main" id="{42F352B5-0A1C-E84C-C7A7-CEDC827FB008}"/>
                      </a:ext>
                    </a:extLst>
                  </xdr:cNvPr>
                  <xdr:cNvSpPr/>
                </xdr:nvSpPr>
                <xdr:spPr>
                  <a:xfrm>
                    <a:off x="4819649" y="106403773"/>
                    <a:ext cx="457200" cy="2286000"/>
                  </a:xfrm>
                  <a:prstGeom prst="roundRect">
                    <a:avLst>
                      <a:gd name="adj" fmla="val 47917"/>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C8FFE1"/>
                      </a:solidFill>
                    </a:endParaRPr>
                  </a:p>
                </xdr:txBody>
              </xdr:sp>
              <xdr:sp macro="" textlink="">
                <xdr:nvSpPr>
                  <xdr:cNvPr id="1219" name="Rectangle: Rounded Corners 1218">
                    <a:extLst>
                      <a:ext uri="{FF2B5EF4-FFF2-40B4-BE49-F238E27FC236}">
                        <a16:creationId xmlns:a16="http://schemas.microsoft.com/office/drawing/2014/main" id="{55554D9E-23F3-08E9-203D-AA462E891BDF}"/>
                      </a:ext>
                    </a:extLst>
                  </xdr:cNvPr>
                  <xdr:cNvSpPr/>
                </xdr:nvSpPr>
                <xdr:spPr>
                  <a:xfrm>
                    <a:off x="6962774" y="106403773"/>
                    <a:ext cx="457200" cy="2286000"/>
                  </a:xfrm>
                  <a:prstGeom prst="roundRect">
                    <a:avLst>
                      <a:gd name="adj" fmla="val 47917"/>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C8FFE1"/>
                      </a:solidFill>
                    </a:endParaRPr>
                  </a:p>
                </xdr:txBody>
              </xdr:sp>
              <xdr:sp macro="" textlink="">
                <xdr:nvSpPr>
                  <xdr:cNvPr id="1220" name="Rectangle: Rounded Corners 1219">
                    <a:extLst>
                      <a:ext uri="{FF2B5EF4-FFF2-40B4-BE49-F238E27FC236}">
                        <a16:creationId xmlns:a16="http://schemas.microsoft.com/office/drawing/2014/main" id="{8F5A0672-9ACD-195B-183B-23AE769EB63A}"/>
                      </a:ext>
                    </a:extLst>
                  </xdr:cNvPr>
                  <xdr:cNvSpPr/>
                </xdr:nvSpPr>
                <xdr:spPr>
                  <a:xfrm rot="16200000">
                    <a:off x="5553075" y="105336972"/>
                    <a:ext cx="1133477" cy="2581278"/>
                  </a:xfrm>
                  <a:prstGeom prst="roundRect">
                    <a:avLst>
                      <a:gd name="adj" fmla="val 47917"/>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C8FFE1"/>
                      </a:solidFill>
                    </a:endParaRPr>
                  </a:p>
                </xdr:txBody>
              </xdr:sp>
              <xdr:sp macro="" textlink="">
                <xdr:nvSpPr>
                  <xdr:cNvPr id="1221" name="Rectangle: Rounded Corners 1220">
                    <a:extLst>
                      <a:ext uri="{FF2B5EF4-FFF2-40B4-BE49-F238E27FC236}">
                        <a16:creationId xmlns:a16="http://schemas.microsoft.com/office/drawing/2014/main" id="{A6B38EC3-1880-F66E-6BE8-00602F92E433}"/>
                      </a:ext>
                    </a:extLst>
                  </xdr:cNvPr>
                  <xdr:cNvSpPr/>
                </xdr:nvSpPr>
                <xdr:spPr>
                  <a:xfrm rot="16200000">
                    <a:off x="5557838" y="104751184"/>
                    <a:ext cx="1133477" cy="1143003"/>
                  </a:xfrm>
                  <a:prstGeom prst="roundRect">
                    <a:avLst>
                      <a:gd name="adj" fmla="val 47917"/>
                    </a:avLst>
                  </a:prstGeom>
                  <a:solidFill>
                    <a:srgbClr val="FF0000"/>
                  </a:solidFill>
                  <a:ln>
                    <a:noFill/>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C8FFE1"/>
                      </a:solidFill>
                    </a:endParaRPr>
                  </a:p>
                </xdr:txBody>
              </xdr:sp>
              <xdr:sp macro="" textlink="">
                <xdr:nvSpPr>
                  <xdr:cNvPr id="1222" name="Rectangle: Rounded Corners 1221">
                    <a:extLst>
                      <a:ext uri="{FF2B5EF4-FFF2-40B4-BE49-F238E27FC236}">
                        <a16:creationId xmlns:a16="http://schemas.microsoft.com/office/drawing/2014/main" id="{7F9BE8E5-CBED-63F6-6AC4-846055380FB0}"/>
                      </a:ext>
                    </a:extLst>
                  </xdr:cNvPr>
                  <xdr:cNvSpPr/>
                </xdr:nvSpPr>
                <xdr:spPr>
                  <a:xfrm rot="16200000">
                    <a:off x="5210177" y="107203872"/>
                    <a:ext cx="1828799" cy="1143003"/>
                  </a:xfrm>
                  <a:prstGeom prst="roundRect">
                    <a:avLst>
                      <a:gd name="adj" fmla="val 47917"/>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C8FFE1"/>
                      </a:solidFill>
                    </a:endParaRPr>
                  </a:p>
                </xdr:txBody>
              </xdr:sp>
              <xdr:sp macro="" textlink="">
                <xdr:nvSpPr>
                  <xdr:cNvPr id="1223" name="Rectangle: Rounded Corners 1222">
                    <a:extLst>
                      <a:ext uri="{FF2B5EF4-FFF2-40B4-BE49-F238E27FC236}">
                        <a16:creationId xmlns:a16="http://schemas.microsoft.com/office/drawing/2014/main" id="{931F55BB-4C74-2315-028B-BF5538444321}"/>
                      </a:ext>
                    </a:extLst>
                  </xdr:cNvPr>
                  <xdr:cNvSpPr/>
                </xdr:nvSpPr>
                <xdr:spPr>
                  <a:xfrm>
                    <a:off x="5419725" y="106499024"/>
                    <a:ext cx="640080" cy="5029200"/>
                  </a:xfrm>
                  <a:prstGeom prst="roundRect">
                    <a:avLst>
                      <a:gd name="adj" fmla="val 47917"/>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C8FFE1"/>
                      </a:solidFill>
                    </a:endParaRPr>
                  </a:p>
                </xdr:txBody>
              </xdr:sp>
              <xdr:sp macro="" textlink="">
                <xdr:nvSpPr>
                  <xdr:cNvPr id="1224" name="Rectangle: Rounded Corners 1223">
                    <a:extLst>
                      <a:ext uri="{FF2B5EF4-FFF2-40B4-BE49-F238E27FC236}">
                        <a16:creationId xmlns:a16="http://schemas.microsoft.com/office/drawing/2014/main" id="{9ECE9C5A-96BB-7D66-2E11-8D4B7B4E1A4C}"/>
                      </a:ext>
                    </a:extLst>
                  </xdr:cNvPr>
                  <xdr:cNvSpPr/>
                </xdr:nvSpPr>
                <xdr:spPr>
                  <a:xfrm>
                    <a:off x="6200775" y="106499024"/>
                    <a:ext cx="640080" cy="5029200"/>
                  </a:xfrm>
                  <a:prstGeom prst="roundRect">
                    <a:avLst>
                      <a:gd name="adj" fmla="val 47917"/>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C8FFE1"/>
                      </a:solidFill>
                    </a:endParaRPr>
                  </a:p>
                </xdr:txBody>
              </xdr:sp>
            </xdr:grpSp>
            <xdr:grpSp>
              <xdr:nvGrpSpPr>
                <xdr:cNvPr id="1214" name="Group 1213">
                  <a:extLst>
                    <a:ext uri="{FF2B5EF4-FFF2-40B4-BE49-F238E27FC236}">
                      <a16:creationId xmlns:a16="http://schemas.microsoft.com/office/drawing/2014/main" id="{F6A6DC0B-440C-BE2E-1309-0AF112ED6325}"/>
                    </a:ext>
                  </a:extLst>
                </xdr:cNvPr>
                <xdr:cNvGrpSpPr/>
              </xdr:nvGrpSpPr>
              <xdr:grpSpPr>
                <a:xfrm>
                  <a:off x="15001875" y="106064797"/>
                  <a:ext cx="953589" cy="1109382"/>
                  <a:chOff x="-11112" y="0"/>
                  <a:chExt cx="1112519" cy="1371600"/>
                </a:xfrm>
              </xdr:grpSpPr>
              <xdr:sp macro="" textlink="">
                <xdr:nvSpPr>
                  <xdr:cNvPr id="1215" name="Rectangle 1214">
                    <a:extLst>
                      <a:ext uri="{FF2B5EF4-FFF2-40B4-BE49-F238E27FC236}">
                        <a16:creationId xmlns:a16="http://schemas.microsoft.com/office/drawing/2014/main" id="{4E847525-FC0A-9AB8-8D7D-F45772B073A9}"/>
                      </a:ext>
                    </a:extLst>
                  </xdr:cNvPr>
                  <xdr:cNvSpPr/>
                </xdr:nvSpPr>
                <xdr:spPr>
                  <a:xfrm>
                    <a:off x="-11112" y="0"/>
                    <a:ext cx="457200" cy="1371600"/>
                  </a:xfrm>
                  <a:prstGeom prst="rect">
                    <a:avLst/>
                  </a:prstGeom>
                  <a:gradFill>
                    <a:gsLst>
                      <a:gs pos="0">
                        <a:schemeClr val="bg1">
                          <a:lumMod val="95000"/>
                        </a:schemeClr>
                      </a:gs>
                      <a:gs pos="89000">
                        <a:schemeClr val="bg1">
                          <a:lumMod val="95000"/>
                        </a:schemeClr>
                      </a:gs>
                      <a:gs pos="90000">
                        <a:schemeClr val="accent6">
                          <a:lumMod val="40000"/>
                          <a:lumOff val="60000"/>
                        </a:schemeClr>
                      </a:gs>
                      <a:gs pos="100000">
                        <a:schemeClr val="accent6">
                          <a:lumMod val="60000"/>
                          <a:lumOff val="40000"/>
                        </a:schemeClr>
                      </a:gs>
                    </a:gsLst>
                    <a:lin ang="5400000" scaled="1"/>
                  </a:gradFill>
                  <a:ln>
                    <a:solidFill>
                      <a:schemeClr val="accent5">
                        <a:lumMod val="20000"/>
                        <a:lumOff val="80000"/>
                      </a:schemeClr>
                    </a:solidFill>
                  </a:ln>
                  <a:effectLst>
                    <a:glow rad="63500">
                      <a:srgbClr val="FF3C3C">
                        <a:alpha val="40000"/>
                      </a:srgbClr>
                    </a:glow>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solidFill>
                        <a:srgbClr val="C8FFE1"/>
                      </a:solidFill>
                    </a:endParaRPr>
                  </a:p>
                </xdr:txBody>
              </xdr:sp>
              <xdr:sp macro="" textlink="">
                <xdr:nvSpPr>
                  <xdr:cNvPr id="1216" name="Rectangle 1215">
                    <a:extLst>
                      <a:ext uri="{FF2B5EF4-FFF2-40B4-BE49-F238E27FC236}">
                        <a16:creationId xmlns:a16="http://schemas.microsoft.com/office/drawing/2014/main" id="{476A7D60-AABD-610F-888B-FFC4EF15C2D3}"/>
                      </a:ext>
                    </a:extLst>
                  </xdr:cNvPr>
                  <xdr:cNvSpPr/>
                </xdr:nvSpPr>
                <xdr:spPr>
                  <a:xfrm>
                    <a:off x="644207" y="0"/>
                    <a:ext cx="457200" cy="1371600"/>
                  </a:xfrm>
                  <a:prstGeom prst="rect">
                    <a:avLst/>
                  </a:prstGeom>
                  <a:gradFill>
                    <a:gsLst>
                      <a:gs pos="0">
                        <a:schemeClr val="bg1">
                          <a:lumMod val="95000"/>
                        </a:schemeClr>
                      </a:gs>
                      <a:gs pos="69000">
                        <a:schemeClr val="bg1">
                          <a:lumMod val="95000"/>
                        </a:schemeClr>
                      </a:gs>
                      <a:gs pos="70000">
                        <a:srgbClr val="F0CDFF"/>
                      </a:gs>
                      <a:gs pos="100000">
                        <a:srgbClr val="D7B9FF"/>
                      </a:gs>
                    </a:gsLst>
                    <a:lin ang="5400000" scaled="1"/>
                  </a:gradFill>
                  <a:ln>
                    <a:solidFill>
                      <a:schemeClr val="accent5">
                        <a:lumMod val="20000"/>
                        <a:lumOff val="80000"/>
                      </a:schemeClr>
                    </a:solidFill>
                  </a:ln>
                  <a:effectLst>
                    <a:glow rad="63500">
                      <a:srgbClr val="FF3C3C">
                        <a:alpha val="40000"/>
                      </a:srgbClr>
                    </a:glow>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solidFill>
                        <a:srgbClr val="C8FFE1"/>
                      </a:solidFill>
                    </a:endParaRPr>
                  </a:p>
                </xdr:txBody>
              </xdr:sp>
              <xdr:cxnSp macro="">
                <xdr:nvCxnSpPr>
                  <xdr:cNvPr id="1217" name="Straight Connector 1216">
                    <a:extLst>
                      <a:ext uri="{FF2B5EF4-FFF2-40B4-BE49-F238E27FC236}">
                        <a16:creationId xmlns:a16="http://schemas.microsoft.com/office/drawing/2014/main" id="{F991514F-2E18-4B1C-9A8F-B692D0F7549B}"/>
                      </a:ext>
                    </a:extLst>
                  </xdr:cNvPr>
                  <xdr:cNvCxnSpPr/>
                </xdr:nvCxnSpPr>
                <xdr:spPr>
                  <a:xfrm rot="20700000" flipV="1">
                    <a:off x="422466" y="1008713"/>
                    <a:ext cx="240771" cy="194458"/>
                  </a:xfrm>
                  <a:prstGeom prst="line">
                    <a:avLst/>
                  </a:prstGeom>
                  <a:ln w="12700">
                    <a:solidFill>
                      <a:srgbClr val="C80000"/>
                    </a:solidFill>
                  </a:ln>
                </xdr:spPr>
                <xdr:style>
                  <a:lnRef idx="1">
                    <a:schemeClr val="accent1"/>
                  </a:lnRef>
                  <a:fillRef idx="0">
                    <a:schemeClr val="accent1"/>
                  </a:fillRef>
                  <a:effectRef idx="0">
                    <a:schemeClr val="accent1"/>
                  </a:effectRef>
                  <a:fontRef idx="minor">
                    <a:schemeClr val="tx1"/>
                  </a:fontRef>
                </xdr:style>
              </xdr:cxnSp>
            </xdr:grpSp>
          </xdr:grpSp>
          <xdr:sp macro="" textlink="">
            <xdr:nvSpPr>
              <xdr:cNvPr id="1212" name="Thought Bubble: Cloud 1211">
                <a:extLst>
                  <a:ext uri="{FF2B5EF4-FFF2-40B4-BE49-F238E27FC236}">
                    <a16:creationId xmlns:a16="http://schemas.microsoft.com/office/drawing/2014/main" id="{71FE402C-75DB-E135-90E6-8215A8DB8F6B}"/>
                  </a:ext>
                </a:extLst>
              </xdr:cNvPr>
              <xdr:cNvSpPr/>
            </xdr:nvSpPr>
            <xdr:spPr>
              <a:xfrm>
                <a:off x="14921419" y="104774999"/>
                <a:ext cx="1171575" cy="514351"/>
              </a:xfrm>
              <a:prstGeom prst="cloudCallout">
                <a:avLst>
                  <a:gd name="adj1" fmla="val -7012"/>
                  <a:gd name="adj2" fmla="val 109061"/>
                </a:avLst>
              </a:prstGeom>
              <a:solidFill>
                <a:srgbClr val="D20000"/>
              </a:solidFill>
              <a:ln>
                <a:solidFill>
                  <a:srgbClr val="C8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C8FFE1"/>
                  </a:solidFill>
                </a:endParaRPr>
              </a:p>
            </xdr:txBody>
          </xdr:sp>
        </xdr:grpSp>
        <xdr:grpSp>
          <xdr:nvGrpSpPr>
            <xdr:cNvPr id="1151" name="Group 1150">
              <a:extLst>
                <a:ext uri="{FF2B5EF4-FFF2-40B4-BE49-F238E27FC236}">
                  <a16:creationId xmlns:a16="http://schemas.microsoft.com/office/drawing/2014/main" id="{C241F9B6-659D-A887-4839-C5C01F57321B}"/>
                </a:ext>
              </a:extLst>
            </xdr:cNvPr>
            <xdr:cNvGrpSpPr>
              <a:grpSpLocks noChangeAspect="1"/>
            </xdr:cNvGrpSpPr>
          </xdr:nvGrpSpPr>
          <xdr:grpSpPr>
            <a:xfrm>
              <a:off x="1817843" y="107859616"/>
              <a:ext cx="753916" cy="1968592"/>
              <a:chOff x="13365162" y="104827427"/>
              <a:chExt cx="1308883" cy="3386095"/>
            </a:xfrm>
          </xdr:grpSpPr>
          <xdr:grpSp>
            <xdr:nvGrpSpPr>
              <xdr:cNvPr id="1197" name="Group 1196">
                <a:extLst>
                  <a:ext uri="{FF2B5EF4-FFF2-40B4-BE49-F238E27FC236}">
                    <a16:creationId xmlns:a16="http://schemas.microsoft.com/office/drawing/2014/main" id="{C95ACD82-722E-90C7-CE29-7FA40B746206}"/>
                  </a:ext>
                </a:extLst>
              </xdr:cNvPr>
              <xdr:cNvGrpSpPr/>
            </xdr:nvGrpSpPr>
            <xdr:grpSpPr>
              <a:xfrm>
                <a:off x="13620749" y="105470322"/>
                <a:ext cx="1053296" cy="2743200"/>
                <a:chOff x="13620749" y="105470322"/>
                <a:chExt cx="1053296" cy="2743200"/>
              </a:xfrm>
            </xdr:grpSpPr>
            <xdr:grpSp>
              <xdr:nvGrpSpPr>
                <xdr:cNvPr id="1199" name="Group 1198">
                  <a:extLst>
                    <a:ext uri="{FF2B5EF4-FFF2-40B4-BE49-F238E27FC236}">
                      <a16:creationId xmlns:a16="http://schemas.microsoft.com/office/drawing/2014/main" id="{10ABF41C-E5B7-17DB-C1CE-7A55F50D1C6C}"/>
                    </a:ext>
                  </a:extLst>
                </xdr:cNvPr>
                <xdr:cNvGrpSpPr>
                  <a:grpSpLocks noChangeAspect="1"/>
                </xdr:cNvGrpSpPr>
              </xdr:nvGrpSpPr>
              <xdr:grpSpPr>
                <a:xfrm>
                  <a:off x="13620749" y="105470322"/>
                  <a:ext cx="1053296" cy="2743200"/>
                  <a:chOff x="4819649" y="104755947"/>
                  <a:chExt cx="2600325" cy="6772277"/>
                </a:xfrm>
                <a:solidFill>
                  <a:srgbClr val="00B0F0"/>
                </a:solidFill>
              </xdr:grpSpPr>
              <xdr:sp macro="" textlink="">
                <xdr:nvSpPr>
                  <xdr:cNvPr id="1204" name="Rectangle: Rounded Corners 1203">
                    <a:extLst>
                      <a:ext uri="{FF2B5EF4-FFF2-40B4-BE49-F238E27FC236}">
                        <a16:creationId xmlns:a16="http://schemas.microsoft.com/office/drawing/2014/main" id="{B0C8481A-8697-0AF9-C2AD-856151AFF32F}"/>
                      </a:ext>
                    </a:extLst>
                  </xdr:cNvPr>
                  <xdr:cNvSpPr/>
                </xdr:nvSpPr>
                <xdr:spPr>
                  <a:xfrm>
                    <a:off x="4819649" y="106403773"/>
                    <a:ext cx="457200" cy="2286000"/>
                  </a:xfrm>
                  <a:prstGeom prst="roundRect">
                    <a:avLst>
                      <a:gd name="adj" fmla="val 47917"/>
                    </a:avLst>
                  </a:prstGeom>
                  <a:solidFill>
                    <a:srgbClr val="CCCC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C8FFE1"/>
                      </a:solidFill>
                    </a:endParaRPr>
                  </a:p>
                </xdr:txBody>
              </xdr:sp>
              <xdr:sp macro="" textlink="">
                <xdr:nvSpPr>
                  <xdr:cNvPr id="1205" name="Rectangle: Rounded Corners 1204">
                    <a:extLst>
                      <a:ext uri="{FF2B5EF4-FFF2-40B4-BE49-F238E27FC236}">
                        <a16:creationId xmlns:a16="http://schemas.microsoft.com/office/drawing/2014/main" id="{CACFB16B-78F9-40F1-494F-87AB933768C3}"/>
                      </a:ext>
                    </a:extLst>
                  </xdr:cNvPr>
                  <xdr:cNvSpPr/>
                </xdr:nvSpPr>
                <xdr:spPr>
                  <a:xfrm>
                    <a:off x="6962774" y="106403773"/>
                    <a:ext cx="457200" cy="2286000"/>
                  </a:xfrm>
                  <a:prstGeom prst="roundRect">
                    <a:avLst>
                      <a:gd name="adj" fmla="val 47917"/>
                    </a:avLst>
                  </a:prstGeom>
                  <a:solidFill>
                    <a:srgbClr val="CCCC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C8FFE1"/>
                      </a:solidFill>
                    </a:endParaRPr>
                  </a:p>
                </xdr:txBody>
              </xdr:sp>
              <xdr:sp macro="" textlink="">
                <xdr:nvSpPr>
                  <xdr:cNvPr id="1206" name="Rectangle: Rounded Corners 1205">
                    <a:extLst>
                      <a:ext uri="{FF2B5EF4-FFF2-40B4-BE49-F238E27FC236}">
                        <a16:creationId xmlns:a16="http://schemas.microsoft.com/office/drawing/2014/main" id="{F3544346-8BE3-2501-B022-3B2387208866}"/>
                      </a:ext>
                    </a:extLst>
                  </xdr:cNvPr>
                  <xdr:cNvSpPr/>
                </xdr:nvSpPr>
                <xdr:spPr>
                  <a:xfrm rot="16200000">
                    <a:off x="5553075" y="105336972"/>
                    <a:ext cx="1133477" cy="2581278"/>
                  </a:xfrm>
                  <a:prstGeom prst="roundRect">
                    <a:avLst>
                      <a:gd name="adj" fmla="val 47917"/>
                    </a:avLst>
                  </a:prstGeom>
                  <a:solidFill>
                    <a:srgbClr val="CCCC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C8FFE1"/>
                      </a:solidFill>
                    </a:endParaRPr>
                  </a:p>
                </xdr:txBody>
              </xdr:sp>
              <xdr:sp macro="" textlink="">
                <xdr:nvSpPr>
                  <xdr:cNvPr id="1207" name="Rectangle: Rounded Corners 1206">
                    <a:extLst>
                      <a:ext uri="{FF2B5EF4-FFF2-40B4-BE49-F238E27FC236}">
                        <a16:creationId xmlns:a16="http://schemas.microsoft.com/office/drawing/2014/main" id="{B74D3D30-9304-76A0-1F54-31F318827B8E}"/>
                      </a:ext>
                    </a:extLst>
                  </xdr:cNvPr>
                  <xdr:cNvSpPr/>
                </xdr:nvSpPr>
                <xdr:spPr>
                  <a:xfrm rot="16200000">
                    <a:off x="5557838" y="104751184"/>
                    <a:ext cx="1133477" cy="1143003"/>
                  </a:xfrm>
                  <a:prstGeom prst="roundRect">
                    <a:avLst>
                      <a:gd name="adj" fmla="val 47917"/>
                    </a:avLst>
                  </a:prstGeom>
                  <a:solidFill>
                    <a:srgbClr val="CCCCFF"/>
                  </a:solidFill>
                  <a:ln>
                    <a:noFill/>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C8FFE1"/>
                      </a:solidFill>
                    </a:endParaRPr>
                  </a:p>
                </xdr:txBody>
              </xdr:sp>
              <xdr:sp macro="" textlink="">
                <xdr:nvSpPr>
                  <xdr:cNvPr id="1208" name="Rectangle: Rounded Corners 1207">
                    <a:extLst>
                      <a:ext uri="{FF2B5EF4-FFF2-40B4-BE49-F238E27FC236}">
                        <a16:creationId xmlns:a16="http://schemas.microsoft.com/office/drawing/2014/main" id="{C4D3EA59-5474-D718-0094-88D911A05860}"/>
                      </a:ext>
                    </a:extLst>
                  </xdr:cNvPr>
                  <xdr:cNvSpPr/>
                </xdr:nvSpPr>
                <xdr:spPr>
                  <a:xfrm rot="16200000">
                    <a:off x="5210177" y="107203872"/>
                    <a:ext cx="1828799" cy="1143003"/>
                  </a:xfrm>
                  <a:prstGeom prst="roundRect">
                    <a:avLst>
                      <a:gd name="adj" fmla="val 47917"/>
                    </a:avLst>
                  </a:prstGeom>
                  <a:solidFill>
                    <a:srgbClr val="CCCC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C8FFE1"/>
                      </a:solidFill>
                    </a:endParaRPr>
                  </a:p>
                </xdr:txBody>
              </xdr:sp>
              <xdr:sp macro="" textlink="">
                <xdr:nvSpPr>
                  <xdr:cNvPr id="1209" name="Rectangle: Rounded Corners 1208">
                    <a:extLst>
                      <a:ext uri="{FF2B5EF4-FFF2-40B4-BE49-F238E27FC236}">
                        <a16:creationId xmlns:a16="http://schemas.microsoft.com/office/drawing/2014/main" id="{C581912B-5633-D888-7605-FFB54536D31A}"/>
                      </a:ext>
                    </a:extLst>
                  </xdr:cNvPr>
                  <xdr:cNvSpPr/>
                </xdr:nvSpPr>
                <xdr:spPr>
                  <a:xfrm>
                    <a:off x="5419725" y="106499024"/>
                    <a:ext cx="640080" cy="5029200"/>
                  </a:xfrm>
                  <a:prstGeom prst="roundRect">
                    <a:avLst>
                      <a:gd name="adj" fmla="val 47917"/>
                    </a:avLst>
                  </a:prstGeom>
                  <a:solidFill>
                    <a:srgbClr val="CCCC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C8FFE1"/>
                      </a:solidFill>
                    </a:endParaRPr>
                  </a:p>
                </xdr:txBody>
              </xdr:sp>
              <xdr:sp macro="" textlink="">
                <xdr:nvSpPr>
                  <xdr:cNvPr id="1210" name="Rectangle: Rounded Corners 1209">
                    <a:extLst>
                      <a:ext uri="{FF2B5EF4-FFF2-40B4-BE49-F238E27FC236}">
                        <a16:creationId xmlns:a16="http://schemas.microsoft.com/office/drawing/2014/main" id="{CECA1766-39A6-4288-AA5B-DD3E31AEAE0C}"/>
                      </a:ext>
                    </a:extLst>
                  </xdr:cNvPr>
                  <xdr:cNvSpPr/>
                </xdr:nvSpPr>
                <xdr:spPr>
                  <a:xfrm>
                    <a:off x="6200775" y="106499024"/>
                    <a:ext cx="640080" cy="5029200"/>
                  </a:xfrm>
                  <a:prstGeom prst="roundRect">
                    <a:avLst>
                      <a:gd name="adj" fmla="val 47917"/>
                    </a:avLst>
                  </a:prstGeom>
                  <a:solidFill>
                    <a:srgbClr val="CCCC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C8FFE1"/>
                      </a:solidFill>
                    </a:endParaRPr>
                  </a:p>
                </xdr:txBody>
              </xdr:sp>
            </xdr:grpSp>
            <xdr:grpSp>
              <xdr:nvGrpSpPr>
                <xdr:cNvPr id="1200" name="Group 1199">
                  <a:extLst>
                    <a:ext uri="{FF2B5EF4-FFF2-40B4-BE49-F238E27FC236}">
                      <a16:creationId xmlns:a16="http://schemas.microsoft.com/office/drawing/2014/main" id="{4E0F8CCD-7157-458E-BAF0-BFB03220332A}"/>
                    </a:ext>
                  </a:extLst>
                </xdr:cNvPr>
                <xdr:cNvGrpSpPr/>
              </xdr:nvGrpSpPr>
              <xdr:grpSpPr>
                <a:xfrm>
                  <a:off x="13679805" y="106093372"/>
                  <a:ext cx="953589" cy="1109382"/>
                  <a:chOff x="0" y="0"/>
                  <a:chExt cx="1112520" cy="1371600"/>
                </a:xfrm>
              </xdr:grpSpPr>
              <xdr:sp macro="" textlink="">
                <xdr:nvSpPr>
                  <xdr:cNvPr id="1201" name="Rectangle 1200">
                    <a:extLst>
                      <a:ext uri="{FF2B5EF4-FFF2-40B4-BE49-F238E27FC236}">
                        <a16:creationId xmlns:a16="http://schemas.microsoft.com/office/drawing/2014/main" id="{5C97099F-1655-13F4-1ED3-005178F00DA4}"/>
                      </a:ext>
                    </a:extLst>
                  </xdr:cNvPr>
                  <xdr:cNvSpPr/>
                </xdr:nvSpPr>
                <xdr:spPr>
                  <a:xfrm>
                    <a:off x="0" y="0"/>
                    <a:ext cx="457200" cy="1371600"/>
                  </a:xfrm>
                  <a:prstGeom prst="rect">
                    <a:avLst/>
                  </a:prstGeom>
                  <a:gradFill>
                    <a:gsLst>
                      <a:gs pos="0">
                        <a:schemeClr val="bg1">
                          <a:lumMod val="95000"/>
                        </a:schemeClr>
                      </a:gs>
                      <a:gs pos="35000">
                        <a:schemeClr val="bg1">
                          <a:lumMod val="95000"/>
                        </a:schemeClr>
                      </a:gs>
                      <a:gs pos="37000">
                        <a:schemeClr val="accent6">
                          <a:lumMod val="40000"/>
                          <a:lumOff val="60000"/>
                        </a:schemeClr>
                      </a:gs>
                      <a:gs pos="100000">
                        <a:schemeClr val="accent6">
                          <a:lumMod val="60000"/>
                          <a:lumOff val="40000"/>
                        </a:schemeClr>
                      </a:gs>
                    </a:gsLst>
                    <a:lin ang="5400000" scaled="1"/>
                  </a:gradFill>
                  <a:ln>
                    <a:solidFill>
                      <a:schemeClr val="accent5">
                        <a:lumMod val="20000"/>
                        <a:lumOff val="80000"/>
                      </a:schemeClr>
                    </a:solidFill>
                  </a:ln>
                  <a:effectLst>
                    <a:glow rad="63500">
                      <a:schemeClr val="accent5">
                        <a:satMod val="175000"/>
                        <a:alpha val="40000"/>
                      </a:schemeClr>
                    </a:glow>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solidFill>
                        <a:srgbClr val="C8FFE1"/>
                      </a:solidFill>
                    </a:endParaRPr>
                  </a:p>
                </xdr:txBody>
              </xdr:sp>
              <xdr:sp macro="" textlink="">
                <xdr:nvSpPr>
                  <xdr:cNvPr id="1202" name="Rectangle 1201">
                    <a:extLst>
                      <a:ext uri="{FF2B5EF4-FFF2-40B4-BE49-F238E27FC236}">
                        <a16:creationId xmlns:a16="http://schemas.microsoft.com/office/drawing/2014/main" id="{E8919995-BCBC-5954-61A9-148F1E1FDF02}"/>
                      </a:ext>
                    </a:extLst>
                  </xdr:cNvPr>
                  <xdr:cNvSpPr/>
                </xdr:nvSpPr>
                <xdr:spPr>
                  <a:xfrm>
                    <a:off x="655320" y="0"/>
                    <a:ext cx="457200" cy="1371600"/>
                  </a:xfrm>
                  <a:prstGeom prst="rect">
                    <a:avLst/>
                  </a:prstGeom>
                  <a:gradFill>
                    <a:gsLst>
                      <a:gs pos="0">
                        <a:schemeClr val="bg1">
                          <a:lumMod val="95000"/>
                        </a:schemeClr>
                      </a:gs>
                      <a:gs pos="44000">
                        <a:schemeClr val="bg1">
                          <a:lumMod val="95000"/>
                        </a:schemeClr>
                      </a:gs>
                      <a:gs pos="45000">
                        <a:srgbClr val="F0CDFF"/>
                      </a:gs>
                      <a:gs pos="100000">
                        <a:srgbClr val="D7B9FF"/>
                      </a:gs>
                    </a:gsLst>
                    <a:lin ang="5400000" scaled="1"/>
                  </a:gradFill>
                  <a:ln>
                    <a:solidFill>
                      <a:schemeClr val="accent5">
                        <a:lumMod val="20000"/>
                        <a:lumOff val="80000"/>
                      </a:schemeClr>
                    </a:solidFill>
                  </a:ln>
                  <a:effectLst>
                    <a:glow rad="63500">
                      <a:schemeClr val="accent5">
                        <a:satMod val="175000"/>
                        <a:alpha val="40000"/>
                      </a:schemeClr>
                    </a:glow>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solidFill>
                        <a:srgbClr val="C8FFE1"/>
                      </a:solidFill>
                    </a:endParaRPr>
                  </a:p>
                </xdr:txBody>
              </xdr:sp>
              <xdr:cxnSp macro="">
                <xdr:nvCxnSpPr>
                  <xdr:cNvPr id="1203" name="Straight Connector 1202">
                    <a:extLst>
                      <a:ext uri="{FF2B5EF4-FFF2-40B4-BE49-F238E27FC236}">
                        <a16:creationId xmlns:a16="http://schemas.microsoft.com/office/drawing/2014/main" id="{18C076F8-47F2-FFAD-3E05-41F18B6FC849}"/>
                      </a:ext>
                    </a:extLst>
                  </xdr:cNvPr>
                  <xdr:cNvCxnSpPr/>
                </xdr:nvCxnSpPr>
                <xdr:spPr>
                  <a:xfrm rot="21000000" flipH="1" flipV="1">
                    <a:off x="457297" y="501127"/>
                    <a:ext cx="185208" cy="129741"/>
                  </a:xfrm>
                  <a:prstGeom prst="line">
                    <a:avLst/>
                  </a:prstGeom>
                  <a:ln w="12700">
                    <a:solidFill>
                      <a:srgbClr val="7030A0"/>
                    </a:solidFill>
                  </a:ln>
                </xdr:spPr>
                <xdr:style>
                  <a:lnRef idx="1">
                    <a:schemeClr val="accent1"/>
                  </a:lnRef>
                  <a:fillRef idx="0">
                    <a:schemeClr val="accent1"/>
                  </a:fillRef>
                  <a:effectRef idx="0">
                    <a:schemeClr val="accent1"/>
                  </a:effectRef>
                  <a:fontRef idx="minor">
                    <a:schemeClr val="tx1"/>
                  </a:fontRef>
                </xdr:style>
              </xdr:cxnSp>
            </xdr:grpSp>
          </xdr:grpSp>
          <xdr:sp macro="" textlink="">
            <xdr:nvSpPr>
              <xdr:cNvPr id="1198" name="Thought Bubble: Cloud 1197">
                <a:extLst>
                  <a:ext uri="{FF2B5EF4-FFF2-40B4-BE49-F238E27FC236}">
                    <a16:creationId xmlns:a16="http://schemas.microsoft.com/office/drawing/2014/main" id="{745A4550-FEB7-271A-FD30-51FBA510978C}"/>
                  </a:ext>
                </a:extLst>
              </xdr:cNvPr>
              <xdr:cNvSpPr/>
            </xdr:nvSpPr>
            <xdr:spPr>
              <a:xfrm flipH="1">
                <a:off x="13365162" y="104827427"/>
                <a:ext cx="1171576" cy="514351"/>
              </a:xfrm>
              <a:prstGeom prst="cloudCallout">
                <a:avLst>
                  <a:gd name="adj1" fmla="val -9451"/>
                  <a:gd name="adj2" fmla="val 107209"/>
                </a:avLst>
              </a:prstGeom>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C8FFE1"/>
                  </a:solidFill>
                </a:endParaRPr>
              </a:p>
            </xdr:txBody>
          </xdr:sp>
        </xdr:grpSp>
        <xdr:grpSp>
          <xdr:nvGrpSpPr>
            <xdr:cNvPr id="1152" name="Group 1151">
              <a:extLst>
                <a:ext uri="{FF2B5EF4-FFF2-40B4-BE49-F238E27FC236}">
                  <a16:creationId xmlns:a16="http://schemas.microsoft.com/office/drawing/2014/main" id="{EE5388B9-0366-BAC7-01C4-8C8DB3F4A441}"/>
                </a:ext>
              </a:extLst>
            </xdr:cNvPr>
            <xdr:cNvGrpSpPr>
              <a:grpSpLocks noChangeAspect="1"/>
            </xdr:cNvGrpSpPr>
          </xdr:nvGrpSpPr>
          <xdr:grpSpPr>
            <a:xfrm>
              <a:off x="295784" y="107882306"/>
              <a:ext cx="674825" cy="1999079"/>
              <a:chOff x="13527313" y="104774987"/>
              <a:chExt cx="1171575" cy="3438535"/>
            </a:xfrm>
          </xdr:grpSpPr>
          <xdr:grpSp>
            <xdr:nvGrpSpPr>
              <xdr:cNvPr id="1183" name="Group 1182">
                <a:extLst>
                  <a:ext uri="{FF2B5EF4-FFF2-40B4-BE49-F238E27FC236}">
                    <a16:creationId xmlns:a16="http://schemas.microsoft.com/office/drawing/2014/main" id="{758FA883-36E2-1898-59D8-0CE295E31278}"/>
                  </a:ext>
                </a:extLst>
              </xdr:cNvPr>
              <xdr:cNvGrpSpPr/>
            </xdr:nvGrpSpPr>
            <xdr:grpSpPr>
              <a:xfrm>
                <a:off x="13620749" y="105470322"/>
                <a:ext cx="1053296" cy="2743200"/>
                <a:chOff x="13620749" y="105470322"/>
                <a:chExt cx="1053296" cy="2743200"/>
              </a:xfrm>
            </xdr:grpSpPr>
            <xdr:grpSp>
              <xdr:nvGrpSpPr>
                <xdr:cNvPr id="1185" name="Group 1184">
                  <a:extLst>
                    <a:ext uri="{FF2B5EF4-FFF2-40B4-BE49-F238E27FC236}">
                      <a16:creationId xmlns:a16="http://schemas.microsoft.com/office/drawing/2014/main" id="{5EC16431-D9BA-802C-C651-4DF2BE024E4D}"/>
                    </a:ext>
                  </a:extLst>
                </xdr:cNvPr>
                <xdr:cNvGrpSpPr>
                  <a:grpSpLocks noChangeAspect="1"/>
                </xdr:cNvGrpSpPr>
              </xdr:nvGrpSpPr>
              <xdr:grpSpPr>
                <a:xfrm>
                  <a:off x="13620749" y="105470322"/>
                  <a:ext cx="1053296" cy="2743200"/>
                  <a:chOff x="4819649" y="104755947"/>
                  <a:chExt cx="2600325" cy="6772277"/>
                </a:xfrm>
                <a:solidFill>
                  <a:srgbClr val="00B0F0"/>
                </a:solidFill>
              </xdr:grpSpPr>
              <xdr:sp macro="" textlink="">
                <xdr:nvSpPr>
                  <xdr:cNvPr id="1190" name="Rectangle: Rounded Corners 1189">
                    <a:extLst>
                      <a:ext uri="{FF2B5EF4-FFF2-40B4-BE49-F238E27FC236}">
                        <a16:creationId xmlns:a16="http://schemas.microsoft.com/office/drawing/2014/main" id="{595D18F4-DAFC-E6A9-93FF-95B8BFEE854F}"/>
                      </a:ext>
                    </a:extLst>
                  </xdr:cNvPr>
                  <xdr:cNvSpPr/>
                </xdr:nvSpPr>
                <xdr:spPr>
                  <a:xfrm>
                    <a:off x="4819649" y="106403773"/>
                    <a:ext cx="457200" cy="2286000"/>
                  </a:xfrm>
                  <a:prstGeom prst="roundRect">
                    <a:avLst>
                      <a:gd name="adj" fmla="val 47917"/>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C8FFE1"/>
                      </a:solidFill>
                    </a:endParaRPr>
                  </a:p>
                </xdr:txBody>
              </xdr:sp>
              <xdr:sp macro="" textlink="">
                <xdr:nvSpPr>
                  <xdr:cNvPr id="1191" name="Rectangle: Rounded Corners 1190">
                    <a:extLst>
                      <a:ext uri="{FF2B5EF4-FFF2-40B4-BE49-F238E27FC236}">
                        <a16:creationId xmlns:a16="http://schemas.microsoft.com/office/drawing/2014/main" id="{93B2AD07-5F1C-F09F-8309-788D7446B80F}"/>
                      </a:ext>
                    </a:extLst>
                  </xdr:cNvPr>
                  <xdr:cNvSpPr/>
                </xdr:nvSpPr>
                <xdr:spPr>
                  <a:xfrm>
                    <a:off x="6962774" y="106403773"/>
                    <a:ext cx="457200" cy="2286000"/>
                  </a:xfrm>
                  <a:prstGeom prst="roundRect">
                    <a:avLst>
                      <a:gd name="adj" fmla="val 47917"/>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C8FFE1"/>
                      </a:solidFill>
                    </a:endParaRPr>
                  </a:p>
                </xdr:txBody>
              </xdr:sp>
              <xdr:sp macro="" textlink="">
                <xdr:nvSpPr>
                  <xdr:cNvPr id="1192" name="Rectangle: Rounded Corners 1191">
                    <a:extLst>
                      <a:ext uri="{FF2B5EF4-FFF2-40B4-BE49-F238E27FC236}">
                        <a16:creationId xmlns:a16="http://schemas.microsoft.com/office/drawing/2014/main" id="{1F8DE5CC-B53F-A608-2F62-B5B86EA038FE}"/>
                      </a:ext>
                    </a:extLst>
                  </xdr:cNvPr>
                  <xdr:cNvSpPr/>
                </xdr:nvSpPr>
                <xdr:spPr>
                  <a:xfrm rot="16200000">
                    <a:off x="5553075" y="105336972"/>
                    <a:ext cx="1133477" cy="2581278"/>
                  </a:xfrm>
                  <a:prstGeom prst="roundRect">
                    <a:avLst>
                      <a:gd name="adj" fmla="val 47917"/>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C8FFE1"/>
                      </a:solidFill>
                    </a:endParaRPr>
                  </a:p>
                </xdr:txBody>
              </xdr:sp>
              <xdr:sp macro="" textlink="">
                <xdr:nvSpPr>
                  <xdr:cNvPr id="1193" name="Rectangle: Rounded Corners 1192">
                    <a:extLst>
                      <a:ext uri="{FF2B5EF4-FFF2-40B4-BE49-F238E27FC236}">
                        <a16:creationId xmlns:a16="http://schemas.microsoft.com/office/drawing/2014/main" id="{1201445F-617D-8D87-6AA3-37C1CC37FA18}"/>
                      </a:ext>
                    </a:extLst>
                  </xdr:cNvPr>
                  <xdr:cNvSpPr/>
                </xdr:nvSpPr>
                <xdr:spPr>
                  <a:xfrm rot="16200000">
                    <a:off x="5557838" y="104751184"/>
                    <a:ext cx="1133477" cy="1143003"/>
                  </a:xfrm>
                  <a:prstGeom prst="roundRect">
                    <a:avLst>
                      <a:gd name="adj" fmla="val 47917"/>
                    </a:avLst>
                  </a:prstGeom>
                  <a:solidFill>
                    <a:srgbClr val="0070C0"/>
                  </a:solidFill>
                  <a:ln>
                    <a:noFill/>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C8FFE1"/>
                      </a:solidFill>
                    </a:endParaRPr>
                  </a:p>
                </xdr:txBody>
              </xdr:sp>
              <xdr:sp macro="" textlink="">
                <xdr:nvSpPr>
                  <xdr:cNvPr id="1194" name="Rectangle: Rounded Corners 1193">
                    <a:extLst>
                      <a:ext uri="{FF2B5EF4-FFF2-40B4-BE49-F238E27FC236}">
                        <a16:creationId xmlns:a16="http://schemas.microsoft.com/office/drawing/2014/main" id="{5DB80B33-C7E1-1102-EEB5-F77A2163E447}"/>
                      </a:ext>
                    </a:extLst>
                  </xdr:cNvPr>
                  <xdr:cNvSpPr/>
                </xdr:nvSpPr>
                <xdr:spPr>
                  <a:xfrm rot="16200000">
                    <a:off x="5210177" y="107203872"/>
                    <a:ext cx="1828799" cy="1143003"/>
                  </a:xfrm>
                  <a:prstGeom prst="roundRect">
                    <a:avLst>
                      <a:gd name="adj" fmla="val 47917"/>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C8FFE1"/>
                      </a:solidFill>
                    </a:endParaRPr>
                  </a:p>
                </xdr:txBody>
              </xdr:sp>
              <xdr:sp macro="" textlink="">
                <xdr:nvSpPr>
                  <xdr:cNvPr id="1195" name="Rectangle: Rounded Corners 1194">
                    <a:extLst>
                      <a:ext uri="{FF2B5EF4-FFF2-40B4-BE49-F238E27FC236}">
                        <a16:creationId xmlns:a16="http://schemas.microsoft.com/office/drawing/2014/main" id="{0D0D4EE6-5BA4-7144-158E-1D61507EB5B2}"/>
                      </a:ext>
                    </a:extLst>
                  </xdr:cNvPr>
                  <xdr:cNvSpPr/>
                </xdr:nvSpPr>
                <xdr:spPr>
                  <a:xfrm>
                    <a:off x="5419725" y="106499024"/>
                    <a:ext cx="640080" cy="5029200"/>
                  </a:xfrm>
                  <a:prstGeom prst="roundRect">
                    <a:avLst>
                      <a:gd name="adj" fmla="val 47917"/>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C8FFE1"/>
                      </a:solidFill>
                    </a:endParaRPr>
                  </a:p>
                </xdr:txBody>
              </xdr:sp>
              <xdr:sp macro="" textlink="">
                <xdr:nvSpPr>
                  <xdr:cNvPr id="1196" name="Rectangle: Rounded Corners 1195">
                    <a:extLst>
                      <a:ext uri="{FF2B5EF4-FFF2-40B4-BE49-F238E27FC236}">
                        <a16:creationId xmlns:a16="http://schemas.microsoft.com/office/drawing/2014/main" id="{DDE3DC57-9F8B-B0BA-20B8-C993F9531317}"/>
                      </a:ext>
                    </a:extLst>
                  </xdr:cNvPr>
                  <xdr:cNvSpPr/>
                </xdr:nvSpPr>
                <xdr:spPr>
                  <a:xfrm>
                    <a:off x="6200775" y="106499024"/>
                    <a:ext cx="640080" cy="5029200"/>
                  </a:xfrm>
                  <a:prstGeom prst="roundRect">
                    <a:avLst>
                      <a:gd name="adj" fmla="val 47917"/>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C8FFE1"/>
                      </a:solidFill>
                    </a:endParaRPr>
                  </a:p>
                </xdr:txBody>
              </xdr:sp>
            </xdr:grpSp>
            <xdr:grpSp>
              <xdr:nvGrpSpPr>
                <xdr:cNvPr id="1186" name="Group 1185">
                  <a:extLst>
                    <a:ext uri="{FF2B5EF4-FFF2-40B4-BE49-F238E27FC236}">
                      <a16:creationId xmlns:a16="http://schemas.microsoft.com/office/drawing/2014/main" id="{388958FC-4FD5-1E4C-F2D2-5E9FAF43176B}"/>
                    </a:ext>
                  </a:extLst>
                </xdr:cNvPr>
                <xdr:cNvGrpSpPr/>
              </xdr:nvGrpSpPr>
              <xdr:grpSpPr>
                <a:xfrm>
                  <a:off x="13679805" y="106093372"/>
                  <a:ext cx="953589" cy="1109382"/>
                  <a:chOff x="0" y="0"/>
                  <a:chExt cx="1112520" cy="1371600"/>
                </a:xfrm>
              </xdr:grpSpPr>
              <xdr:sp macro="" textlink="">
                <xdr:nvSpPr>
                  <xdr:cNvPr id="1187" name="Rectangle 1186">
                    <a:extLst>
                      <a:ext uri="{FF2B5EF4-FFF2-40B4-BE49-F238E27FC236}">
                        <a16:creationId xmlns:a16="http://schemas.microsoft.com/office/drawing/2014/main" id="{987AEF4F-4F10-DE6F-2B28-93E25D8E17CC}"/>
                      </a:ext>
                    </a:extLst>
                  </xdr:cNvPr>
                  <xdr:cNvSpPr/>
                </xdr:nvSpPr>
                <xdr:spPr>
                  <a:xfrm>
                    <a:off x="0" y="0"/>
                    <a:ext cx="457200" cy="1371600"/>
                  </a:xfrm>
                  <a:prstGeom prst="rect">
                    <a:avLst/>
                  </a:prstGeom>
                  <a:gradFill>
                    <a:gsLst>
                      <a:gs pos="0">
                        <a:schemeClr val="bg1">
                          <a:lumMod val="95000"/>
                        </a:schemeClr>
                      </a:gs>
                      <a:gs pos="69000">
                        <a:schemeClr val="bg1">
                          <a:lumMod val="95000"/>
                        </a:schemeClr>
                      </a:gs>
                      <a:gs pos="70000">
                        <a:schemeClr val="accent6">
                          <a:lumMod val="40000"/>
                          <a:lumOff val="60000"/>
                        </a:schemeClr>
                      </a:gs>
                      <a:gs pos="100000">
                        <a:schemeClr val="accent6">
                          <a:lumMod val="60000"/>
                          <a:lumOff val="40000"/>
                        </a:schemeClr>
                      </a:gs>
                    </a:gsLst>
                    <a:lin ang="5400000" scaled="1"/>
                  </a:gradFill>
                  <a:ln>
                    <a:solidFill>
                      <a:schemeClr val="accent5">
                        <a:lumMod val="20000"/>
                        <a:lumOff val="80000"/>
                      </a:schemeClr>
                    </a:solidFill>
                  </a:ln>
                  <a:effectLst>
                    <a:glow rad="63500">
                      <a:schemeClr val="accent5">
                        <a:satMod val="175000"/>
                        <a:alpha val="40000"/>
                      </a:schemeClr>
                    </a:glow>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solidFill>
                        <a:srgbClr val="C8FFE1"/>
                      </a:solidFill>
                    </a:endParaRPr>
                  </a:p>
                </xdr:txBody>
              </xdr:sp>
              <xdr:sp macro="" textlink="">
                <xdr:nvSpPr>
                  <xdr:cNvPr id="1188" name="Rectangle 1187">
                    <a:extLst>
                      <a:ext uri="{FF2B5EF4-FFF2-40B4-BE49-F238E27FC236}">
                        <a16:creationId xmlns:a16="http://schemas.microsoft.com/office/drawing/2014/main" id="{E36B70C9-C179-35FA-029B-D9F5BAEF503B}"/>
                      </a:ext>
                    </a:extLst>
                  </xdr:cNvPr>
                  <xdr:cNvSpPr/>
                </xdr:nvSpPr>
                <xdr:spPr>
                  <a:xfrm>
                    <a:off x="655320" y="0"/>
                    <a:ext cx="457200" cy="1371600"/>
                  </a:xfrm>
                  <a:prstGeom prst="rect">
                    <a:avLst/>
                  </a:prstGeom>
                  <a:gradFill>
                    <a:gsLst>
                      <a:gs pos="0">
                        <a:schemeClr val="bg1">
                          <a:lumMod val="95000"/>
                        </a:schemeClr>
                      </a:gs>
                      <a:gs pos="89000">
                        <a:schemeClr val="bg1">
                          <a:lumMod val="95000"/>
                        </a:schemeClr>
                      </a:gs>
                      <a:gs pos="90000">
                        <a:srgbClr val="F0CDFF"/>
                      </a:gs>
                      <a:gs pos="100000">
                        <a:srgbClr val="D7B9FF"/>
                      </a:gs>
                    </a:gsLst>
                    <a:lin ang="5400000" scaled="1"/>
                  </a:gradFill>
                  <a:ln>
                    <a:solidFill>
                      <a:schemeClr val="accent5">
                        <a:lumMod val="20000"/>
                        <a:lumOff val="80000"/>
                      </a:schemeClr>
                    </a:solidFill>
                  </a:ln>
                  <a:effectLst>
                    <a:glow rad="63500">
                      <a:schemeClr val="accent5">
                        <a:satMod val="175000"/>
                        <a:alpha val="40000"/>
                      </a:schemeClr>
                    </a:glow>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solidFill>
                        <a:srgbClr val="C8FFE1"/>
                      </a:solidFill>
                    </a:endParaRPr>
                  </a:p>
                </xdr:txBody>
              </xdr:sp>
              <xdr:cxnSp macro="">
                <xdr:nvCxnSpPr>
                  <xdr:cNvPr id="1189" name="Straight Connector 1188">
                    <a:extLst>
                      <a:ext uri="{FF2B5EF4-FFF2-40B4-BE49-F238E27FC236}">
                        <a16:creationId xmlns:a16="http://schemas.microsoft.com/office/drawing/2014/main" id="{FC549000-D841-B0C1-CAF4-4A1D407B38D1}"/>
                      </a:ext>
                    </a:extLst>
                  </xdr:cNvPr>
                  <xdr:cNvCxnSpPr/>
                </xdr:nvCxnSpPr>
                <xdr:spPr>
                  <a:xfrm rot="900000" flipH="1" flipV="1">
                    <a:off x="433060" y="1005572"/>
                    <a:ext cx="240771" cy="194458"/>
                  </a:xfrm>
                  <a:prstGeom prst="line">
                    <a:avLst/>
                  </a:prstGeom>
                  <a:ln w="12700">
                    <a:solidFill>
                      <a:srgbClr val="002060"/>
                    </a:solidFill>
                  </a:ln>
                </xdr:spPr>
                <xdr:style>
                  <a:lnRef idx="1">
                    <a:schemeClr val="accent1"/>
                  </a:lnRef>
                  <a:fillRef idx="0">
                    <a:schemeClr val="accent1"/>
                  </a:fillRef>
                  <a:effectRef idx="0">
                    <a:schemeClr val="accent1"/>
                  </a:effectRef>
                  <a:fontRef idx="minor">
                    <a:schemeClr val="tx1"/>
                  </a:fontRef>
                </xdr:style>
              </xdr:cxnSp>
            </xdr:grpSp>
          </xdr:grpSp>
          <xdr:sp macro="" textlink="">
            <xdr:nvSpPr>
              <xdr:cNvPr id="1184" name="Thought Bubble: Cloud 1183">
                <a:extLst>
                  <a:ext uri="{FF2B5EF4-FFF2-40B4-BE49-F238E27FC236}">
                    <a16:creationId xmlns:a16="http://schemas.microsoft.com/office/drawing/2014/main" id="{EF667FE6-2BDF-08D0-8CA5-B3901EA723D2}"/>
                  </a:ext>
                </a:extLst>
              </xdr:cNvPr>
              <xdr:cNvSpPr/>
            </xdr:nvSpPr>
            <xdr:spPr>
              <a:xfrm flipH="1">
                <a:off x="13527313" y="104774987"/>
                <a:ext cx="1171575" cy="514351"/>
              </a:xfrm>
              <a:prstGeom prst="cloudCallout">
                <a:avLst>
                  <a:gd name="adj1" fmla="val -9451"/>
                  <a:gd name="adj2" fmla="val 107209"/>
                </a:avLst>
              </a:prstGeom>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C8FFE1"/>
                  </a:solidFill>
                </a:endParaRPr>
              </a:p>
            </xdr:txBody>
          </xdr:sp>
        </xdr:grpSp>
        <xdr:grpSp>
          <xdr:nvGrpSpPr>
            <xdr:cNvPr id="1153" name="Group 1152">
              <a:extLst>
                <a:ext uri="{FF2B5EF4-FFF2-40B4-BE49-F238E27FC236}">
                  <a16:creationId xmlns:a16="http://schemas.microsoft.com/office/drawing/2014/main" id="{706E58B2-34DC-E611-4293-6B3AEE447491}"/>
                </a:ext>
              </a:extLst>
            </xdr:cNvPr>
            <xdr:cNvGrpSpPr>
              <a:grpSpLocks noChangeAspect="1"/>
            </xdr:cNvGrpSpPr>
          </xdr:nvGrpSpPr>
          <xdr:grpSpPr>
            <a:xfrm>
              <a:off x="1037033" y="107867116"/>
              <a:ext cx="719366" cy="1999072"/>
              <a:chOff x="13425142" y="104774999"/>
              <a:chExt cx="1248903" cy="3438523"/>
            </a:xfrm>
          </xdr:grpSpPr>
          <xdr:grpSp>
            <xdr:nvGrpSpPr>
              <xdr:cNvPr id="1169" name="Group 1168">
                <a:extLst>
                  <a:ext uri="{FF2B5EF4-FFF2-40B4-BE49-F238E27FC236}">
                    <a16:creationId xmlns:a16="http://schemas.microsoft.com/office/drawing/2014/main" id="{91738914-9832-8539-0382-B70A97DD0950}"/>
                  </a:ext>
                </a:extLst>
              </xdr:cNvPr>
              <xdr:cNvGrpSpPr/>
            </xdr:nvGrpSpPr>
            <xdr:grpSpPr>
              <a:xfrm>
                <a:off x="13620749" y="105470322"/>
                <a:ext cx="1053296" cy="2743200"/>
                <a:chOff x="13620749" y="105470322"/>
                <a:chExt cx="1053296" cy="2743200"/>
              </a:xfrm>
            </xdr:grpSpPr>
            <xdr:grpSp>
              <xdr:nvGrpSpPr>
                <xdr:cNvPr id="1171" name="Group 1170">
                  <a:extLst>
                    <a:ext uri="{FF2B5EF4-FFF2-40B4-BE49-F238E27FC236}">
                      <a16:creationId xmlns:a16="http://schemas.microsoft.com/office/drawing/2014/main" id="{317F0C32-DDF1-3F1E-11CE-6FDF031278AD}"/>
                    </a:ext>
                  </a:extLst>
                </xdr:cNvPr>
                <xdr:cNvGrpSpPr>
                  <a:grpSpLocks noChangeAspect="1"/>
                </xdr:cNvGrpSpPr>
              </xdr:nvGrpSpPr>
              <xdr:grpSpPr>
                <a:xfrm>
                  <a:off x="13620749" y="105470322"/>
                  <a:ext cx="1053296" cy="2743200"/>
                  <a:chOff x="4819649" y="104755947"/>
                  <a:chExt cx="2600325" cy="6772277"/>
                </a:xfrm>
                <a:solidFill>
                  <a:srgbClr val="00B0F0"/>
                </a:solidFill>
              </xdr:grpSpPr>
              <xdr:sp macro="" textlink="">
                <xdr:nvSpPr>
                  <xdr:cNvPr id="1176" name="Rectangle: Rounded Corners 1175">
                    <a:extLst>
                      <a:ext uri="{FF2B5EF4-FFF2-40B4-BE49-F238E27FC236}">
                        <a16:creationId xmlns:a16="http://schemas.microsoft.com/office/drawing/2014/main" id="{FFBB0F4B-6C4D-AB6C-2ECF-BAAEF4844BB7}"/>
                      </a:ext>
                    </a:extLst>
                  </xdr:cNvPr>
                  <xdr:cNvSpPr/>
                </xdr:nvSpPr>
                <xdr:spPr>
                  <a:xfrm>
                    <a:off x="4819649" y="106403773"/>
                    <a:ext cx="457200" cy="2286000"/>
                  </a:xfrm>
                  <a:prstGeom prst="roundRect">
                    <a:avLst>
                      <a:gd name="adj" fmla="val 47917"/>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C8FFE1"/>
                      </a:solidFill>
                    </a:endParaRPr>
                  </a:p>
                </xdr:txBody>
              </xdr:sp>
              <xdr:sp macro="" textlink="">
                <xdr:nvSpPr>
                  <xdr:cNvPr id="1177" name="Rectangle: Rounded Corners 1176">
                    <a:extLst>
                      <a:ext uri="{FF2B5EF4-FFF2-40B4-BE49-F238E27FC236}">
                        <a16:creationId xmlns:a16="http://schemas.microsoft.com/office/drawing/2014/main" id="{7CA5C95E-6120-A16E-32C0-A49D91C160B0}"/>
                      </a:ext>
                    </a:extLst>
                  </xdr:cNvPr>
                  <xdr:cNvSpPr/>
                </xdr:nvSpPr>
                <xdr:spPr>
                  <a:xfrm>
                    <a:off x="6962774" y="106403773"/>
                    <a:ext cx="457200" cy="2286000"/>
                  </a:xfrm>
                  <a:prstGeom prst="roundRect">
                    <a:avLst>
                      <a:gd name="adj" fmla="val 47917"/>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C8FFE1"/>
                      </a:solidFill>
                    </a:endParaRPr>
                  </a:p>
                </xdr:txBody>
              </xdr:sp>
              <xdr:sp macro="" textlink="">
                <xdr:nvSpPr>
                  <xdr:cNvPr id="1178" name="Rectangle: Rounded Corners 1177">
                    <a:extLst>
                      <a:ext uri="{FF2B5EF4-FFF2-40B4-BE49-F238E27FC236}">
                        <a16:creationId xmlns:a16="http://schemas.microsoft.com/office/drawing/2014/main" id="{67572A62-DE09-F598-89E3-52288066C32C}"/>
                      </a:ext>
                    </a:extLst>
                  </xdr:cNvPr>
                  <xdr:cNvSpPr/>
                </xdr:nvSpPr>
                <xdr:spPr>
                  <a:xfrm rot="16200000">
                    <a:off x="5553075" y="105336972"/>
                    <a:ext cx="1133477" cy="2581278"/>
                  </a:xfrm>
                  <a:prstGeom prst="roundRect">
                    <a:avLst>
                      <a:gd name="adj" fmla="val 47917"/>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C8FFE1"/>
                      </a:solidFill>
                    </a:endParaRPr>
                  </a:p>
                </xdr:txBody>
              </xdr:sp>
              <xdr:sp macro="" textlink="">
                <xdr:nvSpPr>
                  <xdr:cNvPr id="1179" name="Rectangle: Rounded Corners 1178">
                    <a:extLst>
                      <a:ext uri="{FF2B5EF4-FFF2-40B4-BE49-F238E27FC236}">
                        <a16:creationId xmlns:a16="http://schemas.microsoft.com/office/drawing/2014/main" id="{0C5550FB-491B-214E-ACA2-FC93D5A5FD4E}"/>
                      </a:ext>
                    </a:extLst>
                  </xdr:cNvPr>
                  <xdr:cNvSpPr/>
                </xdr:nvSpPr>
                <xdr:spPr>
                  <a:xfrm rot="16200000">
                    <a:off x="5557838" y="104751184"/>
                    <a:ext cx="1133477" cy="1143003"/>
                  </a:xfrm>
                  <a:prstGeom prst="roundRect">
                    <a:avLst>
                      <a:gd name="adj" fmla="val 47917"/>
                    </a:avLst>
                  </a:prstGeom>
                  <a:grpFill/>
                  <a:ln>
                    <a:noFill/>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C8FFE1"/>
                      </a:solidFill>
                    </a:endParaRPr>
                  </a:p>
                </xdr:txBody>
              </xdr:sp>
              <xdr:sp macro="" textlink="">
                <xdr:nvSpPr>
                  <xdr:cNvPr id="1180" name="Rectangle: Rounded Corners 1179">
                    <a:extLst>
                      <a:ext uri="{FF2B5EF4-FFF2-40B4-BE49-F238E27FC236}">
                        <a16:creationId xmlns:a16="http://schemas.microsoft.com/office/drawing/2014/main" id="{BD535973-12DC-706A-9277-2CB09028B656}"/>
                      </a:ext>
                    </a:extLst>
                  </xdr:cNvPr>
                  <xdr:cNvSpPr/>
                </xdr:nvSpPr>
                <xdr:spPr>
                  <a:xfrm rot="16200000">
                    <a:off x="5210177" y="107203872"/>
                    <a:ext cx="1828799" cy="1143003"/>
                  </a:xfrm>
                  <a:prstGeom prst="roundRect">
                    <a:avLst>
                      <a:gd name="adj" fmla="val 47917"/>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C8FFE1"/>
                      </a:solidFill>
                    </a:endParaRPr>
                  </a:p>
                </xdr:txBody>
              </xdr:sp>
              <xdr:sp macro="" textlink="">
                <xdr:nvSpPr>
                  <xdr:cNvPr id="1181" name="Rectangle: Rounded Corners 1180">
                    <a:extLst>
                      <a:ext uri="{FF2B5EF4-FFF2-40B4-BE49-F238E27FC236}">
                        <a16:creationId xmlns:a16="http://schemas.microsoft.com/office/drawing/2014/main" id="{76EF0EA6-14F1-E42D-BA07-12B2BBC70C8F}"/>
                      </a:ext>
                    </a:extLst>
                  </xdr:cNvPr>
                  <xdr:cNvSpPr/>
                </xdr:nvSpPr>
                <xdr:spPr>
                  <a:xfrm>
                    <a:off x="5419725" y="106499024"/>
                    <a:ext cx="640080" cy="5029200"/>
                  </a:xfrm>
                  <a:prstGeom prst="roundRect">
                    <a:avLst>
                      <a:gd name="adj" fmla="val 47917"/>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C8FFE1"/>
                      </a:solidFill>
                    </a:endParaRPr>
                  </a:p>
                </xdr:txBody>
              </xdr:sp>
              <xdr:sp macro="" textlink="">
                <xdr:nvSpPr>
                  <xdr:cNvPr id="1182" name="Rectangle: Rounded Corners 1181">
                    <a:extLst>
                      <a:ext uri="{FF2B5EF4-FFF2-40B4-BE49-F238E27FC236}">
                        <a16:creationId xmlns:a16="http://schemas.microsoft.com/office/drawing/2014/main" id="{8DC62887-4550-7F71-B4C9-15CC10D80C21}"/>
                      </a:ext>
                    </a:extLst>
                  </xdr:cNvPr>
                  <xdr:cNvSpPr/>
                </xdr:nvSpPr>
                <xdr:spPr>
                  <a:xfrm>
                    <a:off x="6200775" y="106499024"/>
                    <a:ext cx="640080" cy="5029200"/>
                  </a:xfrm>
                  <a:prstGeom prst="roundRect">
                    <a:avLst>
                      <a:gd name="adj" fmla="val 47917"/>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C8FFE1"/>
                      </a:solidFill>
                    </a:endParaRPr>
                  </a:p>
                </xdr:txBody>
              </xdr:sp>
            </xdr:grpSp>
            <xdr:grpSp>
              <xdr:nvGrpSpPr>
                <xdr:cNvPr id="1172" name="Group 1171">
                  <a:extLst>
                    <a:ext uri="{FF2B5EF4-FFF2-40B4-BE49-F238E27FC236}">
                      <a16:creationId xmlns:a16="http://schemas.microsoft.com/office/drawing/2014/main" id="{D7C804E3-C71F-8D87-DAA6-6D9B23629F55}"/>
                    </a:ext>
                  </a:extLst>
                </xdr:cNvPr>
                <xdr:cNvGrpSpPr/>
              </xdr:nvGrpSpPr>
              <xdr:grpSpPr>
                <a:xfrm>
                  <a:off x="13679805" y="106093372"/>
                  <a:ext cx="953589" cy="1109382"/>
                  <a:chOff x="0" y="0"/>
                  <a:chExt cx="1112520" cy="1371600"/>
                </a:xfrm>
              </xdr:grpSpPr>
              <xdr:sp macro="" textlink="">
                <xdr:nvSpPr>
                  <xdr:cNvPr id="1173" name="Rectangle 1172">
                    <a:extLst>
                      <a:ext uri="{FF2B5EF4-FFF2-40B4-BE49-F238E27FC236}">
                        <a16:creationId xmlns:a16="http://schemas.microsoft.com/office/drawing/2014/main" id="{69EB5651-4FC0-5ABB-9454-E8CE9679E8C8}"/>
                      </a:ext>
                    </a:extLst>
                  </xdr:cNvPr>
                  <xdr:cNvSpPr/>
                </xdr:nvSpPr>
                <xdr:spPr>
                  <a:xfrm>
                    <a:off x="0" y="0"/>
                    <a:ext cx="457200" cy="1371600"/>
                  </a:xfrm>
                  <a:prstGeom prst="rect">
                    <a:avLst/>
                  </a:prstGeom>
                  <a:gradFill>
                    <a:gsLst>
                      <a:gs pos="0">
                        <a:schemeClr val="bg1">
                          <a:lumMod val="95000"/>
                        </a:schemeClr>
                      </a:gs>
                      <a:gs pos="59000">
                        <a:schemeClr val="bg1">
                          <a:lumMod val="95000"/>
                        </a:schemeClr>
                      </a:gs>
                      <a:gs pos="60000">
                        <a:schemeClr val="accent6">
                          <a:lumMod val="40000"/>
                          <a:lumOff val="60000"/>
                        </a:schemeClr>
                      </a:gs>
                      <a:gs pos="100000">
                        <a:schemeClr val="accent6">
                          <a:lumMod val="60000"/>
                          <a:lumOff val="40000"/>
                        </a:schemeClr>
                      </a:gs>
                    </a:gsLst>
                    <a:lin ang="5400000" scaled="1"/>
                  </a:gradFill>
                  <a:ln>
                    <a:solidFill>
                      <a:schemeClr val="accent5">
                        <a:lumMod val="20000"/>
                        <a:lumOff val="80000"/>
                      </a:schemeClr>
                    </a:solidFill>
                  </a:ln>
                  <a:effectLst>
                    <a:glow rad="63500">
                      <a:schemeClr val="accent5">
                        <a:satMod val="175000"/>
                        <a:alpha val="40000"/>
                      </a:schemeClr>
                    </a:glow>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solidFill>
                        <a:srgbClr val="C8FFE1"/>
                      </a:solidFill>
                    </a:endParaRPr>
                  </a:p>
                </xdr:txBody>
              </xdr:sp>
              <xdr:sp macro="" textlink="">
                <xdr:nvSpPr>
                  <xdr:cNvPr id="1174" name="Rectangle 1173">
                    <a:extLst>
                      <a:ext uri="{FF2B5EF4-FFF2-40B4-BE49-F238E27FC236}">
                        <a16:creationId xmlns:a16="http://schemas.microsoft.com/office/drawing/2014/main" id="{1768EE46-069B-973B-E2CC-2A10622EE08E}"/>
                      </a:ext>
                    </a:extLst>
                  </xdr:cNvPr>
                  <xdr:cNvSpPr/>
                </xdr:nvSpPr>
                <xdr:spPr>
                  <a:xfrm>
                    <a:off x="655320" y="0"/>
                    <a:ext cx="457200" cy="1371600"/>
                  </a:xfrm>
                  <a:prstGeom prst="rect">
                    <a:avLst/>
                  </a:prstGeom>
                  <a:gradFill>
                    <a:gsLst>
                      <a:gs pos="0">
                        <a:schemeClr val="bg1">
                          <a:lumMod val="95000"/>
                        </a:schemeClr>
                      </a:gs>
                      <a:gs pos="69000">
                        <a:schemeClr val="bg1">
                          <a:lumMod val="95000"/>
                        </a:schemeClr>
                      </a:gs>
                      <a:gs pos="70000">
                        <a:srgbClr val="F0CDFF"/>
                      </a:gs>
                      <a:gs pos="100000">
                        <a:srgbClr val="D7B9FF"/>
                      </a:gs>
                    </a:gsLst>
                    <a:lin ang="5400000" scaled="1"/>
                  </a:gradFill>
                  <a:ln>
                    <a:solidFill>
                      <a:schemeClr val="accent5">
                        <a:lumMod val="20000"/>
                        <a:lumOff val="80000"/>
                      </a:schemeClr>
                    </a:solidFill>
                  </a:ln>
                  <a:effectLst>
                    <a:glow rad="63500">
                      <a:schemeClr val="accent5">
                        <a:satMod val="175000"/>
                        <a:alpha val="40000"/>
                      </a:schemeClr>
                    </a:glow>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solidFill>
                        <a:srgbClr val="C8FFE1"/>
                      </a:solidFill>
                    </a:endParaRPr>
                  </a:p>
                </xdr:txBody>
              </xdr:sp>
              <xdr:cxnSp macro="">
                <xdr:nvCxnSpPr>
                  <xdr:cNvPr id="1175" name="Straight Connector 1174">
                    <a:extLst>
                      <a:ext uri="{FF2B5EF4-FFF2-40B4-BE49-F238E27FC236}">
                        <a16:creationId xmlns:a16="http://schemas.microsoft.com/office/drawing/2014/main" id="{5834562F-8BA2-FF18-DE66-92896586B31C}"/>
                      </a:ext>
                    </a:extLst>
                  </xdr:cNvPr>
                  <xdr:cNvCxnSpPr/>
                </xdr:nvCxnSpPr>
                <xdr:spPr>
                  <a:xfrm flipH="1" flipV="1">
                    <a:off x="457200" y="838924"/>
                    <a:ext cx="198121" cy="129741"/>
                  </a:xfrm>
                  <a:prstGeom prst="line">
                    <a:avLst/>
                  </a:prstGeom>
                  <a:ln w="12700">
                    <a:solidFill>
                      <a:srgbClr val="002060"/>
                    </a:solidFill>
                  </a:ln>
                </xdr:spPr>
                <xdr:style>
                  <a:lnRef idx="1">
                    <a:schemeClr val="accent1"/>
                  </a:lnRef>
                  <a:fillRef idx="0">
                    <a:schemeClr val="accent1"/>
                  </a:fillRef>
                  <a:effectRef idx="0">
                    <a:schemeClr val="accent1"/>
                  </a:effectRef>
                  <a:fontRef idx="minor">
                    <a:schemeClr val="tx1"/>
                  </a:fontRef>
                </xdr:style>
              </xdr:cxnSp>
            </xdr:grpSp>
          </xdr:grpSp>
          <xdr:sp macro="" textlink="">
            <xdr:nvSpPr>
              <xdr:cNvPr id="1170" name="Thought Bubble: Cloud 1169">
                <a:extLst>
                  <a:ext uri="{FF2B5EF4-FFF2-40B4-BE49-F238E27FC236}">
                    <a16:creationId xmlns:a16="http://schemas.microsoft.com/office/drawing/2014/main" id="{CFBEF8DD-C17D-10DF-0609-62E212D08735}"/>
                  </a:ext>
                </a:extLst>
              </xdr:cNvPr>
              <xdr:cNvSpPr/>
            </xdr:nvSpPr>
            <xdr:spPr>
              <a:xfrm flipH="1">
                <a:off x="13425142" y="104774999"/>
                <a:ext cx="1171577" cy="514351"/>
              </a:xfrm>
              <a:prstGeom prst="cloudCallout">
                <a:avLst>
                  <a:gd name="adj1" fmla="val -9451"/>
                  <a:gd name="adj2" fmla="val 107209"/>
                </a:avLst>
              </a:prstGeom>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C8FFE1"/>
                  </a:solidFill>
                </a:endParaRPr>
              </a:p>
            </xdr:txBody>
          </xdr:sp>
        </xdr:grpSp>
        <xdr:grpSp>
          <xdr:nvGrpSpPr>
            <xdr:cNvPr id="1154" name="Group 1153">
              <a:extLst>
                <a:ext uri="{FF2B5EF4-FFF2-40B4-BE49-F238E27FC236}">
                  <a16:creationId xmlns:a16="http://schemas.microsoft.com/office/drawing/2014/main" id="{1588FDFA-5204-70D1-7CE6-72C62A3B9EEB}"/>
                </a:ext>
              </a:extLst>
            </xdr:cNvPr>
            <xdr:cNvGrpSpPr>
              <a:grpSpLocks noChangeAspect="1"/>
            </xdr:cNvGrpSpPr>
          </xdr:nvGrpSpPr>
          <xdr:grpSpPr>
            <a:xfrm>
              <a:off x="4449782" y="107882313"/>
              <a:ext cx="733342" cy="1982459"/>
              <a:chOff x="14944724" y="104774999"/>
              <a:chExt cx="1273165" cy="3409948"/>
            </a:xfrm>
          </xdr:grpSpPr>
          <xdr:grpSp>
            <xdr:nvGrpSpPr>
              <xdr:cNvPr id="1155" name="Group 1154">
                <a:extLst>
                  <a:ext uri="{FF2B5EF4-FFF2-40B4-BE49-F238E27FC236}">
                    <a16:creationId xmlns:a16="http://schemas.microsoft.com/office/drawing/2014/main" id="{C9FC53FF-FBAF-BD49-F141-F4533A6CF80A}"/>
                  </a:ext>
                </a:extLst>
              </xdr:cNvPr>
              <xdr:cNvGrpSpPr/>
            </xdr:nvGrpSpPr>
            <xdr:grpSpPr>
              <a:xfrm>
                <a:off x="14944724" y="105441747"/>
                <a:ext cx="1053296" cy="2743200"/>
                <a:chOff x="14944724" y="105441747"/>
                <a:chExt cx="1053296" cy="2743200"/>
              </a:xfrm>
            </xdr:grpSpPr>
            <xdr:grpSp>
              <xdr:nvGrpSpPr>
                <xdr:cNvPr id="1157" name="Group 1156">
                  <a:extLst>
                    <a:ext uri="{FF2B5EF4-FFF2-40B4-BE49-F238E27FC236}">
                      <a16:creationId xmlns:a16="http://schemas.microsoft.com/office/drawing/2014/main" id="{2645233A-773C-10B8-25AC-3C6752E0C655}"/>
                    </a:ext>
                  </a:extLst>
                </xdr:cNvPr>
                <xdr:cNvGrpSpPr>
                  <a:grpSpLocks noChangeAspect="1"/>
                </xdr:cNvGrpSpPr>
              </xdr:nvGrpSpPr>
              <xdr:grpSpPr>
                <a:xfrm>
                  <a:off x="14944724" y="105441747"/>
                  <a:ext cx="1053296" cy="2743200"/>
                  <a:chOff x="4819649" y="104755947"/>
                  <a:chExt cx="2600325" cy="6772277"/>
                </a:xfrm>
                <a:solidFill>
                  <a:srgbClr val="FF7171"/>
                </a:solidFill>
              </xdr:grpSpPr>
              <xdr:sp macro="" textlink="">
                <xdr:nvSpPr>
                  <xdr:cNvPr id="1162" name="Rectangle: Rounded Corners 1161">
                    <a:extLst>
                      <a:ext uri="{FF2B5EF4-FFF2-40B4-BE49-F238E27FC236}">
                        <a16:creationId xmlns:a16="http://schemas.microsoft.com/office/drawing/2014/main" id="{686B342C-6F46-4DF6-55A7-4D7954422A67}"/>
                      </a:ext>
                    </a:extLst>
                  </xdr:cNvPr>
                  <xdr:cNvSpPr/>
                </xdr:nvSpPr>
                <xdr:spPr>
                  <a:xfrm>
                    <a:off x="4819649" y="106403773"/>
                    <a:ext cx="457200" cy="2286000"/>
                  </a:xfrm>
                  <a:prstGeom prst="roundRect">
                    <a:avLst>
                      <a:gd name="adj" fmla="val 47917"/>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C8FFE1"/>
                      </a:solidFill>
                    </a:endParaRPr>
                  </a:p>
                </xdr:txBody>
              </xdr:sp>
              <xdr:sp macro="" textlink="">
                <xdr:nvSpPr>
                  <xdr:cNvPr id="1163" name="Rectangle: Rounded Corners 1162">
                    <a:extLst>
                      <a:ext uri="{FF2B5EF4-FFF2-40B4-BE49-F238E27FC236}">
                        <a16:creationId xmlns:a16="http://schemas.microsoft.com/office/drawing/2014/main" id="{E0163E25-C2ED-D24E-CCF1-BAC474F4C986}"/>
                      </a:ext>
                    </a:extLst>
                  </xdr:cNvPr>
                  <xdr:cNvSpPr/>
                </xdr:nvSpPr>
                <xdr:spPr>
                  <a:xfrm>
                    <a:off x="6962774" y="106403773"/>
                    <a:ext cx="457200" cy="2286000"/>
                  </a:xfrm>
                  <a:prstGeom prst="roundRect">
                    <a:avLst>
                      <a:gd name="adj" fmla="val 47917"/>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C8FFE1"/>
                      </a:solidFill>
                    </a:endParaRPr>
                  </a:p>
                </xdr:txBody>
              </xdr:sp>
              <xdr:sp macro="" textlink="">
                <xdr:nvSpPr>
                  <xdr:cNvPr id="1164" name="Rectangle: Rounded Corners 1163">
                    <a:extLst>
                      <a:ext uri="{FF2B5EF4-FFF2-40B4-BE49-F238E27FC236}">
                        <a16:creationId xmlns:a16="http://schemas.microsoft.com/office/drawing/2014/main" id="{16C1995D-1047-E6BA-CC7A-F1C47079972F}"/>
                      </a:ext>
                    </a:extLst>
                  </xdr:cNvPr>
                  <xdr:cNvSpPr/>
                </xdr:nvSpPr>
                <xdr:spPr>
                  <a:xfrm rot="16200000">
                    <a:off x="5553075" y="105336972"/>
                    <a:ext cx="1133477" cy="2581278"/>
                  </a:xfrm>
                  <a:prstGeom prst="roundRect">
                    <a:avLst>
                      <a:gd name="adj" fmla="val 47917"/>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C8FFE1"/>
                      </a:solidFill>
                    </a:endParaRPr>
                  </a:p>
                </xdr:txBody>
              </xdr:sp>
              <xdr:sp macro="" textlink="">
                <xdr:nvSpPr>
                  <xdr:cNvPr id="1165" name="Rectangle: Rounded Corners 1164">
                    <a:extLst>
                      <a:ext uri="{FF2B5EF4-FFF2-40B4-BE49-F238E27FC236}">
                        <a16:creationId xmlns:a16="http://schemas.microsoft.com/office/drawing/2014/main" id="{E5FC6E80-CAA8-DE90-7D5F-14D80CE9C375}"/>
                      </a:ext>
                    </a:extLst>
                  </xdr:cNvPr>
                  <xdr:cNvSpPr/>
                </xdr:nvSpPr>
                <xdr:spPr>
                  <a:xfrm rot="16200000">
                    <a:off x="5557838" y="104751184"/>
                    <a:ext cx="1133477" cy="1143003"/>
                  </a:xfrm>
                  <a:prstGeom prst="roundRect">
                    <a:avLst>
                      <a:gd name="adj" fmla="val 47917"/>
                    </a:avLst>
                  </a:prstGeom>
                  <a:grpFill/>
                  <a:ln>
                    <a:noFill/>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C8FFE1"/>
                      </a:solidFill>
                    </a:endParaRPr>
                  </a:p>
                </xdr:txBody>
              </xdr:sp>
              <xdr:sp macro="" textlink="">
                <xdr:nvSpPr>
                  <xdr:cNvPr id="1166" name="Rectangle: Rounded Corners 1165">
                    <a:extLst>
                      <a:ext uri="{FF2B5EF4-FFF2-40B4-BE49-F238E27FC236}">
                        <a16:creationId xmlns:a16="http://schemas.microsoft.com/office/drawing/2014/main" id="{B86CEB9A-F1E1-7C56-26B7-F3205D0D61BB}"/>
                      </a:ext>
                    </a:extLst>
                  </xdr:cNvPr>
                  <xdr:cNvSpPr/>
                </xdr:nvSpPr>
                <xdr:spPr>
                  <a:xfrm rot="16200000">
                    <a:off x="5210177" y="107203872"/>
                    <a:ext cx="1828799" cy="1143003"/>
                  </a:xfrm>
                  <a:prstGeom prst="roundRect">
                    <a:avLst>
                      <a:gd name="adj" fmla="val 47917"/>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C8FFE1"/>
                      </a:solidFill>
                    </a:endParaRPr>
                  </a:p>
                </xdr:txBody>
              </xdr:sp>
              <xdr:sp macro="" textlink="">
                <xdr:nvSpPr>
                  <xdr:cNvPr id="1167" name="Rectangle: Rounded Corners 1166">
                    <a:extLst>
                      <a:ext uri="{FF2B5EF4-FFF2-40B4-BE49-F238E27FC236}">
                        <a16:creationId xmlns:a16="http://schemas.microsoft.com/office/drawing/2014/main" id="{2F179B37-EE0C-CEE7-DCD8-E62A7AF8B672}"/>
                      </a:ext>
                    </a:extLst>
                  </xdr:cNvPr>
                  <xdr:cNvSpPr/>
                </xdr:nvSpPr>
                <xdr:spPr>
                  <a:xfrm>
                    <a:off x="5419725" y="106499024"/>
                    <a:ext cx="640080" cy="5029200"/>
                  </a:xfrm>
                  <a:prstGeom prst="roundRect">
                    <a:avLst>
                      <a:gd name="adj" fmla="val 47917"/>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C8FFE1"/>
                      </a:solidFill>
                    </a:endParaRPr>
                  </a:p>
                </xdr:txBody>
              </xdr:sp>
              <xdr:sp macro="" textlink="">
                <xdr:nvSpPr>
                  <xdr:cNvPr id="1168" name="Rectangle: Rounded Corners 1167">
                    <a:extLst>
                      <a:ext uri="{FF2B5EF4-FFF2-40B4-BE49-F238E27FC236}">
                        <a16:creationId xmlns:a16="http://schemas.microsoft.com/office/drawing/2014/main" id="{0CA30199-9094-39EE-6356-B2719F9AE3F9}"/>
                      </a:ext>
                    </a:extLst>
                  </xdr:cNvPr>
                  <xdr:cNvSpPr/>
                </xdr:nvSpPr>
                <xdr:spPr>
                  <a:xfrm>
                    <a:off x="6200775" y="106499024"/>
                    <a:ext cx="640080" cy="5029200"/>
                  </a:xfrm>
                  <a:prstGeom prst="roundRect">
                    <a:avLst>
                      <a:gd name="adj" fmla="val 47917"/>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C8FFE1"/>
                      </a:solidFill>
                    </a:endParaRPr>
                  </a:p>
                </xdr:txBody>
              </xdr:sp>
            </xdr:grpSp>
            <xdr:grpSp>
              <xdr:nvGrpSpPr>
                <xdr:cNvPr id="1158" name="Group 1157">
                  <a:extLst>
                    <a:ext uri="{FF2B5EF4-FFF2-40B4-BE49-F238E27FC236}">
                      <a16:creationId xmlns:a16="http://schemas.microsoft.com/office/drawing/2014/main" id="{9DF9A5AA-5498-E643-89AF-895D48C47956}"/>
                    </a:ext>
                  </a:extLst>
                </xdr:cNvPr>
                <xdr:cNvGrpSpPr/>
              </xdr:nvGrpSpPr>
              <xdr:grpSpPr>
                <a:xfrm>
                  <a:off x="15001875" y="106064797"/>
                  <a:ext cx="953589" cy="1109382"/>
                  <a:chOff x="-11112" y="0"/>
                  <a:chExt cx="1112519" cy="1371600"/>
                </a:xfrm>
              </xdr:grpSpPr>
              <xdr:sp macro="" textlink="">
                <xdr:nvSpPr>
                  <xdr:cNvPr id="1159" name="Rectangle 1158">
                    <a:extLst>
                      <a:ext uri="{FF2B5EF4-FFF2-40B4-BE49-F238E27FC236}">
                        <a16:creationId xmlns:a16="http://schemas.microsoft.com/office/drawing/2014/main" id="{334B7DC9-CC38-C234-B192-2445C8CB881C}"/>
                      </a:ext>
                    </a:extLst>
                  </xdr:cNvPr>
                  <xdr:cNvSpPr/>
                </xdr:nvSpPr>
                <xdr:spPr>
                  <a:xfrm>
                    <a:off x="-11112" y="0"/>
                    <a:ext cx="457200" cy="1371600"/>
                  </a:xfrm>
                  <a:prstGeom prst="rect">
                    <a:avLst/>
                  </a:prstGeom>
                  <a:gradFill>
                    <a:gsLst>
                      <a:gs pos="0">
                        <a:schemeClr val="bg1">
                          <a:lumMod val="95000"/>
                        </a:schemeClr>
                      </a:gs>
                      <a:gs pos="69000">
                        <a:schemeClr val="bg1">
                          <a:lumMod val="95000"/>
                        </a:schemeClr>
                      </a:gs>
                      <a:gs pos="70000">
                        <a:schemeClr val="accent6">
                          <a:lumMod val="40000"/>
                          <a:lumOff val="60000"/>
                        </a:schemeClr>
                      </a:gs>
                      <a:gs pos="100000">
                        <a:schemeClr val="accent6">
                          <a:lumMod val="60000"/>
                          <a:lumOff val="40000"/>
                        </a:schemeClr>
                      </a:gs>
                    </a:gsLst>
                    <a:lin ang="5400000" scaled="1"/>
                  </a:gradFill>
                  <a:ln>
                    <a:solidFill>
                      <a:schemeClr val="accent5">
                        <a:lumMod val="20000"/>
                        <a:lumOff val="80000"/>
                      </a:schemeClr>
                    </a:solidFill>
                  </a:ln>
                  <a:effectLst>
                    <a:glow rad="63500">
                      <a:srgbClr val="FF3C3C">
                        <a:alpha val="40000"/>
                      </a:srgbClr>
                    </a:glow>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solidFill>
                        <a:srgbClr val="C8FFE1"/>
                      </a:solidFill>
                    </a:endParaRPr>
                  </a:p>
                </xdr:txBody>
              </xdr:sp>
              <xdr:sp macro="" textlink="">
                <xdr:nvSpPr>
                  <xdr:cNvPr id="1160" name="Rectangle 1159">
                    <a:extLst>
                      <a:ext uri="{FF2B5EF4-FFF2-40B4-BE49-F238E27FC236}">
                        <a16:creationId xmlns:a16="http://schemas.microsoft.com/office/drawing/2014/main" id="{0B3E430A-2209-2DC7-3740-066EE63F83F8}"/>
                      </a:ext>
                    </a:extLst>
                  </xdr:cNvPr>
                  <xdr:cNvSpPr/>
                </xdr:nvSpPr>
                <xdr:spPr>
                  <a:xfrm>
                    <a:off x="644207" y="0"/>
                    <a:ext cx="457200" cy="1371600"/>
                  </a:xfrm>
                  <a:prstGeom prst="rect">
                    <a:avLst/>
                  </a:prstGeom>
                  <a:gradFill>
                    <a:gsLst>
                      <a:gs pos="0">
                        <a:schemeClr val="bg1">
                          <a:lumMod val="95000"/>
                        </a:schemeClr>
                      </a:gs>
                      <a:gs pos="59000">
                        <a:schemeClr val="bg1">
                          <a:lumMod val="95000"/>
                        </a:schemeClr>
                      </a:gs>
                      <a:gs pos="60000">
                        <a:srgbClr val="F0CDFF"/>
                      </a:gs>
                      <a:gs pos="100000">
                        <a:srgbClr val="D7B9FF"/>
                      </a:gs>
                    </a:gsLst>
                    <a:lin ang="5400000" scaled="1"/>
                  </a:gradFill>
                  <a:ln>
                    <a:solidFill>
                      <a:schemeClr val="accent5">
                        <a:lumMod val="20000"/>
                        <a:lumOff val="80000"/>
                      </a:schemeClr>
                    </a:solidFill>
                  </a:ln>
                  <a:effectLst>
                    <a:glow rad="63500">
                      <a:srgbClr val="FF3C3C">
                        <a:alpha val="40000"/>
                      </a:srgbClr>
                    </a:glow>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solidFill>
                        <a:srgbClr val="C8FFE1"/>
                      </a:solidFill>
                    </a:endParaRPr>
                  </a:p>
                </xdr:txBody>
              </xdr:sp>
              <xdr:cxnSp macro="">
                <xdr:nvCxnSpPr>
                  <xdr:cNvPr id="1161" name="Straight Connector 1160">
                    <a:extLst>
                      <a:ext uri="{FF2B5EF4-FFF2-40B4-BE49-F238E27FC236}">
                        <a16:creationId xmlns:a16="http://schemas.microsoft.com/office/drawing/2014/main" id="{8BD75124-850E-ECE9-CF93-327F549BA5F4}"/>
                      </a:ext>
                    </a:extLst>
                  </xdr:cNvPr>
                  <xdr:cNvCxnSpPr/>
                </xdr:nvCxnSpPr>
                <xdr:spPr>
                  <a:xfrm flipV="1">
                    <a:off x="446087" y="837497"/>
                    <a:ext cx="198120" cy="129739"/>
                  </a:xfrm>
                  <a:prstGeom prst="line">
                    <a:avLst/>
                  </a:prstGeom>
                  <a:ln w="12700">
                    <a:solidFill>
                      <a:srgbClr val="C80000"/>
                    </a:solidFill>
                  </a:ln>
                </xdr:spPr>
                <xdr:style>
                  <a:lnRef idx="1">
                    <a:schemeClr val="accent1"/>
                  </a:lnRef>
                  <a:fillRef idx="0">
                    <a:schemeClr val="accent1"/>
                  </a:fillRef>
                  <a:effectRef idx="0">
                    <a:schemeClr val="accent1"/>
                  </a:effectRef>
                  <a:fontRef idx="minor">
                    <a:schemeClr val="tx1"/>
                  </a:fontRef>
                </xdr:style>
              </xdr:cxnSp>
            </xdr:grpSp>
          </xdr:grpSp>
          <xdr:sp macro="" textlink="">
            <xdr:nvSpPr>
              <xdr:cNvPr id="1156" name="Thought Bubble: Cloud 1155">
                <a:extLst>
                  <a:ext uri="{FF2B5EF4-FFF2-40B4-BE49-F238E27FC236}">
                    <a16:creationId xmlns:a16="http://schemas.microsoft.com/office/drawing/2014/main" id="{3C718AC3-85A1-8CD5-A272-407390BC0647}"/>
                  </a:ext>
                </a:extLst>
              </xdr:cNvPr>
              <xdr:cNvSpPr/>
            </xdr:nvSpPr>
            <xdr:spPr>
              <a:xfrm>
                <a:off x="15046314" y="104774999"/>
                <a:ext cx="1171575" cy="514351"/>
              </a:xfrm>
              <a:prstGeom prst="cloudCallout">
                <a:avLst>
                  <a:gd name="adj1" fmla="val -7012"/>
                  <a:gd name="adj2" fmla="val 109061"/>
                </a:avLst>
              </a:prstGeom>
              <a:solidFill>
                <a:srgbClr val="D20000"/>
              </a:solidFill>
              <a:ln>
                <a:solidFill>
                  <a:srgbClr val="C8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C8FFE1"/>
                  </a:solidFill>
                </a:endParaRPr>
              </a:p>
            </xdr:txBody>
          </xdr:sp>
        </xdr:grpSp>
      </xdr:grpSp>
      <xdr:sp macro="" textlink="">
        <xdr:nvSpPr>
          <xdr:cNvPr id="1147" name="Block Arc 1146">
            <a:extLst>
              <a:ext uri="{FF2B5EF4-FFF2-40B4-BE49-F238E27FC236}">
                <a16:creationId xmlns:a16="http://schemas.microsoft.com/office/drawing/2014/main" id="{2FDE4A3D-DA48-8352-5340-0DFB4D4684FF}"/>
              </a:ext>
            </a:extLst>
          </xdr:cNvPr>
          <xdr:cNvSpPr/>
        </xdr:nvSpPr>
        <xdr:spPr>
          <a:xfrm flipV="1">
            <a:off x="22860" y="116799360"/>
            <a:ext cx="2575560" cy="350520"/>
          </a:xfrm>
          <a:prstGeom prst="blockArc">
            <a:avLst/>
          </a:prstGeom>
          <a:pattFill prst="shingle">
            <a:fgClr>
              <a:srgbClr val="00B0F0"/>
            </a:fgClr>
            <a:bgClr>
              <a:schemeClr val="bg1"/>
            </a:bgClr>
          </a:pattFill>
          <a:ln w="3175">
            <a:solidFill>
              <a:srgbClr val="00B0F0"/>
            </a:solidFill>
          </a:ln>
          <a:effectLst>
            <a:outerShdw blurRad="50800" dist="38100" dir="5400000" algn="t"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sp macro="" textlink="">
        <xdr:nvSpPr>
          <xdr:cNvPr id="1148" name="Block Arc 1147">
            <a:extLst>
              <a:ext uri="{FF2B5EF4-FFF2-40B4-BE49-F238E27FC236}">
                <a16:creationId xmlns:a16="http://schemas.microsoft.com/office/drawing/2014/main" id="{A52EE93E-3C6F-D318-101B-026E7D189328}"/>
              </a:ext>
            </a:extLst>
          </xdr:cNvPr>
          <xdr:cNvSpPr/>
        </xdr:nvSpPr>
        <xdr:spPr>
          <a:xfrm flipV="1">
            <a:off x="3581400" y="116791740"/>
            <a:ext cx="2575560" cy="350520"/>
          </a:xfrm>
          <a:prstGeom prst="blockArc">
            <a:avLst/>
          </a:prstGeom>
          <a:pattFill prst="shingle">
            <a:fgClr>
              <a:srgbClr val="FF7171"/>
            </a:fgClr>
            <a:bgClr>
              <a:schemeClr val="bg1"/>
            </a:bgClr>
          </a:pattFill>
          <a:ln w="3175">
            <a:solidFill>
              <a:srgbClr val="FF7171"/>
            </a:solidFill>
          </a:ln>
          <a:effectLst>
            <a:outerShdw blurRad="50800" dist="38100" dir="5400000" algn="t"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grpSp>
    <xdr:clientData/>
  </xdr:twoCellAnchor>
  <xdr:twoCellAnchor>
    <xdr:from>
      <xdr:col>1</xdr:col>
      <xdr:colOff>30480</xdr:colOff>
      <xdr:row>594</xdr:row>
      <xdr:rowOff>106680</xdr:rowOff>
    </xdr:from>
    <xdr:to>
      <xdr:col>12</xdr:col>
      <xdr:colOff>434340</xdr:colOff>
      <xdr:row>599</xdr:row>
      <xdr:rowOff>121920</xdr:rowOff>
    </xdr:to>
    <xdr:sp macro="" textlink="">
      <xdr:nvSpPr>
        <xdr:cNvPr id="1239" name="You believe whatever serves your needs.">
          <a:extLst>
            <a:ext uri="{FF2B5EF4-FFF2-40B4-BE49-F238E27FC236}">
              <a16:creationId xmlns:a16="http://schemas.microsoft.com/office/drawing/2014/main" id="{D40224F7-7451-4130-9364-1897BB88FA7E}"/>
            </a:ext>
          </a:extLst>
        </xdr:cNvPr>
        <xdr:cNvSpPr txBox="1">
          <a:spLocks/>
        </xdr:cNvSpPr>
      </xdr:nvSpPr>
      <xdr:spPr>
        <a:xfrm>
          <a:off x="144780" y="114889280"/>
          <a:ext cx="6061710" cy="840740"/>
        </a:xfrm>
        <a:prstGeom prst="rect">
          <a:avLst/>
        </a:prstGeom>
        <a:solidFill>
          <a:srgbClr val="660066">
            <a:alpha val="69804"/>
          </a:srgbClr>
        </a:solidFill>
      </xdr:spPr>
      <xdr:txBody>
        <a:bodyPr vert="horz" wrap="square" lIns="0" tIns="45720" rIns="0" bIns="45720" rtlCol="0" anchor="t">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indent="0" algn="ctr">
            <a:lnSpc>
              <a:spcPts val="1600"/>
            </a:lnSpc>
            <a:buNone/>
          </a:pPr>
          <a:r>
            <a:rPr lang="en-US" sz="1400" b="0" spc="20">
              <a:ln w="9525">
                <a:solidFill>
                  <a:srgbClr val="F0CDFF"/>
                </a:solidFill>
              </a:ln>
              <a:solidFill>
                <a:srgbClr val="CC66FF"/>
              </a:solidFill>
              <a:effectLst>
                <a:glow rad="88900">
                  <a:srgbClr val="582880"/>
                </a:glow>
              </a:effectLst>
              <a:latin typeface="Tahoma" panose="020B0604030504040204" pitchFamily="34" charset="0"/>
              <a:ea typeface="Tahoma" panose="020B0604030504040204" pitchFamily="34" charset="0"/>
              <a:cs typeface="Tahoma" panose="020B0604030504040204" pitchFamily="34" charset="0"/>
            </a:rPr>
            <a:t>Political leaders on both sides sidestep</a:t>
          </a:r>
          <a:r>
            <a:rPr lang="en-US" sz="1400" b="0" spc="20" baseline="0">
              <a:ln w="9525">
                <a:solidFill>
                  <a:srgbClr val="F0CDFF"/>
                </a:solidFill>
              </a:ln>
              <a:solidFill>
                <a:srgbClr val="CC66FF"/>
              </a:solidFill>
              <a:effectLst>
                <a:glow rad="88900">
                  <a:srgbClr val="582880"/>
                </a:glow>
              </a:effectLst>
              <a:latin typeface="Tahoma" panose="020B0604030504040204" pitchFamily="34" charset="0"/>
              <a:ea typeface="Tahoma" panose="020B0604030504040204" pitchFamily="34" charset="0"/>
              <a:cs typeface="Tahoma" panose="020B0604030504040204" pitchFamily="34" charset="0"/>
            </a:rPr>
            <a:t> </a:t>
          </a:r>
          <a:r>
            <a:rPr lang="en-US" sz="1400" b="0" kern="1200" spc="20" baseline="0">
              <a:ln w="9525">
                <a:solidFill>
                  <a:srgbClr val="00FA6E"/>
                </a:solidFill>
              </a:ln>
              <a:solidFill>
                <a:srgbClr val="00FA6E"/>
              </a:solidFill>
              <a:effectLst>
                <a:glow rad="88900">
                  <a:srgbClr val="582880"/>
                </a:glow>
              </a:effectLst>
              <a:latin typeface="Tahoma" panose="020B0604030504040204" pitchFamily="34" charset="0"/>
              <a:ea typeface="Tahoma" panose="020B0604030504040204" pitchFamily="34" charset="0"/>
              <a:cs typeface="Tahoma" panose="020B0604030504040204" pitchFamily="34" charset="0"/>
            </a:rPr>
            <a:t>your specific differences </a:t>
          </a:r>
          <a:r>
            <a:rPr lang="en-US" sz="1400" b="0" spc="40" baseline="0">
              <a:ln w="9525">
                <a:solidFill>
                  <a:srgbClr val="F0CDFF"/>
                </a:solidFill>
              </a:ln>
              <a:solidFill>
                <a:srgbClr val="CC66FF"/>
              </a:solidFill>
              <a:effectLst>
                <a:glow rad="88900">
                  <a:srgbClr val="582880"/>
                </a:glow>
              </a:effectLst>
              <a:latin typeface="Tahoma" panose="020B0604030504040204" pitchFamily="34" charset="0"/>
              <a:ea typeface="Tahoma" panose="020B0604030504040204" pitchFamily="34" charset="0"/>
              <a:cs typeface="Tahoma" panose="020B0604030504040204" pitchFamily="34" charset="0"/>
            </a:rPr>
            <a:t>with </a:t>
          </a:r>
          <a:r>
            <a:rPr lang="en-US" sz="1400" b="0" i="1" spc="40" baseline="0">
              <a:ln w="9525">
                <a:solidFill>
                  <a:srgbClr val="FFC3F5"/>
                </a:solidFill>
              </a:ln>
              <a:solidFill>
                <a:srgbClr val="FFC3F5"/>
              </a:solidFill>
              <a:effectLst>
                <a:glow rad="88900">
                  <a:srgbClr val="582880"/>
                </a:glow>
              </a:effectLst>
              <a:latin typeface="Tahoma" panose="020B0604030504040204" pitchFamily="34" charset="0"/>
              <a:ea typeface="Tahoma" panose="020B0604030504040204" pitchFamily="34" charset="0"/>
              <a:cs typeface="Tahoma" panose="020B0604030504040204" pitchFamily="34" charset="0"/>
            </a:rPr>
            <a:t>similar others</a:t>
          </a:r>
          <a:r>
            <a:rPr lang="en-US" sz="1400" b="0" i="1" spc="40" baseline="0">
              <a:ln w="9525">
                <a:solidFill>
                  <a:srgbClr val="FF99FF"/>
                </a:solidFill>
              </a:ln>
              <a:solidFill>
                <a:srgbClr val="CC66FF"/>
              </a:solidFill>
              <a:effectLst>
                <a:glow rad="88900">
                  <a:srgbClr val="582880"/>
                </a:glow>
              </a:effectLst>
              <a:latin typeface="Tahoma" panose="020B0604030504040204" pitchFamily="34" charset="0"/>
              <a:ea typeface="Tahoma" panose="020B0604030504040204" pitchFamily="34" charset="0"/>
              <a:cs typeface="Tahoma" panose="020B0604030504040204" pitchFamily="34" charset="0"/>
            </a:rPr>
            <a:t> </a:t>
          </a:r>
          <a:r>
            <a:rPr lang="en-US" sz="1400" b="0" spc="40" baseline="0">
              <a:ln w="9525">
                <a:solidFill>
                  <a:srgbClr val="F0CDFF"/>
                </a:solidFill>
              </a:ln>
              <a:solidFill>
                <a:srgbClr val="CC66FF"/>
              </a:solidFill>
              <a:effectLst>
                <a:glow rad="88900">
                  <a:srgbClr val="582880"/>
                </a:glow>
              </a:effectLst>
              <a:latin typeface="Tahoma" panose="020B0604030504040204" pitchFamily="34" charset="0"/>
              <a:ea typeface="Tahoma" panose="020B0604030504040204" pitchFamily="34" charset="0"/>
              <a:cs typeface="Tahoma" panose="020B0604030504040204" pitchFamily="34" charset="0"/>
            </a:rPr>
            <a:t>to build political power. This may cost you </a:t>
          </a:r>
          <a:r>
            <a:rPr lang="en-US" sz="1400" b="0" spc="0" baseline="0">
              <a:ln w="9525">
                <a:solidFill>
                  <a:srgbClr val="F0CDFF"/>
                </a:solidFill>
              </a:ln>
              <a:solidFill>
                <a:srgbClr val="CC66FF"/>
              </a:solidFill>
              <a:effectLst>
                <a:glow rad="88900">
                  <a:srgbClr val="582880"/>
                </a:glow>
              </a:effectLst>
              <a:latin typeface="Tahoma" panose="020B0604030504040204" pitchFamily="34" charset="0"/>
              <a:ea typeface="Tahoma" panose="020B0604030504040204" pitchFamily="34" charset="0"/>
              <a:cs typeface="Tahoma" panose="020B0604030504040204" pitchFamily="34" charset="0"/>
            </a:rPr>
            <a:t>vital attention to resolve </a:t>
          </a:r>
          <a:r>
            <a:rPr lang="en-US" sz="1400" b="0" spc="0" baseline="0">
              <a:ln w="9525">
                <a:solidFill>
                  <a:srgbClr val="00FA6E"/>
                </a:solidFill>
              </a:ln>
              <a:solidFill>
                <a:srgbClr val="00FA6E"/>
              </a:solidFill>
              <a:effectLst>
                <a:glow rad="88900">
                  <a:srgbClr val="582880"/>
                </a:glow>
              </a:effectLst>
              <a:latin typeface="Tahoma" panose="020B0604030504040204" pitchFamily="34" charset="0"/>
              <a:ea typeface="Tahoma" panose="020B0604030504040204" pitchFamily="34" charset="0"/>
              <a:cs typeface="Tahoma" panose="020B0604030504040204" pitchFamily="34" charset="0"/>
            </a:rPr>
            <a:t>your specific needs</a:t>
          </a:r>
          <a:r>
            <a:rPr lang="en-US" sz="1400" b="0" spc="0" baseline="0">
              <a:ln w="9525">
                <a:solidFill>
                  <a:srgbClr val="F0CDFF"/>
                </a:solidFill>
              </a:ln>
              <a:solidFill>
                <a:srgbClr val="CC66FF"/>
              </a:solidFill>
              <a:effectLst>
                <a:glow rad="88900">
                  <a:srgbClr val="582880"/>
                </a:glow>
              </a:effectLst>
              <a:latin typeface="Tahoma" panose="020B0604030504040204" pitchFamily="34" charset="0"/>
              <a:ea typeface="Tahoma" panose="020B0604030504040204" pitchFamily="34" charset="0"/>
              <a:cs typeface="Tahoma" panose="020B0604030504040204" pitchFamily="34" charset="0"/>
            </a:rPr>
            <a:t>. If kept unresolved, </a:t>
          </a:r>
          <a:r>
            <a:rPr lang="en-US" sz="1400" b="0" i="1" spc="-30" baseline="0">
              <a:ln w="9525">
                <a:solidFill>
                  <a:srgbClr val="F0CDFF"/>
                </a:solidFill>
              </a:ln>
              <a:solidFill>
                <a:srgbClr val="FF66FF"/>
              </a:solidFill>
              <a:effectLst>
                <a:glow rad="88900">
                  <a:srgbClr val="582880"/>
                </a:glow>
              </a:effectLst>
              <a:latin typeface="Tahoma" panose="020B0604030504040204" pitchFamily="34" charset="0"/>
              <a:ea typeface="Tahoma" panose="020B0604030504040204" pitchFamily="34" charset="0"/>
              <a:cs typeface="Tahoma" panose="020B0604030504040204" pitchFamily="34" charset="0"/>
            </a:rPr>
            <a:t>such politics keeps you in </a:t>
          </a:r>
          <a:r>
            <a:rPr lang="en-US" sz="1400" b="0" i="1" spc="-30" baseline="0">
              <a:ln w="9525">
                <a:solidFill>
                  <a:srgbClr val="FFFF00"/>
                </a:solidFill>
              </a:ln>
              <a:solidFill>
                <a:srgbClr val="FFFF00"/>
              </a:solidFill>
              <a:effectLst>
                <a:glow rad="88900">
                  <a:srgbClr val="582880"/>
                </a:glow>
              </a:effectLst>
              <a:latin typeface="Tahoma" panose="020B0604030504040204" pitchFamily="34" charset="0"/>
              <a:ea typeface="Tahoma" panose="020B0604030504040204" pitchFamily="34" charset="0"/>
              <a:cs typeface="Tahoma" panose="020B0604030504040204" pitchFamily="34" charset="0"/>
            </a:rPr>
            <a:t>pain</a:t>
          </a:r>
          <a:r>
            <a:rPr lang="en-US" sz="1400" b="0" i="1" spc="-30" baseline="0">
              <a:ln w="9525">
                <a:solidFill>
                  <a:srgbClr val="F0CDFF"/>
                </a:solidFill>
              </a:ln>
              <a:solidFill>
                <a:srgbClr val="FF66FF"/>
              </a:solidFill>
              <a:effectLst>
                <a:glow rad="88900">
                  <a:srgbClr val="582880"/>
                </a:glow>
              </a:effectLst>
              <a:latin typeface="Tahoma" panose="020B0604030504040204" pitchFamily="34" charset="0"/>
              <a:ea typeface="Tahoma" panose="020B0604030504040204" pitchFamily="34" charset="0"/>
              <a:cs typeface="Tahoma" panose="020B0604030504040204" pitchFamily="34" charset="0"/>
            </a:rPr>
            <a:t> </a:t>
          </a:r>
          <a:r>
            <a:rPr lang="en-US" sz="1400" b="0" spc="0" baseline="0">
              <a:ln w="9525">
                <a:solidFill>
                  <a:srgbClr val="F0CDFF"/>
                </a:solidFill>
              </a:ln>
              <a:solidFill>
                <a:srgbClr val="CC66FF"/>
              </a:solidFill>
              <a:effectLst>
                <a:glow rad="88900">
                  <a:srgbClr val="582880"/>
                </a:glow>
              </a:effectLst>
              <a:latin typeface="Tahoma" panose="020B0604030504040204" pitchFamily="34" charset="0"/>
              <a:ea typeface="Tahoma" panose="020B0604030504040204" pitchFamily="34" charset="0"/>
              <a:cs typeface="Tahoma" panose="020B0604030504040204" pitchFamily="34" charset="0"/>
            </a:rPr>
            <a:t>and dependent on their leadership. </a:t>
          </a:r>
          <a:endParaRPr lang="en-US" sz="1400" b="0" kern="1200" spc="0">
            <a:ln w="9525">
              <a:solidFill>
                <a:srgbClr val="F0CDFF"/>
              </a:solidFill>
            </a:ln>
            <a:solidFill>
              <a:srgbClr val="CC66FF"/>
            </a:solidFill>
            <a:effectLst>
              <a:glow rad="88900">
                <a:srgbClr val="582880"/>
              </a:glow>
            </a:effectLst>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1</xdr:col>
      <xdr:colOff>99060</xdr:colOff>
      <xdr:row>95</xdr:row>
      <xdr:rowOff>314959</xdr:rowOff>
    </xdr:from>
    <xdr:to>
      <xdr:col>12</xdr:col>
      <xdr:colOff>472440</xdr:colOff>
      <xdr:row>99</xdr:row>
      <xdr:rowOff>45720</xdr:rowOff>
    </xdr:to>
    <xdr:grpSp>
      <xdr:nvGrpSpPr>
        <xdr:cNvPr id="1240" name="Group 1239">
          <a:extLst>
            <a:ext uri="{FF2B5EF4-FFF2-40B4-BE49-F238E27FC236}">
              <a16:creationId xmlns:a16="http://schemas.microsoft.com/office/drawing/2014/main" id="{3BA9B14C-987B-4523-82DC-BEA7EF8EA536}"/>
            </a:ext>
          </a:extLst>
        </xdr:cNvPr>
        <xdr:cNvGrpSpPr/>
      </xdr:nvGrpSpPr>
      <xdr:grpSpPr>
        <a:xfrm>
          <a:off x="213360" y="19174459"/>
          <a:ext cx="6031230" cy="822961"/>
          <a:chOff x="220980" y="11051539"/>
          <a:chExt cx="5821680" cy="843281"/>
        </a:xfrm>
      </xdr:grpSpPr>
      <xdr:sp macro="" textlink="">
        <xdr:nvSpPr>
          <xdr:cNvPr id="1241" name="TextBox: Politics defined">
            <a:extLst>
              <a:ext uri="{FF2B5EF4-FFF2-40B4-BE49-F238E27FC236}">
                <a16:creationId xmlns:a16="http://schemas.microsoft.com/office/drawing/2014/main" id="{FAA367B8-7D25-B7D1-4AC5-71E201554AA8}"/>
              </a:ext>
            </a:extLst>
          </xdr:cNvPr>
          <xdr:cNvSpPr txBox="1"/>
        </xdr:nvSpPr>
        <xdr:spPr>
          <a:xfrm>
            <a:off x="274320" y="11188699"/>
            <a:ext cx="5768340" cy="706121"/>
          </a:xfrm>
          <a:prstGeom prst="rect">
            <a:avLst/>
          </a:prstGeom>
          <a:no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2200"/>
              </a:lnSpc>
            </a:pPr>
            <a:r>
              <a:rPr lang="en-US" sz="2000" b="1">
                <a:solidFill>
                  <a:schemeClr val="bg1"/>
                </a:solidFill>
                <a:effectLst>
                  <a:glow rad="76200">
                    <a:schemeClr val="tx1"/>
                  </a:glow>
                </a:effectLst>
                <a:latin typeface="Tahoma" panose="020B0604030504040204" pitchFamily="34" charset="0"/>
                <a:ea typeface="Tahoma" panose="020B0604030504040204" pitchFamily="34" charset="0"/>
                <a:cs typeface="Tahoma" panose="020B0604030504040204" pitchFamily="34" charset="0"/>
              </a:rPr>
              <a:t>the art of generalizing how to agreeably address needs in different social situations. </a:t>
            </a:r>
          </a:p>
        </xdr:txBody>
      </xdr:sp>
      <xdr:sp macro="" textlink="">
        <xdr:nvSpPr>
          <xdr:cNvPr id="1242" name="TextBox: Politics defined">
            <a:extLst>
              <a:ext uri="{FF2B5EF4-FFF2-40B4-BE49-F238E27FC236}">
                <a16:creationId xmlns:a16="http://schemas.microsoft.com/office/drawing/2014/main" id="{EDB19B82-C4B1-33D3-CC1C-71734803FA72}"/>
              </a:ext>
            </a:extLst>
          </xdr:cNvPr>
          <xdr:cNvSpPr txBox="1"/>
        </xdr:nvSpPr>
        <xdr:spPr>
          <a:xfrm>
            <a:off x="220980" y="11082019"/>
            <a:ext cx="304800" cy="393701"/>
          </a:xfrm>
          <a:prstGeom prst="rect">
            <a:avLst/>
          </a:prstGeom>
          <a:no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2200"/>
              </a:lnSpc>
            </a:pPr>
            <a:r>
              <a:rPr lang="en-US" sz="1200" b="1">
                <a:ln>
                  <a:solidFill>
                    <a:schemeClr val="bg1"/>
                  </a:solidFill>
                </a:ln>
                <a:solidFill>
                  <a:srgbClr val="3C1E5A"/>
                </a:solidFill>
                <a:effectLst/>
                <a:latin typeface="Tahoma" panose="020B0604030504040204" pitchFamily="34" charset="0"/>
                <a:ea typeface="Tahoma" panose="020B0604030504040204" pitchFamily="34" charset="0"/>
                <a:cs typeface="Tahoma" panose="020B0604030504040204" pitchFamily="34" charset="0"/>
              </a:rPr>
              <a:t>1</a:t>
            </a:r>
          </a:p>
        </xdr:txBody>
      </xdr:sp>
      <xdr:sp macro="" textlink="">
        <xdr:nvSpPr>
          <xdr:cNvPr id="1243" name="TextBox: Politics defined">
            <a:extLst>
              <a:ext uri="{FF2B5EF4-FFF2-40B4-BE49-F238E27FC236}">
                <a16:creationId xmlns:a16="http://schemas.microsoft.com/office/drawing/2014/main" id="{8F527BF5-7C5E-1587-0EFE-E3C2AA20B50A}"/>
              </a:ext>
            </a:extLst>
          </xdr:cNvPr>
          <xdr:cNvSpPr txBox="1"/>
        </xdr:nvSpPr>
        <xdr:spPr>
          <a:xfrm>
            <a:off x="3116580" y="11051539"/>
            <a:ext cx="304800" cy="393701"/>
          </a:xfrm>
          <a:prstGeom prst="rect">
            <a:avLst/>
          </a:prstGeom>
          <a:no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2200"/>
              </a:lnSpc>
            </a:pPr>
            <a:r>
              <a:rPr lang="en-US" sz="1200" b="1">
                <a:ln>
                  <a:solidFill>
                    <a:schemeClr val="bg1"/>
                  </a:solidFill>
                </a:ln>
                <a:solidFill>
                  <a:srgbClr val="3C1E5A"/>
                </a:solidFill>
                <a:effectLst/>
                <a:latin typeface="Tahoma" panose="020B0604030504040204" pitchFamily="34" charset="0"/>
                <a:ea typeface="Tahoma" panose="020B0604030504040204" pitchFamily="34" charset="0"/>
                <a:cs typeface="Tahoma" panose="020B0604030504040204" pitchFamily="34" charset="0"/>
              </a:rPr>
              <a:t>2</a:t>
            </a:r>
          </a:p>
        </xdr:txBody>
      </xdr:sp>
      <xdr:sp macro="" textlink="">
        <xdr:nvSpPr>
          <xdr:cNvPr id="1244" name="TextBox: Politics defined">
            <a:extLst>
              <a:ext uri="{FF2B5EF4-FFF2-40B4-BE49-F238E27FC236}">
                <a16:creationId xmlns:a16="http://schemas.microsoft.com/office/drawing/2014/main" id="{8ED4BEB7-6C74-33DC-2B43-80E99683DB35}"/>
              </a:ext>
            </a:extLst>
          </xdr:cNvPr>
          <xdr:cNvSpPr txBox="1"/>
        </xdr:nvSpPr>
        <xdr:spPr>
          <a:xfrm>
            <a:off x="2118360" y="11356339"/>
            <a:ext cx="304800" cy="393701"/>
          </a:xfrm>
          <a:prstGeom prst="rect">
            <a:avLst/>
          </a:prstGeom>
          <a:no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2200"/>
              </a:lnSpc>
            </a:pPr>
            <a:r>
              <a:rPr lang="en-US" sz="1200" b="1">
                <a:ln>
                  <a:solidFill>
                    <a:schemeClr val="bg1"/>
                  </a:solidFill>
                </a:ln>
                <a:solidFill>
                  <a:srgbClr val="3C1E5A"/>
                </a:solidFill>
                <a:effectLst/>
                <a:latin typeface="Tahoma" panose="020B0604030504040204" pitchFamily="34" charset="0"/>
                <a:ea typeface="Tahoma" panose="020B0604030504040204" pitchFamily="34" charset="0"/>
                <a:cs typeface="Tahoma" panose="020B0604030504040204" pitchFamily="34" charset="0"/>
              </a:rPr>
              <a:t>3</a:t>
            </a:r>
          </a:p>
        </xdr:txBody>
      </xdr:sp>
    </xdr:grpSp>
    <xdr:clientData/>
  </xdr:twoCellAnchor>
  <xdr:twoCellAnchor>
    <xdr:from>
      <xdr:col>1</xdr:col>
      <xdr:colOff>70505</xdr:colOff>
      <xdr:row>1485</xdr:row>
      <xdr:rowOff>91999</xdr:rowOff>
    </xdr:from>
    <xdr:to>
      <xdr:col>2</xdr:col>
      <xdr:colOff>218708</xdr:colOff>
      <xdr:row>1488</xdr:row>
      <xdr:rowOff>142137</xdr:rowOff>
    </xdr:to>
    <xdr:grpSp>
      <xdr:nvGrpSpPr>
        <xdr:cNvPr id="1245" name="Group 1244">
          <a:extLst>
            <a:ext uri="{FF2B5EF4-FFF2-40B4-BE49-F238E27FC236}">
              <a16:creationId xmlns:a16="http://schemas.microsoft.com/office/drawing/2014/main" id="{B83D2BB4-316F-4539-B6E1-0783E95BFF57}"/>
            </a:ext>
          </a:extLst>
        </xdr:cNvPr>
        <xdr:cNvGrpSpPr/>
      </xdr:nvGrpSpPr>
      <xdr:grpSpPr>
        <a:xfrm>
          <a:off x="184805" y="286121399"/>
          <a:ext cx="662553" cy="621638"/>
          <a:chOff x="6438900" y="87877029"/>
          <a:chExt cx="645689" cy="621682"/>
        </a:xfrm>
      </xdr:grpSpPr>
      <xdr:sp macro="" textlink="">
        <xdr:nvSpPr>
          <xdr:cNvPr id="1246" name="Oval 1245">
            <a:extLst>
              <a:ext uri="{FF2B5EF4-FFF2-40B4-BE49-F238E27FC236}">
                <a16:creationId xmlns:a16="http://schemas.microsoft.com/office/drawing/2014/main" id="{EF5672BD-834E-4F01-DE13-9CD8F50A71C8}"/>
              </a:ext>
            </a:extLst>
          </xdr:cNvPr>
          <xdr:cNvSpPr>
            <a:spLocks noChangeAspect="1"/>
          </xdr:cNvSpPr>
        </xdr:nvSpPr>
        <xdr:spPr>
          <a:xfrm>
            <a:off x="6438900" y="88041480"/>
            <a:ext cx="471867" cy="457231"/>
          </a:xfrm>
          <a:prstGeom prst="ellipse">
            <a:avLst/>
          </a:prstGeom>
          <a:gradFill>
            <a:gsLst>
              <a:gs pos="0">
                <a:schemeClr val="accent1">
                  <a:tint val="66000"/>
                  <a:satMod val="160000"/>
                </a:schemeClr>
              </a:gs>
              <a:gs pos="50000">
                <a:schemeClr val="accent1">
                  <a:tint val="44500"/>
                  <a:satMod val="160000"/>
                </a:schemeClr>
              </a:gs>
              <a:gs pos="100000">
                <a:schemeClr val="accent1">
                  <a:tint val="23500"/>
                  <a:satMod val="160000"/>
                </a:schemeClr>
              </a:gs>
            </a:gsLst>
            <a:path path="circle">
              <a:fillToRect l="50000" t="50000" r="50000" b="50000"/>
            </a:path>
          </a:gradFill>
          <a:ln>
            <a:noFill/>
          </a:ln>
          <a:scene3d>
            <a:camera prst="orthographicFront"/>
            <a:lightRig rig="threePt" dir="t"/>
          </a:scene3d>
          <a:sp3d>
            <a:bevelT w="107950" h="101600" prst="slope"/>
          </a:sp3d>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sp macro="" textlink="">
        <xdr:nvSpPr>
          <xdr:cNvPr id="1247" name="Rectangle 1246">
            <a:extLst>
              <a:ext uri="{FF2B5EF4-FFF2-40B4-BE49-F238E27FC236}">
                <a16:creationId xmlns:a16="http://schemas.microsoft.com/office/drawing/2014/main" id="{6CCEE82C-4AB3-2DF4-69A0-971226E50A63}"/>
              </a:ext>
            </a:extLst>
          </xdr:cNvPr>
          <xdr:cNvSpPr/>
        </xdr:nvSpPr>
        <xdr:spPr>
          <a:xfrm>
            <a:off x="6442334" y="87877029"/>
            <a:ext cx="642255" cy="548677"/>
          </a:xfrm>
          <a:prstGeom prst="rect">
            <a:avLst/>
          </a:prstGeom>
          <a:noFill/>
        </xdr:spPr>
        <xdr:txBody>
          <a:bodyPr wrap="none" lIns="91440" tIns="45720" rIns="91440" bIns="45720">
            <a:noAutofit/>
          </a:bodyPr>
          <a:lstStyle/>
          <a:p>
            <a:pPr algn="ctr"/>
            <a:r>
              <a:rPr lang="en-US" sz="3600" b="0" cap="none" spc="0">
                <a:ln w="0"/>
                <a:solidFill>
                  <a:srgbClr val="5AFFA0"/>
                </a:solidFill>
                <a:effectLst>
                  <a:innerShdw blurRad="114300">
                    <a:prstClr val="black"/>
                  </a:innerShdw>
                </a:effectLst>
                <a:latin typeface="Arial Black" panose="020B0A04020102020204" pitchFamily="34" charset="0"/>
              </a:rPr>
              <a:t>V=</a:t>
            </a:r>
          </a:p>
        </xdr:txBody>
      </xdr:sp>
    </xdr:grpSp>
    <xdr:clientData/>
  </xdr:twoCellAnchor>
  <xdr:twoCellAnchor>
    <xdr:from>
      <xdr:col>0</xdr:col>
      <xdr:colOff>107399</xdr:colOff>
      <xdr:row>1495</xdr:row>
      <xdr:rowOff>123702</xdr:rowOff>
    </xdr:from>
    <xdr:to>
      <xdr:col>2</xdr:col>
      <xdr:colOff>338680</xdr:colOff>
      <xdr:row>1499</xdr:row>
      <xdr:rowOff>105047</xdr:rowOff>
    </xdr:to>
    <xdr:grpSp>
      <xdr:nvGrpSpPr>
        <xdr:cNvPr id="1248" name="Group 1247">
          <a:extLst>
            <a:ext uri="{FF2B5EF4-FFF2-40B4-BE49-F238E27FC236}">
              <a16:creationId xmlns:a16="http://schemas.microsoft.com/office/drawing/2014/main" id="{5523291F-5917-4232-B64D-64C2B1A3E579}"/>
            </a:ext>
          </a:extLst>
        </xdr:cNvPr>
        <xdr:cNvGrpSpPr/>
      </xdr:nvGrpSpPr>
      <xdr:grpSpPr>
        <a:xfrm>
          <a:off x="107399" y="287994602"/>
          <a:ext cx="859931" cy="743345"/>
          <a:chOff x="6361572" y="87885629"/>
          <a:chExt cx="851384" cy="836087"/>
        </a:xfrm>
        <a:gradFill>
          <a:gsLst>
            <a:gs pos="0">
              <a:srgbClr val="FF0000"/>
            </a:gs>
            <a:gs pos="50000">
              <a:srgbClr val="FF9999"/>
            </a:gs>
            <a:gs pos="100000">
              <a:srgbClr val="FFCCCC"/>
            </a:gs>
          </a:gsLst>
          <a:path path="circle">
            <a:fillToRect l="50000" t="50000" r="50000" b="50000"/>
          </a:path>
        </a:gradFill>
      </xdr:grpSpPr>
      <xdr:sp macro="" textlink="">
        <xdr:nvSpPr>
          <xdr:cNvPr id="1249" name="Oval 1248">
            <a:extLst>
              <a:ext uri="{FF2B5EF4-FFF2-40B4-BE49-F238E27FC236}">
                <a16:creationId xmlns:a16="http://schemas.microsoft.com/office/drawing/2014/main" id="{7C3848B3-B21C-0275-0E5A-6236746E2E57}"/>
              </a:ext>
            </a:extLst>
          </xdr:cNvPr>
          <xdr:cNvSpPr>
            <a:spLocks noChangeAspect="1"/>
          </xdr:cNvSpPr>
        </xdr:nvSpPr>
        <xdr:spPr>
          <a:xfrm>
            <a:off x="6438900" y="88041480"/>
            <a:ext cx="458753" cy="514242"/>
          </a:xfrm>
          <a:prstGeom prst="ellipse">
            <a:avLst/>
          </a:prstGeom>
          <a:grpFill/>
          <a:ln>
            <a:noFill/>
          </a:ln>
          <a:scene3d>
            <a:camera prst="orthographicFront"/>
            <a:lightRig rig="threePt" dir="t"/>
          </a:scene3d>
          <a:sp3d>
            <a:bevelT w="127000" h="101600" prst="slope"/>
          </a:sp3d>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sp macro="" textlink="">
        <xdr:nvSpPr>
          <xdr:cNvPr id="1250" name="Rectangle 1249">
            <a:extLst>
              <a:ext uri="{FF2B5EF4-FFF2-40B4-BE49-F238E27FC236}">
                <a16:creationId xmlns:a16="http://schemas.microsoft.com/office/drawing/2014/main" id="{31CF9360-72CC-E952-8489-8B9FAFD4F2BF}"/>
              </a:ext>
            </a:extLst>
          </xdr:cNvPr>
          <xdr:cNvSpPr/>
        </xdr:nvSpPr>
        <xdr:spPr>
          <a:xfrm>
            <a:off x="6361572" y="87885629"/>
            <a:ext cx="851384" cy="836087"/>
          </a:xfrm>
          <a:prstGeom prst="rect">
            <a:avLst/>
          </a:prstGeom>
          <a:noFill/>
        </xdr:spPr>
        <xdr:txBody>
          <a:bodyPr wrap="none" lIns="91440" tIns="45720" rIns="91440" bIns="45720">
            <a:spAutoFit/>
          </a:bodyPr>
          <a:lstStyle/>
          <a:p>
            <a:pPr algn="ctr"/>
            <a:r>
              <a:rPr lang="en-US" sz="3600" b="0" cap="none" spc="0">
                <a:ln w="0"/>
                <a:solidFill>
                  <a:srgbClr val="5AFFA0"/>
                </a:solidFill>
                <a:effectLst>
                  <a:innerShdw blurRad="114300">
                    <a:prstClr val="black"/>
                  </a:innerShdw>
                </a:effectLst>
                <a:latin typeface="Arial Black" panose="020B0A04020102020204" pitchFamily="34" charset="0"/>
              </a:rPr>
              <a:t>V=</a:t>
            </a:r>
          </a:p>
        </xdr:txBody>
      </xdr:sp>
    </xdr:grpSp>
    <xdr:clientData/>
  </xdr:twoCellAnchor>
  <xdr:twoCellAnchor>
    <xdr:from>
      <xdr:col>1</xdr:col>
      <xdr:colOff>2538</xdr:colOff>
      <xdr:row>1101</xdr:row>
      <xdr:rowOff>17779</xdr:rowOff>
    </xdr:from>
    <xdr:to>
      <xdr:col>6</xdr:col>
      <xdr:colOff>15240</xdr:colOff>
      <xdr:row>1104</xdr:row>
      <xdr:rowOff>7620</xdr:rowOff>
    </xdr:to>
    <xdr:sp macro="" textlink="">
      <xdr:nvSpPr>
        <xdr:cNvPr id="1251" name="TextBox 1250">
          <a:extLst>
            <a:ext uri="{FF2B5EF4-FFF2-40B4-BE49-F238E27FC236}">
              <a16:creationId xmlns:a16="http://schemas.microsoft.com/office/drawing/2014/main" id="{51C77B27-C86B-4B1A-8FB4-26BCE55DBDD3}"/>
            </a:ext>
          </a:extLst>
        </xdr:cNvPr>
        <xdr:cNvSpPr txBox="1"/>
      </xdr:nvSpPr>
      <xdr:spPr>
        <a:xfrm>
          <a:off x="116838" y="213015829"/>
          <a:ext cx="2584452" cy="523241"/>
        </a:xfrm>
        <a:prstGeom prst="rect">
          <a:avLst/>
        </a:prstGeom>
        <a:no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lang="en-US" sz="1100" b="0">
              <a:solidFill>
                <a:schemeClr val="accent6">
                  <a:lumMod val="75000"/>
                </a:schemeClr>
              </a:solidFill>
              <a:latin typeface="Tahoma" panose="020B0604030504040204" pitchFamily="34" charset="0"/>
              <a:ea typeface="Tahoma" panose="020B0604030504040204" pitchFamily="34" charset="0"/>
              <a:cs typeface="Tahoma" panose="020B0604030504040204" pitchFamily="34" charset="0"/>
            </a:rPr>
            <a:t>Up until</a:t>
          </a:r>
          <a:r>
            <a:rPr lang="en-US" sz="1100" b="0" baseline="0">
              <a:solidFill>
                <a:schemeClr val="accent6">
                  <a:lumMod val="75000"/>
                </a:schemeClr>
              </a:solidFill>
              <a:latin typeface="Tahoma" panose="020B0604030504040204" pitchFamily="34" charset="0"/>
              <a:ea typeface="Tahoma" panose="020B0604030504040204" pitchFamily="34" charset="0"/>
              <a:cs typeface="Tahoma" panose="020B0604030504040204" pitchFamily="34" charset="0"/>
            </a:rPr>
            <a:t> now, what did you think about the available political sides? Select at right which has best fit your view.</a:t>
          </a:r>
          <a:endParaRPr lang="en-US" sz="1100" b="0">
            <a:solidFill>
              <a:schemeClr val="accent6">
                <a:lumMod val="75000"/>
              </a:schemeClr>
            </a:solidFill>
            <a:latin typeface="Tahoma" panose="020B0604030504040204" pitchFamily="34" charset="0"/>
            <a:ea typeface="Tahoma" panose="020B0604030504040204" pitchFamily="34" charset="0"/>
            <a:cs typeface="Tahoma" panose="020B0604030504040204" pitchFamily="34" charset="0"/>
          </a:endParaRPr>
        </a:p>
        <a:p>
          <a:pPr algn="l"/>
          <a:endParaRPr lang="en-US" sz="1050" b="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0</xdr:col>
      <xdr:colOff>68580</xdr:colOff>
      <xdr:row>1113</xdr:row>
      <xdr:rowOff>45721</xdr:rowOff>
    </xdr:from>
    <xdr:to>
      <xdr:col>13</xdr:col>
      <xdr:colOff>81282</xdr:colOff>
      <xdr:row>1121</xdr:row>
      <xdr:rowOff>91440</xdr:rowOff>
    </xdr:to>
    <xdr:sp macro="" textlink="">
      <xdr:nvSpPr>
        <xdr:cNvPr id="1252" name="TextBox 1251">
          <a:extLst>
            <a:ext uri="{FF2B5EF4-FFF2-40B4-BE49-F238E27FC236}">
              <a16:creationId xmlns:a16="http://schemas.microsoft.com/office/drawing/2014/main" id="{3FB5F140-2058-4368-972C-D23824928DC0}"/>
            </a:ext>
          </a:extLst>
        </xdr:cNvPr>
        <xdr:cNvSpPr txBox="1"/>
      </xdr:nvSpPr>
      <xdr:spPr>
        <a:xfrm>
          <a:off x="68580" y="215444071"/>
          <a:ext cx="6299202" cy="1874519"/>
        </a:xfrm>
        <a:prstGeom prst="rect">
          <a:avLst/>
        </a:prstGeom>
        <a:noFill/>
        <a:ln w="63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spcAft>
              <a:spcPts val="600"/>
            </a:spcAft>
          </a:pPr>
          <a:r>
            <a:rPr lang="en-US" sz="1050" b="0" baseline="0">
              <a:solidFill>
                <a:schemeClr val="dk1"/>
              </a:solidFill>
              <a:latin typeface="Tahoma" panose="020B0604030504040204" pitchFamily="34" charset="0"/>
              <a:ea typeface="Tahoma" panose="020B0604030504040204" pitchFamily="34" charset="0"/>
              <a:cs typeface="Tahoma" panose="020B0604030504040204" pitchFamily="34" charset="0"/>
            </a:rPr>
            <a:t>Sometimes the greatest hostilities erupt between members of the same political side. They defy expectation to hold the liberal or conservative consensus together. But if anchored in a particular psychosocial orientation, one that prioritizes their inflexible needs, these hostilities are in vain. </a:t>
          </a:r>
        </a:p>
        <a:p>
          <a:pPr algn="l">
            <a:spcAft>
              <a:spcPts val="600"/>
            </a:spcAft>
          </a:pPr>
          <a:r>
            <a:rPr lang="en-US" sz="1050" b="0" baseline="0">
              <a:solidFill>
                <a:schemeClr val="dk1"/>
              </a:solidFill>
              <a:latin typeface="Tahoma" panose="020B0604030504040204" pitchFamily="34" charset="0"/>
              <a:ea typeface="Tahoma" panose="020B0604030504040204" pitchFamily="34" charset="0"/>
              <a:cs typeface="Tahoma" panose="020B0604030504040204" pitchFamily="34" charset="0"/>
            </a:rPr>
            <a:t>Arguments cannot sway the far left, or the far right, from experiencing their priority of needs. Any more than arguments can persuade a centrist to try an extreme. </a:t>
          </a:r>
          <a:r>
            <a:rPr lang="en-US" sz="1050" b="0" i="1" baseline="0">
              <a:solidFill>
                <a:schemeClr val="dk1"/>
              </a:solidFill>
              <a:effectLst>
                <a:glow rad="25400">
                  <a:srgbClr val="2D143C">
                    <a:alpha val="20000"/>
                  </a:srgbClr>
                </a:glow>
              </a:effectLst>
              <a:latin typeface="Tahoma" panose="020B0604030504040204" pitchFamily="34" charset="0"/>
              <a:ea typeface="Tahoma" panose="020B0604030504040204" pitchFamily="34" charset="0"/>
              <a:cs typeface="Tahoma" panose="020B0604030504040204" pitchFamily="34" charset="0"/>
            </a:rPr>
            <a:t>Social conditions more than personal choices prioritize psychosocial needs</a:t>
          </a:r>
          <a:r>
            <a:rPr lang="en-US" sz="1050" b="0" baseline="0">
              <a:solidFill>
                <a:schemeClr val="dk1"/>
              </a:solidFill>
              <a:latin typeface="Tahoma" panose="020B0604030504040204" pitchFamily="34" charset="0"/>
              <a:ea typeface="Tahoma" panose="020B0604030504040204" pitchFamily="34" charset="0"/>
              <a:cs typeface="Tahoma" panose="020B0604030504040204" pitchFamily="34" charset="0"/>
            </a:rPr>
            <a:t>, which then shapes their orientation. Not debates.</a:t>
          </a:r>
          <a:endParaRPr lang="en-US" sz="1050" b="0">
            <a:latin typeface="Tahoma" panose="020B0604030504040204" pitchFamily="34" charset="0"/>
            <a:ea typeface="Tahoma" panose="020B0604030504040204" pitchFamily="34" charset="0"/>
            <a:cs typeface="Tahoma" panose="020B0604030504040204" pitchFamily="34" charset="0"/>
          </a:endParaRPr>
        </a:p>
        <a:p>
          <a:pPr algn="l">
            <a:spcAft>
              <a:spcPts val="600"/>
            </a:spcAft>
          </a:pPr>
          <a:r>
            <a:rPr lang="en-US" sz="1050" b="0">
              <a:latin typeface="Tahoma" panose="020B0604030504040204" pitchFamily="34" charset="0"/>
              <a:ea typeface="Tahoma" panose="020B0604030504040204" pitchFamily="34" charset="0"/>
              <a:cs typeface="Tahoma" panose="020B0604030504040204" pitchFamily="34" charset="0"/>
            </a:rPr>
            <a:t>The</a:t>
          </a:r>
          <a:r>
            <a:rPr lang="en-US" sz="1050" b="0" baseline="0">
              <a:latin typeface="Tahoma" panose="020B0604030504040204" pitchFamily="34" charset="0"/>
              <a:ea typeface="Tahoma" panose="020B0604030504040204" pitchFamily="34" charset="0"/>
              <a:cs typeface="Tahoma" panose="020B0604030504040204" pitchFamily="34" charset="0"/>
            </a:rPr>
            <a:t> more your social conditions painfully undermine your </a:t>
          </a:r>
          <a:r>
            <a:rPr lang="en-US" sz="1050" b="0" i="1" baseline="0">
              <a:latin typeface="Tahoma" panose="020B0604030504040204" pitchFamily="34" charset="0"/>
              <a:ea typeface="Tahoma" panose="020B0604030504040204" pitchFamily="34" charset="0"/>
              <a:cs typeface="Tahoma" panose="020B0604030504040204" pitchFamily="34" charset="0"/>
            </a:rPr>
            <a:t>less resolved social-needs</a:t>
          </a:r>
          <a:r>
            <a:rPr lang="en-US" sz="1050" b="0" baseline="0">
              <a:latin typeface="Tahoma" panose="020B0604030504040204" pitchFamily="34" charset="0"/>
              <a:ea typeface="Tahoma" panose="020B0604030504040204" pitchFamily="34" charset="0"/>
              <a:cs typeface="Tahoma" panose="020B0604030504040204" pitchFamily="34" charset="0"/>
            </a:rPr>
            <a:t>, the </a:t>
          </a:r>
          <a:r>
            <a:rPr lang="en-US" sz="1050" b="1" i="0" baseline="0">
              <a:latin typeface="Tahoma" panose="020B0604030504040204" pitchFamily="34" charset="0"/>
              <a:ea typeface="Tahoma" panose="020B0604030504040204" pitchFamily="34" charset="0"/>
              <a:cs typeface="Tahoma" panose="020B0604030504040204" pitchFamily="34" charset="0"/>
            </a:rPr>
            <a:t>wider</a:t>
          </a:r>
          <a:r>
            <a:rPr lang="en-US" sz="1050" b="0" baseline="0">
              <a:latin typeface="Tahoma" panose="020B0604030504040204" pitchFamily="34" charset="0"/>
              <a:ea typeface="Tahoma" panose="020B0604030504040204" pitchFamily="34" charset="0"/>
              <a:cs typeface="Tahoma" panose="020B0604030504040204" pitchFamily="34" charset="0"/>
            </a:rPr>
            <a:t> your focus for their </a:t>
          </a:r>
          <a:r>
            <a:rPr lang="en-US" sz="1050" b="1" i="1" baseline="0">
              <a:latin typeface="Tahoma" panose="020B0604030504040204" pitchFamily="34" charset="0"/>
              <a:ea typeface="Tahoma" panose="020B0604030504040204" pitchFamily="34" charset="0"/>
              <a:cs typeface="Tahoma" panose="020B0604030504040204" pitchFamily="34" charset="0"/>
            </a:rPr>
            <a:t>relief</a:t>
          </a:r>
          <a:r>
            <a:rPr lang="en-US" sz="1050" b="0" baseline="0">
              <a:latin typeface="Tahoma" panose="020B0604030504040204" pitchFamily="34" charset="0"/>
              <a:ea typeface="Tahoma" panose="020B0604030504040204" pitchFamily="34" charset="0"/>
              <a:cs typeface="Tahoma" panose="020B0604030504040204" pitchFamily="34" charset="0"/>
            </a:rPr>
            <a:t>. The more your social conditions painfully encroach on your </a:t>
          </a:r>
          <a:r>
            <a:rPr lang="en-US" sz="1050" b="0" i="1" baseline="0">
              <a:latin typeface="Tahoma" panose="020B0604030504040204" pitchFamily="34" charset="0"/>
              <a:ea typeface="Tahoma" panose="020B0604030504040204" pitchFamily="34" charset="0"/>
              <a:cs typeface="Tahoma" panose="020B0604030504040204" pitchFamily="34" charset="0"/>
            </a:rPr>
            <a:t>more resolved social-needs</a:t>
          </a:r>
          <a:r>
            <a:rPr lang="en-US" sz="1050" b="0" baseline="0">
              <a:latin typeface="Tahoma" panose="020B0604030504040204" pitchFamily="34" charset="0"/>
              <a:ea typeface="Tahoma" panose="020B0604030504040204" pitchFamily="34" charset="0"/>
              <a:cs typeface="Tahoma" panose="020B0604030504040204" pitchFamily="34" charset="0"/>
            </a:rPr>
            <a:t>, the </a:t>
          </a:r>
          <a:r>
            <a:rPr lang="en-US" sz="1050" b="1" i="0" baseline="0">
              <a:latin typeface="Tahoma" panose="020B0604030504040204" pitchFamily="34" charset="0"/>
              <a:ea typeface="Tahoma" panose="020B0604030504040204" pitchFamily="34" charset="0"/>
              <a:cs typeface="Tahoma" panose="020B0604030504040204" pitchFamily="34" charset="0"/>
            </a:rPr>
            <a:t>deeper</a:t>
          </a:r>
          <a:r>
            <a:rPr lang="en-US" sz="1050" b="0" baseline="0">
              <a:latin typeface="Tahoma" panose="020B0604030504040204" pitchFamily="34" charset="0"/>
              <a:ea typeface="Tahoma" panose="020B0604030504040204" pitchFamily="34" charset="0"/>
              <a:cs typeface="Tahoma" panose="020B0604030504040204" pitchFamily="34" charset="0"/>
            </a:rPr>
            <a:t> your focus to </a:t>
          </a:r>
          <a:r>
            <a:rPr lang="en-US" sz="1050" b="1" i="1" baseline="0">
              <a:latin typeface="Tahoma" panose="020B0604030504040204" pitchFamily="34" charset="0"/>
              <a:ea typeface="Tahoma" panose="020B0604030504040204" pitchFamily="34" charset="0"/>
              <a:cs typeface="Tahoma" panose="020B0604030504040204" pitchFamily="34" charset="0"/>
            </a:rPr>
            <a:t>guard</a:t>
          </a:r>
          <a:r>
            <a:rPr lang="en-US" sz="1050" b="0" baseline="0">
              <a:latin typeface="Tahoma" panose="020B0604030504040204" pitchFamily="34" charset="0"/>
              <a:ea typeface="Tahoma" panose="020B0604030504040204" pitchFamily="34" charset="0"/>
              <a:cs typeface="Tahoma" panose="020B0604030504040204" pitchFamily="34" charset="0"/>
            </a:rPr>
            <a:t> them. But like an iceberg, you keep your vulnerable needs hidden beneath the surface of guarded political expressions.</a:t>
          </a:r>
        </a:p>
        <a:p>
          <a:pPr algn="l"/>
          <a:endParaRPr lang="en-US" sz="1050" b="0">
            <a:latin typeface="Tahoma" panose="020B0604030504040204" pitchFamily="34" charset="0"/>
            <a:ea typeface="Tahoma" panose="020B0604030504040204" pitchFamily="34" charset="0"/>
            <a:cs typeface="Tahoma" panose="020B0604030504040204" pitchFamily="34" charset="0"/>
          </a:endParaRPr>
        </a:p>
        <a:p>
          <a:pPr algn="l"/>
          <a:endParaRPr lang="en-US" sz="1050" b="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0</xdr:col>
      <xdr:colOff>93978</xdr:colOff>
      <xdr:row>1137</xdr:row>
      <xdr:rowOff>208279</xdr:rowOff>
    </xdr:from>
    <xdr:to>
      <xdr:col>6</xdr:col>
      <xdr:colOff>457200</xdr:colOff>
      <xdr:row>1140</xdr:row>
      <xdr:rowOff>45720</xdr:rowOff>
    </xdr:to>
    <xdr:sp macro="" textlink="">
      <xdr:nvSpPr>
        <xdr:cNvPr id="1253" name="TextBox 1252">
          <a:extLst>
            <a:ext uri="{FF2B5EF4-FFF2-40B4-BE49-F238E27FC236}">
              <a16:creationId xmlns:a16="http://schemas.microsoft.com/office/drawing/2014/main" id="{0F729C58-CCF0-41A9-8E3D-4A32386392D7}"/>
            </a:ext>
          </a:extLst>
        </xdr:cNvPr>
        <xdr:cNvSpPr txBox="1"/>
      </xdr:nvSpPr>
      <xdr:spPr>
        <a:xfrm>
          <a:off x="93978" y="221378779"/>
          <a:ext cx="3049272" cy="434341"/>
        </a:xfrm>
        <a:prstGeom prst="rect">
          <a:avLst/>
        </a:prstGeom>
        <a:no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050" b="0">
              <a:latin typeface="Tahoma" panose="020B0604030504040204" pitchFamily="34" charset="0"/>
              <a:ea typeface="Tahoma" panose="020B0604030504040204" pitchFamily="34" charset="0"/>
              <a:cs typeface="Tahoma" panose="020B0604030504040204" pitchFamily="34" charset="0"/>
            </a:rPr>
            <a:t>Up until</a:t>
          </a:r>
          <a:r>
            <a:rPr lang="en-US" sz="1050" b="0" baseline="0">
              <a:latin typeface="Tahoma" panose="020B0604030504040204" pitchFamily="34" charset="0"/>
              <a:ea typeface="Tahoma" panose="020B0604030504040204" pitchFamily="34" charset="0"/>
              <a:cs typeface="Tahoma" panose="020B0604030504040204" pitchFamily="34" charset="0"/>
            </a:rPr>
            <a:t> now, who do you fault the most for political polarization?</a:t>
          </a:r>
          <a:endParaRPr lang="en-US" sz="1000" b="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0</xdr:col>
      <xdr:colOff>93978</xdr:colOff>
      <xdr:row>1139</xdr:row>
      <xdr:rowOff>147319</xdr:rowOff>
    </xdr:from>
    <xdr:to>
      <xdr:col>6</xdr:col>
      <xdr:colOff>373380</xdr:colOff>
      <xdr:row>1142</xdr:row>
      <xdr:rowOff>45720</xdr:rowOff>
    </xdr:to>
    <xdr:sp macro="" textlink="">
      <xdr:nvSpPr>
        <xdr:cNvPr id="1254" name="TextBox 1253">
          <a:extLst>
            <a:ext uri="{FF2B5EF4-FFF2-40B4-BE49-F238E27FC236}">
              <a16:creationId xmlns:a16="http://schemas.microsoft.com/office/drawing/2014/main" id="{B78751EC-D25A-4C9D-9290-EB063741CD78}"/>
            </a:ext>
          </a:extLst>
        </xdr:cNvPr>
        <xdr:cNvSpPr txBox="1"/>
      </xdr:nvSpPr>
      <xdr:spPr>
        <a:xfrm>
          <a:off x="93978" y="221724219"/>
          <a:ext cx="2965452" cy="425451"/>
        </a:xfrm>
        <a:prstGeom prst="rect">
          <a:avLst/>
        </a:prstGeom>
        <a:no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050" b="0">
              <a:latin typeface="Tahoma" panose="020B0604030504040204" pitchFamily="34" charset="0"/>
              <a:ea typeface="Tahoma" panose="020B0604030504040204" pitchFamily="34" charset="0"/>
              <a:cs typeface="Tahoma" panose="020B0604030504040204" pitchFamily="34" charset="0"/>
            </a:rPr>
            <a:t>Besides these</a:t>
          </a:r>
          <a:r>
            <a:rPr lang="en-US" sz="1050" b="0" baseline="0">
              <a:latin typeface="Tahoma" panose="020B0604030504040204" pitchFamily="34" charset="0"/>
              <a:ea typeface="Tahoma" panose="020B0604030504040204" pitchFamily="34" charset="0"/>
              <a:cs typeface="Tahoma" panose="020B0604030504040204" pitchFamily="34" charset="0"/>
            </a:rPr>
            <a:t>, who do you fault the most for political polarization?</a:t>
          </a:r>
          <a:endParaRPr lang="en-US" sz="1000" b="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0</xdr:col>
      <xdr:colOff>63498</xdr:colOff>
      <xdr:row>1174</xdr:row>
      <xdr:rowOff>116839</xdr:rowOff>
    </xdr:from>
    <xdr:to>
      <xdr:col>5</xdr:col>
      <xdr:colOff>251460</xdr:colOff>
      <xdr:row>1177</xdr:row>
      <xdr:rowOff>22860</xdr:rowOff>
    </xdr:to>
    <xdr:sp macro="" textlink="">
      <xdr:nvSpPr>
        <xdr:cNvPr id="1255" name="TextBox 1254">
          <a:extLst>
            <a:ext uri="{FF2B5EF4-FFF2-40B4-BE49-F238E27FC236}">
              <a16:creationId xmlns:a16="http://schemas.microsoft.com/office/drawing/2014/main" id="{2F692349-A32D-491F-91DC-1ACCFBCABAA7}"/>
            </a:ext>
          </a:extLst>
        </xdr:cNvPr>
        <xdr:cNvSpPr txBox="1"/>
      </xdr:nvSpPr>
      <xdr:spPr>
        <a:xfrm>
          <a:off x="63498" y="229370889"/>
          <a:ext cx="2359662" cy="439421"/>
        </a:xfrm>
        <a:prstGeom prst="rect">
          <a:avLst/>
        </a:prstGeom>
        <a:no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0">
              <a:solidFill>
                <a:schemeClr val="accent6">
                  <a:lumMod val="50000"/>
                </a:schemeClr>
              </a:solidFill>
              <a:latin typeface="Tahoma" panose="020B0604030504040204" pitchFamily="34" charset="0"/>
              <a:ea typeface="Tahoma" panose="020B0604030504040204" pitchFamily="34" charset="0"/>
              <a:cs typeface="Tahoma" panose="020B0604030504040204" pitchFamily="34" charset="0"/>
            </a:rPr>
            <a:t>How well do you trust politics to respect</a:t>
          </a:r>
          <a:r>
            <a:rPr lang="en-US" sz="1100" b="0" baseline="0">
              <a:solidFill>
                <a:schemeClr val="accent6">
                  <a:lumMod val="50000"/>
                </a:schemeClr>
              </a:solidFill>
              <a:latin typeface="Tahoma" panose="020B0604030504040204" pitchFamily="34" charset="0"/>
              <a:ea typeface="Tahoma" panose="020B0604030504040204" pitchFamily="34" charset="0"/>
              <a:cs typeface="Tahoma" panose="020B0604030504040204" pitchFamily="34" charset="0"/>
            </a:rPr>
            <a:t> your politicized needs?</a:t>
          </a:r>
          <a:endParaRPr lang="en-US" sz="1050" b="0">
            <a:solidFill>
              <a:schemeClr val="accent6">
                <a:lumMod val="50000"/>
              </a:schemeClr>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0</xdr:col>
      <xdr:colOff>33018</xdr:colOff>
      <xdr:row>1151</xdr:row>
      <xdr:rowOff>55879</xdr:rowOff>
    </xdr:from>
    <xdr:to>
      <xdr:col>13</xdr:col>
      <xdr:colOff>53340</xdr:colOff>
      <xdr:row>1160</xdr:row>
      <xdr:rowOff>22860</xdr:rowOff>
    </xdr:to>
    <xdr:grpSp>
      <xdr:nvGrpSpPr>
        <xdr:cNvPr id="1256" name="Group 1255">
          <a:extLst>
            <a:ext uri="{FF2B5EF4-FFF2-40B4-BE49-F238E27FC236}">
              <a16:creationId xmlns:a16="http://schemas.microsoft.com/office/drawing/2014/main" id="{5CC02D7B-D0C1-4A0C-8B3E-9DE6A57248E7}"/>
            </a:ext>
          </a:extLst>
        </xdr:cNvPr>
        <xdr:cNvGrpSpPr/>
      </xdr:nvGrpSpPr>
      <xdr:grpSpPr>
        <a:xfrm>
          <a:off x="33018" y="224858579"/>
          <a:ext cx="6306822" cy="1859281"/>
          <a:chOff x="10158" y="220502478"/>
          <a:chExt cx="6085842" cy="1902461"/>
        </a:xfrm>
      </xdr:grpSpPr>
      <xdr:sp macro="" textlink="">
        <xdr:nvSpPr>
          <xdr:cNvPr id="1257" name="TextBox 1256">
            <a:extLst>
              <a:ext uri="{FF2B5EF4-FFF2-40B4-BE49-F238E27FC236}">
                <a16:creationId xmlns:a16="http://schemas.microsoft.com/office/drawing/2014/main" id="{46F9E083-A4C4-CAD6-C034-7DCABFCE32B0}"/>
              </a:ext>
            </a:extLst>
          </xdr:cNvPr>
          <xdr:cNvSpPr txBox="1"/>
        </xdr:nvSpPr>
        <xdr:spPr>
          <a:xfrm>
            <a:off x="10158" y="220502478"/>
            <a:ext cx="6085842" cy="1902461"/>
          </a:xfrm>
          <a:prstGeom prst="rect">
            <a:avLst/>
          </a:prstGeom>
          <a:no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050" b="0">
                <a:latin typeface="Tahoma" panose="020B0604030504040204" pitchFamily="34" charset="0"/>
                <a:ea typeface="Tahoma" panose="020B0604030504040204" pitchFamily="34" charset="0"/>
                <a:cs typeface="Tahoma" panose="020B0604030504040204" pitchFamily="34" charset="0"/>
              </a:rPr>
              <a:t>SWOT stands for 1) </a:t>
            </a:r>
            <a:r>
              <a:rPr lang="en-US" sz="1050" b="1">
                <a:latin typeface="Tahoma" panose="020B0604030504040204" pitchFamily="34" charset="0"/>
                <a:ea typeface="Tahoma" panose="020B0604030504040204" pitchFamily="34" charset="0"/>
                <a:cs typeface="Tahoma" panose="020B0604030504040204" pitchFamily="34" charset="0"/>
              </a:rPr>
              <a:t>s</a:t>
            </a:r>
            <a:r>
              <a:rPr lang="en-US" sz="1050" b="0">
                <a:latin typeface="Tahoma" panose="020B0604030504040204" pitchFamily="34" charset="0"/>
                <a:ea typeface="Tahoma" panose="020B0604030504040204" pitchFamily="34" charset="0"/>
                <a:cs typeface="Tahoma" panose="020B0604030504040204" pitchFamily="34" charset="0"/>
              </a:rPr>
              <a:t>trengths, 2) </a:t>
            </a:r>
            <a:r>
              <a:rPr lang="en-US" sz="1050" b="1">
                <a:latin typeface="Tahoma" panose="020B0604030504040204" pitchFamily="34" charset="0"/>
                <a:ea typeface="Tahoma" panose="020B0604030504040204" pitchFamily="34" charset="0"/>
                <a:cs typeface="Tahoma" panose="020B0604030504040204" pitchFamily="34" charset="0"/>
              </a:rPr>
              <a:t>w</a:t>
            </a:r>
            <a:r>
              <a:rPr lang="en-US" sz="1050" b="0">
                <a:latin typeface="Tahoma" panose="020B0604030504040204" pitchFamily="34" charset="0"/>
                <a:ea typeface="Tahoma" panose="020B0604030504040204" pitchFamily="34" charset="0"/>
                <a:cs typeface="Tahoma" panose="020B0604030504040204" pitchFamily="34" charset="0"/>
              </a:rPr>
              <a:t>eaknesses, 3) </a:t>
            </a:r>
            <a:r>
              <a:rPr lang="en-US" sz="1050" b="1">
                <a:latin typeface="Tahoma" panose="020B0604030504040204" pitchFamily="34" charset="0"/>
                <a:ea typeface="Tahoma" panose="020B0604030504040204" pitchFamily="34" charset="0"/>
                <a:cs typeface="Tahoma" panose="020B0604030504040204" pitchFamily="34" charset="0"/>
              </a:rPr>
              <a:t>o</a:t>
            </a:r>
            <a:r>
              <a:rPr lang="en-US" sz="1050" b="0">
                <a:latin typeface="Tahoma" panose="020B0604030504040204" pitchFamily="34" charset="0"/>
                <a:ea typeface="Tahoma" panose="020B0604030504040204" pitchFamily="34" charset="0"/>
                <a:cs typeface="Tahoma" panose="020B0604030504040204" pitchFamily="34" charset="0"/>
              </a:rPr>
              <a:t>pportunities,</a:t>
            </a:r>
            <a:r>
              <a:rPr lang="en-US" sz="1050" b="0" baseline="0">
                <a:latin typeface="Tahoma" panose="020B0604030504040204" pitchFamily="34" charset="0"/>
                <a:ea typeface="Tahoma" panose="020B0604030504040204" pitchFamily="34" charset="0"/>
                <a:cs typeface="Tahoma" panose="020B0604030504040204" pitchFamily="34" charset="0"/>
              </a:rPr>
              <a:t> and 4) </a:t>
            </a:r>
            <a:r>
              <a:rPr lang="en-US" sz="1050" b="1" baseline="0">
                <a:latin typeface="Tahoma" panose="020B0604030504040204" pitchFamily="34" charset="0"/>
                <a:ea typeface="Tahoma" panose="020B0604030504040204" pitchFamily="34" charset="0"/>
                <a:cs typeface="Tahoma" panose="020B0604030504040204" pitchFamily="34" charset="0"/>
              </a:rPr>
              <a:t>t</a:t>
            </a:r>
            <a:r>
              <a:rPr lang="en-US" sz="1050" b="0" baseline="0">
                <a:latin typeface="Tahoma" panose="020B0604030504040204" pitchFamily="34" charset="0"/>
                <a:ea typeface="Tahoma" panose="020B0604030504040204" pitchFamily="34" charset="0"/>
                <a:cs typeface="Tahoma" panose="020B0604030504040204" pitchFamily="34" charset="0"/>
              </a:rPr>
              <a:t>hreats. It is a popular analysis tool for enterprises to look inward and outward at both the good and bad. By looking inward and outward, it can capture the psychosocial dynamics affecting your politicized needs.</a:t>
            </a:r>
          </a:p>
          <a:p>
            <a:pPr algn="l"/>
            <a:endParaRPr lang="en-US" sz="1100" b="0" baseline="0">
              <a:latin typeface="Tahoma" panose="020B0604030504040204" pitchFamily="34" charset="0"/>
              <a:ea typeface="Tahoma" panose="020B0604030504040204" pitchFamily="34" charset="0"/>
              <a:cs typeface="Tahoma" panose="020B0604030504040204" pitchFamily="34" charset="0"/>
            </a:endParaRPr>
          </a:p>
          <a:p>
            <a:pPr algn="l"/>
            <a:r>
              <a:rPr lang="en-US" sz="1100" b="0" baseline="0">
                <a:latin typeface="Tahoma" panose="020B0604030504040204" pitchFamily="34" charset="0"/>
                <a:ea typeface="Tahoma" panose="020B0604030504040204" pitchFamily="34" charset="0"/>
                <a:cs typeface="Tahoma" panose="020B0604030504040204" pitchFamily="34" charset="0"/>
              </a:rPr>
              <a:t>The </a:t>
            </a:r>
            <a:r>
              <a:rPr lang="en-US" sz="1100" b="1" i="0" spc="50" baseline="0">
                <a:ln>
                  <a:solidFill>
                    <a:srgbClr val="002060"/>
                  </a:solidFill>
                </a:ln>
                <a:solidFill>
                  <a:srgbClr val="0070C0"/>
                </a:solidFill>
                <a:latin typeface="Tahoma" panose="020B0604030504040204" pitchFamily="34" charset="0"/>
                <a:ea typeface="Tahoma" panose="020B0604030504040204" pitchFamily="34" charset="0"/>
                <a:cs typeface="Tahoma" panose="020B0604030504040204" pitchFamily="34" charset="0"/>
              </a:rPr>
              <a:t>wide-oriented</a:t>
            </a:r>
            <a:r>
              <a:rPr lang="en-US" sz="1100" b="0" baseline="0">
                <a:latin typeface="Tahoma" panose="020B0604030504040204" pitchFamily="34" charset="0"/>
                <a:ea typeface="Tahoma" panose="020B0604030504040204" pitchFamily="34" charset="0"/>
                <a:cs typeface="Tahoma" panose="020B0604030504040204" pitchFamily="34" charset="0"/>
              </a:rPr>
              <a:t> </a:t>
            </a:r>
          </a:p>
          <a:p>
            <a:pPr lvl="1" algn="l"/>
            <a:r>
              <a:rPr lang="en-US" sz="1100" b="0" baseline="0">
                <a:latin typeface="Tahoma" panose="020B0604030504040204" pitchFamily="34" charset="0"/>
                <a:ea typeface="Tahoma" panose="020B0604030504040204" pitchFamily="34" charset="0"/>
                <a:cs typeface="Tahoma" panose="020B0604030504040204" pitchFamily="34" charset="0"/>
              </a:rPr>
              <a:t>generally </a:t>
            </a:r>
            <a:r>
              <a:rPr lang="en-US" sz="1100" b="1" i="1" baseline="0">
                <a:latin typeface="Tahoma" panose="020B0604030504040204" pitchFamily="34" charset="0"/>
                <a:ea typeface="Tahoma" panose="020B0604030504040204" pitchFamily="34" charset="0"/>
                <a:cs typeface="Tahoma" panose="020B0604030504040204" pitchFamily="34" charset="0"/>
              </a:rPr>
              <a:t>guard</a:t>
            </a:r>
            <a:r>
              <a:rPr lang="en-US" sz="1100" b="0" baseline="0">
                <a:latin typeface="Tahoma" panose="020B0604030504040204" pitchFamily="34" charset="0"/>
                <a:ea typeface="Tahoma" panose="020B0604030504040204" pitchFamily="34" charset="0"/>
                <a:cs typeface="Tahoma" panose="020B0604030504040204" pitchFamily="34" charset="0"/>
              </a:rPr>
              <a:t> their </a:t>
            </a:r>
            <a:r>
              <a:rPr lang="en-US" sz="1100" b="0" i="1" baseline="0">
                <a:latin typeface="Tahoma" panose="020B0604030504040204" pitchFamily="34" charset="0"/>
                <a:ea typeface="Tahoma" panose="020B0604030504040204" pitchFamily="34" charset="0"/>
                <a:cs typeface="Tahoma" panose="020B0604030504040204" pitchFamily="34" charset="0"/>
              </a:rPr>
              <a:t>more resolved </a:t>
            </a:r>
            <a:r>
              <a:rPr lang="en-US" sz="1100" b="0" i="1" baseline="0">
                <a:ln>
                  <a:solidFill>
                    <a:schemeClr val="accent6">
                      <a:lumMod val="50000"/>
                    </a:schemeClr>
                  </a:solidFill>
                </a:ln>
                <a:solidFill>
                  <a:srgbClr val="00B050"/>
                </a:solidFill>
                <a:latin typeface="Tahoma" panose="020B0604030504040204" pitchFamily="34" charset="0"/>
                <a:ea typeface="Tahoma" panose="020B0604030504040204" pitchFamily="34" charset="0"/>
                <a:cs typeface="Tahoma" panose="020B0604030504040204" pitchFamily="34" charset="0"/>
              </a:rPr>
              <a:t>self-needs</a:t>
            </a:r>
            <a:r>
              <a:rPr lang="en-US" sz="1100" b="0" baseline="0">
                <a:latin typeface="Tahoma" panose="020B0604030504040204" pitchFamily="34" charset="0"/>
                <a:ea typeface="Tahoma" panose="020B0604030504040204" pitchFamily="34" charset="0"/>
                <a:cs typeface="Tahoma" panose="020B0604030504040204" pitchFamily="34" charset="0"/>
              </a:rPr>
              <a:t>, </a:t>
            </a:r>
          </a:p>
          <a:p>
            <a:pPr lvl="1" algn="l"/>
            <a:r>
              <a:rPr lang="en-US" sz="1100" b="0" baseline="0">
                <a:latin typeface="Tahoma" panose="020B0604030504040204" pitchFamily="34" charset="0"/>
                <a:ea typeface="Tahoma" panose="020B0604030504040204" pitchFamily="34" charset="0"/>
                <a:cs typeface="Tahoma" panose="020B0604030504040204" pitchFamily="34" charset="0"/>
              </a:rPr>
              <a:t>while trying to </a:t>
            </a:r>
            <a:r>
              <a:rPr lang="en-US" sz="1100" b="1" i="1" baseline="0">
                <a:latin typeface="Tahoma" panose="020B0604030504040204" pitchFamily="34" charset="0"/>
                <a:ea typeface="Tahoma" panose="020B0604030504040204" pitchFamily="34" charset="0"/>
                <a:cs typeface="Tahoma" panose="020B0604030504040204" pitchFamily="34" charset="0"/>
              </a:rPr>
              <a:t>relieve</a:t>
            </a:r>
            <a:r>
              <a:rPr lang="en-US" sz="1100" b="0" baseline="0">
                <a:latin typeface="Tahoma" panose="020B0604030504040204" pitchFamily="34" charset="0"/>
                <a:ea typeface="Tahoma" panose="020B0604030504040204" pitchFamily="34" charset="0"/>
                <a:cs typeface="Tahoma" panose="020B0604030504040204" pitchFamily="34" charset="0"/>
              </a:rPr>
              <a:t> their </a:t>
            </a:r>
            <a:r>
              <a:rPr lang="en-US" sz="1100" b="0" i="1" baseline="0">
                <a:latin typeface="Tahoma" panose="020B0604030504040204" pitchFamily="34" charset="0"/>
                <a:ea typeface="Tahoma" panose="020B0604030504040204" pitchFamily="34" charset="0"/>
                <a:cs typeface="Tahoma" panose="020B0604030504040204" pitchFamily="34" charset="0"/>
              </a:rPr>
              <a:t>less resolved </a:t>
            </a:r>
            <a:r>
              <a:rPr lang="en-US" sz="1100" b="0" i="1" baseline="0">
                <a:ln>
                  <a:solidFill>
                    <a:srgbClr val="3C1E5A"/>
                  </a:solidFill>
                </a:ln>
                <a:solidFill>
                  <a:srgbClr val="7030A0"/>
                </a:solidFill>
                <a:latin typeface="Tahoma" panose="020B0604030504040204" pitchFamily="34" charset="0"/>
                <a:ea typeface="Tahoma" panose="020B0604030504040204" pitchFamily="34" charset="0"/>
                <a:cs typeface="Tahoma" panose="020B0604030504040204" pitchFamily="34" charset="0"/>
              </a:rPr>
              <a:t>social-needs</a:t>
            </a:r>
            <a:r>
              <a:rPr lang="en-US" sz="1100" b="0" baseline="0">
                <a:latin typeface="Tahoma" panose="020B0604030504040204" pitchFamily="34" charset="0"/>
                <a:ea typeface="Tahoma" panose="020B0604030504040204" pitchFamily="34" charset="0"/>
                <a:cs typeface="Tahoma" panose="020B0604030504040204" pitchFamily="34" charset="0"/>
              </a:rPr>
              <a:t>. </a:t>
            </a:r>
          </a:p>
          <a:p>
            <a:pPr algn="l"/>
            <a:r>
              <a:rPr lang="en-US" sz="1100" b="0" baseline="0">
                <a:latin typeface="Tahoma" panose="020B0604030504040204" pitchFamily="34" charset="0"/>
                <a:ea typeface="Tahoma" panose="020B0604030504040204" pitchFamily="34" charset="0"/>
                <a:cs typeface="Tahoma" panose="020B0604030504040204" pitchFamily="34" charset="0"/>
              </a:rPr>
              <a:t>The </a:t>
            </a:r>
            <a:r>
              <a:rPr lang="en-US" sz="1100" b="1" i="0" spc="50" baseline="0">
                <a:ln>
                  <a:solidFill>
                    <a:srgbClr val="C00000"/>
                  </a:solidFill>
                </a:ln>
                <a:solidFill>
                  <a:srgbClr val="FF7171"/>
                </a:solidFill>
                <a:latin typeface="Tahoma" panose="020B0604030504040204" pitchFamily="34" charset="0"/>
                <a:ea typeface="Tahoma" panose="020B0604030504040204" pitchFamily="34" charset="0"/>
                <a:cs typeface="Tahoma" panose="020B0604030504040204" pitchFamily="34" charset="0"/>
              </a:rPr>
              <a:t>deep-oriented</a:t>
            </a:r>
            <a:r>
              <a:rPr lang="en-US" sz="1100" b="0" baseline="0">
                <a:latin typeface="Tahoma" panose="020B0604030504040204" pitchFamily="34" charset="0"/>
                <a:ea typeface="Tahoma" panose="020B0604030504040204" pitchFamily="34" charset="0"/>
                <a:cs typeface="Tahoma" panose="020B0604030504040204" pitchFamily="34" charset="0"/>
              </a:rPr>
              <a:t> </a:t>
            </a:r>
          </a:p>
          <a:p>
            <a:pPr lvl="1" algn="l"/>
            <a:r>
              <a:rPr lang="en-US" sz="1100" b="0" baseline="0">
                <a:latin typeface="Tahoma" panose="020B0604030504040204" pitchFamily="34" charset="0"/>
                <a:ea typeface="Tahoma" panose="020B0604030504040204" pitchFamily="34" charset="0"/>
                <a:cs typeface="Tahoma" panose="020B0604030504040204" pitchFamily="34" charset="0"/>
              </a:rPr>
              <a:t>generally </a:t>
            </a:r>
            <a:r>
              <a:rPr lang="en-US" sz="1100" b="1" i="1" baseline="0">
                <a:latin typeface="Tahoma" panose="020B0604030504040204" pitchFamily="34" charset="0"/>
                <a:ea typeface="Tahoma" panose="020B0604030504040204" pitchFamily="34" charset="0"/>
                <a:cs typeface="Tahoma" panose="020B0604030504040204" pitchFamily="34" charset="0"/>
              </a:rPr>
              <a:t>guard</a:t>
            </a:r>
            <a:r>
              <a:rPr lang="en-US" sz="1100" b="0" baseline="0">
                <a:latin typeface="Tahoma" panose="020B0604030504040204" pitchFamily="34" charset="0"/>
                <a:ea typeface="Tahoma" panose="020B0604030504040204" pitchFamily="34" charset="0"/>
                <a:cs typeface="Tahoma" panose="020B0604030504040204" pitchFamily="34" charset="0"/>
              </a:rPr>
              <a:t> their </a:t>
            </a:r>
            <a:r>
              <a:rPr lang="en-US" sz="1100" b="0" i="1" baseline="0">
                <a:latin typeface="Tahoma" panose="020B0604030504040204" pitchFamily="34" charset="0"/>
                <a:ea typeface="Tahoma" panose="020B0604030504040204" pitchFamily="34" charset="0"/>
                <a:cs typeface="Tahoma" panose="020B0604030504040204" pitchFamily="34" charset="0"/>
              </a:rPr>
              <a:t>more resolved </a:t>
            </a:r>
            <a:r>
              <a:rPr lang="en-US" sz="1100" b="0" i="1" baseline="0">
                <a:ln>
                  <a:solidFill>
                    <a:srgbClr val="3C1E5A"/>
                  </a:solidFill>
                </a:ln>
                <a:solidFill>
                  <a:srgbClr val="7030A0"/>
                </a:solidFill>
                <a:latin typeface="Tahoma" panose="020B0604030504040204" pitchFamily="34" charset="0"/>
                <a:ea typeface="Tahoma" panose="020B0604030504040204" pitchFamily="34" charset="0"/>
                <a:cs typeface="Tahoma" panose="020B0604030504040204" pitchFamily="34" charset="0"/>
              </a:rPr>
              <a:t>social-needs</a:t>
            </a:r>
            <a:r>
              <a:rPr lang="en-US" sz="1100" b="0" baseline="0">
                <a:latin typeface="Tahoma" panose="020B0604030504040204" pitchFamily="34" charset="0"/>
                <a:ea typeface="Tahoma" panose="020B0604030504040204" pitchFamily="34" charset="0"/>
                <a:cs typeface="Tahoma" panose="020B0604030504040204" pitchFamily="34" charset="0"/>
              </a:rPr>
              <a:t>, </a:t>
            </a:r>
          </a:p>
          <a:p>
            <a:pPr lvl="1" algn="l"/>
            <a:r>
              <a:rPr lang="en-US" sz="1100" b="0" baseline="0">
                <a:latin typeface="Tahoma" panose="020B0604030504040204" pitchFamily="34" charset="0"/>
                <a:ea typeface="Tahoma" panose="020B0604030504040204" pitchFamily="34" charset="0"/>
                <a:cs typeface="Tahoma" panose="020B0604030504040204" pitchFamily="34" charset="0"/>
              </a:rPr>
              <a:t>while trying to </a:t>
            </a:r>
            <a:r>
              <a:rPr lang="en-US" sz="1100" b="1" i="1" baseline="0">
                <a:latin typeface="Tahoma" panose="020B0604030504040204" pitchFamily="34" charset="0"/>
                <a:ea typeface="Tahoma" panose="020B0604030504040204" pitchFamily="34" charset="0"/>
                <a:cs typeface="Tahoma" panose="020B0604030504040204" pitchFamily="34" charset="0"/>
              </a:rPr>
              <a:t>relieve</a:t>
            </a:r>
            <a:r>
              <a:rPr lang="en-US" sz="1100" b="0" baseline="0">
                <a:latin typeface="Tahoma" panose="020B0604030504040204" pitchFamily="34" charset="0"/>
                <a:ea typeface="Tahoma" panose="020B0604030504040204" pitchFamily="34" charset="0"/>
                <a:cs typeface="Tahoma" panose="020B0604030504040204" pitchFamily="34" charset="0"/>
              </a:rPr>
              <a:t> their </a:t>
            </a:r>
            <a:r>
              <a:rPr lang="en-US" sz="1100" b="0" i="1" baseline="0">
                <a:latin typeface="Tahoma" panose="020B0604030504040204" pitchFamily="34" charset="0"/>
                <a:ea typeface="Tahoma" panose="020B0604030504040204" pitchFamily="34" charset="0"/>
                <a:cs typeface="Tahoma" panose="020B0604030504040204" pitchFamily="34" charset="0"/>
              </a:rPr>
              <a:t>less resolved </a:t>
            </a:r>
            <a:r>
              <a:rPr lang="en-US" sz="1100" b="0" i="1" baseline="0">
                <a:ln>
                  <a:solidFill>
                    <a:schemeClr val="accent6">
                      <a:lumMod val="50000"/>
                    </a:schemeClr>
                  </a:solidFill>
                </a:ln>
                <a:solidFill>
                  <a:srgbClr val="00B050"/>
                </a:solidFill>
                <a:latin typeface="Tahoma" panose="020B0604030504040204" pitchFamily="34" charset="0"/>
                <a:ea typeface="Tahoma" panose="020B0604030504040204" pitchFamily="34" charset="0"/>
                <a:cs typeface="Tahoma" panose="020B0604030504040204" pitchFamily="34" charset="0"/>
              </a:rPr>
              <a:t>self-needs</a:t>
            </a:r>
            <a:r>
              <a:rPr lang="en-US" sz="1100" b="0" baseline="0">
                <a:latin typeface="Tahoma" panose="020B0604030504040204" pitchFamily="34" charset="0"/>
                <a:ea typeface="Tahoma" panose="020B0604030504040204" pitchFamily="34" charset="0"/>
                <a:cs typeface="Tahoma" panose="020B0604030504040204" pitchFamily="34" charset="0"/>
              </a:rPr>
              <a:t>.</a:t>
            </a:r>
          </a:p>
        </xdr:txBody>
      </xdr:sp>
      <xdr:sp macro="" textlink="">
        <xdr:nvSpPr>
          <xdr:cNvPr id="1258" name="TextBox 1257">
            <a:extLst>
              <a:ext uri="{FF2B5EF4-FFF2-40B4-BE49-F238E27FC236}">
                <a16:creationId xmlns:a16="http://schemas.microsoft.com/office/drawing/2014/main" id="{8C9D944E-3CDF-ED59-0D02-F2520DB8063E}"/>
              </a:ext>
            </a:extLst>
          </xdr:cNvPr>
          <xdr:cNvSpPr txBox="1"/>
        </xdr:nvSpPr>
        <xdr:spPr>
          <a:xfrm>
            <a:off x="4168140" y="221195899"/>
            <a:ext cx="1905000" cy="1163321"/>
          </a:xfrm>
          <a:prstGeom prst="rect">
            <a:avLst/>
          </a:prstGeom>
          <a:no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0" baseline="0">
                <a:latin typeface="Tahoma" panose="020B0604030504040204" pitchFamily="34" charset="0"/>
                <a:ea typeface="Tahoma" panose="020B0604030504040204" pitchFamily="34" charset="0"/>
                <a:cs typeface="Tahoma" panose="020B0604030504040204" pitchFamily="34" charset="0"/>
              </a:rPr>
              <a:t>This contrasting distinction provides the basis for this SWOT tool. You can use it to determine which is the stronger and the weaker </a:t>
            </a:r>
            <a:r>
              <a:rPr lang="en-US" sz="1100" b="0" spc="-20" baseline="0">
                <a:latin typeface="Tahoma" panose="020B0604030504040204" pitchFamily="34" charset="0"/>
                <a:ea typeface="Tahoma" panose="020B0604030504040204" pitchFamily="34" charset="0"/>
                <a:cs typeface="Tahoma" panose="020B0604030504040204" pitchFamily="34" charset="0"/>
              </a:rPr>
              <a:t>political claim on each side.</a:t>
            </a:r>
          </a:p>
        </xdr:txBody>
      </xdr:sp>
    </xdr:grpSp>
    <xdr:clientData/>
  </xdr:twoCellAnchor>
  <xdr:twoCellAnchor>
    <xdr:from>
      <xdr:col>0</xdr:col>
      <xdr:colOff>68580</xdr:colOff>
      <xdr:row>1075</xdr:row>
      <xdr:rowOff>368299</xdr:rowOff>
    </xdr:from>
    <xdr:to>
      <xdr:col>7</xdr:col>
      <xdr:colOff>381000</xdr:colOff>
      <xdr:row>1077</xdr:row>
      <xdr:rowOff>38100</xdr:rowOff>
    </xdr:to>
    <xdr:sp macro="" textlink="">
      <xdr:nvSpPr>
        <xdr:cNvPr id="1259" name="TextBox 1258">
          <a:extLst>
            <a:ext uri="{FF2B5EF4-FFF2-40B4-BE49-F238E27FC236}">
              <a16:creationId xmlns:a16="http://schemas.microsoft.com/office/drawing/2014/main" id="{794EF9B5-056C-448B-B898-97935B0BEFD8}"/>
            </a:ext>
          </a:extLst>
        </xdr:cNvPr>
        <xdr:cNvSpPr txBox="1"/>
      </xdr:nvSpPr>
      <xdr:spPr>
        <a:xfrm>
          <a:off x="68580" y="206800449"/>
          <a:ext cx="3512820" cy="266701"/>
        </a:xfrm>
        <a:prstGeom prst="rect">
          <a:avLst/>
        </a:prstGeom>
        <a:noFill/>
        <a:ln w="63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n-US" sz="1100" b="0" baseline="0">
              <a:solidFill>
                <a:schemeClr val="dk1"/>
              </a:solidFill>
              <a:latin typeface="Arial" panose="020B0604020202020204" pitchFamily="34" charset="0"/>
              <a:ea typeface="Tahoma" panose="020B0604030504040204" pitchFamily="34" charset="0"/>
              <a:cs typeface="Arial" panose="020B0604020202020204" pitchFamily="34" charset="0"/>
            </a:rPr>
            <a:t>This is what </a:t>
          </a:r>
          <a:r>
            <a:rPr lang="en-US" sz="1100" b="1" baseline="0">
              <a:solidFill>
                <a:schemeClr val="dk1"/>
              </a:solidFill>
              <a:latin typeface="Arial" panose="020B0604020202020204" pitchFamily="34" charset="0"/>
              <a:ea typeface="Tahoma" panose="020B0604030504040204" pitchFamily="34" charset="0"/>
              <a:cs typeface="Arial" panose="020B0604020202020204" pitchFamily="34" charset="0"/>
            </a:rPr>
            <a:t>mature responsiveness </a:t>
          </a:r>
          <a:r>
            <a:rPr lang="en-US" sz="1100" b="0" baseline="0">
              <a:solidFill>
                <a:schemeClr val="dk1"/>
              </a:solidFill>
              <a:latin typeface="Arial" panose="020B0604020202020204" pitchFamily="34" charset="0"/>
              <a:ea typeface="Tahoma" panose="020B0604030504040204" pitchFamily="34" charset="0"/>
              <a:cs typeface="Arial" panose="020B0604020202020204" pitchFamily="34" charset="0"/>
            </a:rPr>
            <a:t>can look like</a:t>
          </a:r>
          <a:endParaRPr lang="en-US" sz="1100" b="0">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10</xdr:col>
      <xdr:colOff>449580</xdr:colOff>
      <xdr:row>717</xdr:row>
      <xdr:rowOff>53340</xdr:rowOff>
    </xdr:from>
    <xdr:to>
      <xdr:col>12</xdr:col>
      <xdr:colOff>373380</xdr:colOff>
      <xdr:row>722</xdr:row>
      <xdr:rowOff>91440</xdr:rowOff>
    </xdr:to>
    <xdr:grpSp>
      <xdr:nvGrpSpPr>
        <xdr:cNvPr id="1260" name="Group 1259">
          <a:extLst>
            <a:ext uri="{FF2B5EF4-FFF2-40B4-BE49-F238E27FC236}">
              <a16:creationId xmlns:a16="http://schemas.microsoft.com/office/drawing/2014/main" id="{02B992A5-3790-4788-AD8A-50DC6D69A831}"/>
            </a:ext>
          </a:extLst>
        </xdr:cNvPr>
        <xdr:cNvGrpSpPr/>
      </xdr:nvGrpSpPr>
      <xdr:grpSpPr>
        <a:xfrm>
          <a:off x="5193030" y="137219690"/>
          <a:ext cx="952500" cy="863600"/>
          <a:chOff x="3680460" y="132039360"/>
          <a:chExt cx="914400" cy="914400"/>
        </a:xfrm>
        <a:effectLst>
          <a:outerShdw blurRad="63500" sx="102000" sy="102000" algn="ctr" rotWithShape="0">
            <a:prstClr val="black">
              <a:alpha val="40000"/>
            </a:prstClr>
          </a:outerShdw>
        </a:effectLst>
      </xdr:grpSpPr>
      <xdr:sp macro="" textlink="">
        <xdr:nvSpPr>
          <xdr:cNvPr id="1261" name="Octagon 1260">
            <a:extLst>
              <a:ext uri="{FF2B5EF4-FFF2-40B4-BE49-F238E27FC236}">
                <a16:creationId xmlns:a16="http://schemas.microsoft.com/office/drawing/2014/main" id="{2FE67508-7CAD-015E-1E95-B9DD99A46F7E}"/>
              </a:ext>
            </a:extLst>
          </xdr:cNvPr>
          <xdr:cNvSpPr>
            <a:spLocks noChangeAspect="1"/>
          </xdr:cNvSpPr>
        </xdr:nvSpPr>
        <xdr:spPr>
          <a:xfrm>
            <a:off x="3680460" y="132039360"/>
            <a:ext cx="914400" cy="914400"/>
          </a:xfrm>
          <a:prstGeom prst="octagon">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262" name="Octagon 1261">
            <a:extLst>
              <a:ext uri="{FF2B5EF4-FFF2-40B4-BE49-F238E27FC236}">
                <a16:creationId xmlns:a16="http://schemas.microsoft.com/office/drawing/2014/main" id="{3AFE00C2-1B5B-6674-4D9F-CA837D4BEC71}"/>
              </a:ext>
            </a:extLst>
          </xdr:cNvPr>
          <xdr:cNvSpPr>
            <a:spLocks noChangeAspect="1"/>
          </xdr:cNvSpPr>
        </xdr:nvSpPr>
        <xdr:spPr>
          <a:xfrm>
            <a:off x="3726180" y="132085080"/>
            <a:ext cx="822960" cy="822960"/>
          </a:xfrm>
          <a:prstGeom prst="octagon">
            <a:avLst/>
          </a:prstGeom>
          <a:solidFill>
            <a:srgbClr val="FF0000"/>
          </a:solidFill>
          <a:ln w="285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0" tIns="0" rIns="0" bIns="0" rtlCol="0" anchor="ctr"/>
          <a:lstStyle/>
          <a:p>
            <a:pPr algn="ctr"/>
            <a:r>
              <a:rPr lang="en-US" sz="1800" b="1">
                <a:latin typeface="Tahoma" panose="020B0604030504040204" pitchFamily="34" charset="0"/>
                <a:ea typeface="Tahoma" panose="020B0604030504040204" pitchFamily="34" charset="0"/>
                <a:cs typeface="Tahoma" panose="020B0604030504040204" pitchFamily="34" charset="0"/>
              </a:rPr>
              <a:t>STOP</a:t>
            </a:r>
            <a:endParaRPr lang="en-US" sz="1100" b="1">
              <a:latin typeface="Tahoma" panose="020B0604030504040204" pitchFamily="34" charset="0"/>
              <a:ea typeface="Tahoma" panose="020B0604030504040204" pitchFamily="34" charset="0"/>
              <a:cs typeface="Tahoma" panose="020B0604030504040204" pitchFamily="34" charset="0"/>
            </a:endParaRPr>
          </a:p>
        </xdr:txBody>
      </xdr:sp>
    </xdr:grpSp>
    <xdr:clientData/>
  </xdr:twoCellAnchor>
  <xdr:twoCellAnchor>
    <xdr:from>
      <xdr:col>1</xdr:col>
      <xdr:colOff>0</xdr:colOff>
      <xdr:row>735</xdr:row>
      <xdr:rowOff>167641</xdr:rowOff>
    </xdr:from>
    <xdr:to>
      <xdr:col>13</xdr:col>
      <xdr:colOff>0</xdr:colOff>
      <xdr:row>739</xdr:row>
      <xdr:rowOff>121921</xdr:rowOff>
    </xdr:to>
    <xdr:sp macro="" textlink="">
      <xdr:nvSpPr>
        <xdr:cNvPr id="1263" name="TextBox 1262">
          <a:extLst>
            <a:ext uri="{FF2B5EF4-FFF2-40B4-BE49-F238E27FC236}">
              <a16:creationId xmlns:a16="http://schemas.microsoft.com/office/drawing/2014/main" id="{11C8FA77-2570-4965-BBB2-97BC0CC3ACF9}"/>
            </a:ext>
          </a:extLst>
        </xdr:cNvPr>
        <xdr:cNvSpPr txBox="1"/>
      </xdr:nvSpPr>
      <xdr:spPr>
        <a:xfrm>
          <a:off x="114300" y="139581891"/>
          <a:ext cx="6172200" cy="6146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marL="0" marR="0" lvl="0" indent="0" algn="l" defTabSz="914400" eaLnBrk="1" fontAlgn="auto" latinLnBrk="0" hangingPunct="1">
            <a:lnSpc>
              <a:spcPct val="100000"/>
            </a:lnSpc>
            <a:spcBef>
              <a:spcPts val="0"/>
            </a:spcBef>
            <a:spcAft>
              <a:spcPts val="600"/>
            </a:spcAft>
            <a:buClrTx/>
            <a:buSzTx/>
            <a:buFontTx/>
            <a:buNone/>
            <a:tabLst/>
            <a:defRPr/>
          </a:pPr>
          <a:r>
            <a:rPr lang="en-US" sz="1150" baseline="0">
              <a:latin typeface="Tahoma" panose="020B0604030504040204" pitchFamily="34" charset="0"/>
              <a:ea typeface="Tahoma" panose="020B0604030504040204" pitchFamily="34" charset="0"/>
              <a:cs typeface="Tahoma" panose="020B0604030504040204" pitchFamily="34" charset="0"/>
            </a:rPr>
            <a:t>Political elites cannot know what they don't know, about your specific needs and mine. </a:t>
          </a:r>
          <a:r>
            <a:rPr lang="en-US" sz="1150" spc="-10" baseline="0">
              <a:latin typeface="Tahoma" panose="020B0604030504040204" pitchFamily="34" charset="0"/>
              <a:ea typeface="Tahoma" panose="020B0604030504040204" pitchFamily="34" charset="0"/>
              <a:cs typeface="Tahoma" panose="020B0604030504040204" pitchFamily="34" charset="0"/>
            </a:rPr>
            <a:t>Popular politics easily lead us all astray. </a:t>
          </a:r>
          <a:r>
            <a:rPr lang="en-US" sz="1150" spc="-10" baseline="0">
              <a:ln>
                <a:solidFill>
                  <a:srgbClr val="004623"/>
                </a:solidFill>
              </a:ln>
              <a:latin typeface="Tahoma" panose="020B0604030504040204" pitchFamily="34" charset="0"/>
              <a:ea typeface="Tahoma" panose="020B0604030504040204" pitchFamily="34" charset="0"/>
              <a:cs typeface="Tahoma" panose="020B0604030504040204" pitchFamily="34" charset="0"/>
            </a:rPr>
            <a:t>Harmony Politics </a:t>
          </a:r>
          <a:r>
            <a:rPr lang="en-US" sz="1150" spc="-10" baseline="0">
              <a:latin typeface="Tahoma" panose="020B0604030504040204" pitchFamily="34" charset="0"/>
              <a:ea typeface="Tahoma" panose="020B0604030504040204" pitchFamily="34" charset="0"/>
              <a:cs typeface="Tahoma" panose="020B0604030504040204" pitchFamily="34" charset="0"/>
            </a:rPr>
            <a:t>aims to powerfully fill this</a:t>
          </a:r>
          <a:r>
            <a:rPr lang="en-US" sz="1150" spc="-10" baseline="0">
              <a:solidFill>
                <a:schemeClr val="dk1"/>
              </a:solidFill>
              <a:latin typeface="Tahoma" panose="020B0604030504040204" pitchFamily="34" charset="0"/>
              <a:ea typeface="Tahoma" panose="020B0604030504040204" pitchFamily="34" charset="0"/>
              <a:cs typeface="Tahoma" panose="020B0604030504040204" pitchFamily="34" charset="0"/>
            </a:rPr>
            <a:t> gap</a:t>
          </a:r>
          <a:r>
            <a:rPr lang="en-US" sz="1150" baseline="0">
              <a:solidFill>
                <a:schemeClr val="dk1"/>
              </a:solidFill>
              <a:latin typeface="Tahoma" panose="020B0604030504040204" pitchFamily="34" charset="0"/>
              <a:ea typeface="Tahoma" panose="020B0604030504040204" pitchFamily="34" charset="0"/>
              <a:cs typeface="Tahoma" panose="020B0604030504040204" pitchFamily="34" charset="0"/>
            </a:rPr>
            <a:t>. </a:t>
          </a:r>
        </a:p>
        <a:p>
          <a:pPr marL="0" marR="0" lvl="0" indent="0" algn="l" defTabSz="914400" eaLnBrk="1" fontAlgn="auto" latinLnBrk="0" hangingPunct="1">
            <a:lnSpc>
              <a:spcPct val="100000"/>
            </a:lnSpc>
            <a:spcBef>
              <a:spcPts val="0"/>
            </a:spcBef>
            <a:spcAft>
              <a:spcPts val="600"/>
            </a:spcAft>
            <a:buClrTx/>
            <a:buSzTx/>
            <a:buFontTx/>
            <a:buNone/>
            <a:tabLst/>
            <a:defRPr/>
          </a:pPr>
          <a:r>
            <a:rPr lang="en-US" sz="1150" b="1" spc="-30" baseline="0">
              <a:solidFill>
                <a:schemeClr val="dk1"/>
              </a:solidFill>
              <a:latin typeface="Tahoma" panose="020B0604030504040204" pitchFamily="34" charset="0"/>
              <a:ea typeface="Tahoma" panose="020B0604030504040204" pitchFamily="34" charset="0"/>
              <a:cs typeface="Tahoma" panose="020B0604030504040204" pitchFamily="34" charset="0"/>
            </a:rPr>
            <a:t>Power isn’t really power until it resolves needs. Otherwise it’s just coercive force.</a:t>
          </a:r>
        </a:p>
        <a:p>
          <a:pPr algn="l">
            <a:spcAft>
              <a:spcPts val="600"/>
            </a:spcAft>
          </a:pPr>
          <a:endParaRPr lang="en-US" sz="1150" baseline="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0</xdr:col>
      <xdr:colOff>106680</xdr:colOff>
      <xdr:row>726</xdr:row>
      <xdr:rowOff>30484</xdr:rowOff>
    </xdr:from>
    <xdr:to>
      <xdr:col>13</xdr:col>
      <xdr:colOff>0</xdr:colOff>
      <xdr:row>735</xdr:row>
      <xdr:rowOff>133354</xdr:rowOff>
    </xdr:to>
    <xdr:grpSp>
      <xdr:nvGrpSpPr>
        <xdr:cNvPr id="1264" name="Group 1263">
          <a:extLst>
            <a:ext uri="{FF2B5EF4-FFF2-40B4-BE49-F238E27FC236}">
              <a16:creationId xmlns:a16="http://schemas.microsoft.com/office/drawing/2014/main" id="{22F9F346-04AD-46F7-8F17-E09D196D38D0}"/>
            </a:ext>
          </a:extLst>
        </xdr:cNvPr>
        <xdr:cNvGrpSpPr/>
      </xdr:nvGrpSpPr>
      <xdr:grpSpPr>
        <a:xfrm>
          <a:off x="106680" y="138682734"/>
          <a:ext cx="6179820" cy="1588770"/>
          <a:chOff x="83820" y="132664201"/>
          <a:chExt cx="5958840" cy="1681962"/>
        </a:xfrm>
      </xdr:grpSpPr>
      <xdr:sp macro="" textlink="">
        <xdr:nvSpPr>
          <xdr:cNvPr id="1265" name="TextBox 1264">
            <a:extLst>
              <a:ext uri="{FF2B5EF4-FFF2-40B4-BE49-F238E27FC236}">
                <a16:creationId xmlns:a16="http://schemas.microsoft.com/office/drawing/2014/main" id="{FD7AA364-16B0-054D-A672-A8F287A7BBD6}"/>
              </a:ext>
            </a:extLst>
          </xdr:cNvPr>
          <xdr:cNvSpPr txBox="1"/>
        </xdr:nvSpPr>
        <xdr:spPr>
          <a:xfrm>
            <a:off x="83820" y="132664201"/>
            <a:ext cx="2514600" cy="1681962"/>
          </a:xfrm>
          <a:prstGeom prst="rect">
            <a:avLst/>
          </a:prstGeom>
          <a:solidFill>
            <a:srgbClr val="A0FFCD">
              <a:alpha val="98039"/>
            </a:srgbClr>
          </a:solidFill>
          <a:ln w="9525" cmpd="sng">
            <a:noFill/>
          </a:ln>
          <a:effectLst>
            <a:outerShdw blurRad="50800" dist="38100" dir="8100000" algn="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spcAft>
                <a:spcPts val="300"/>
              </a:spcAft>
            </a:pPr>
            <a:r>
              <a:rPr lang="en-US" sz="1600" b="1">
                <a:effectLst>
                  <a:glow rad="12700">
                    <a:srgbClr val="004623">
                      <a:alpha val="30000"/>
                    </a:srgbClr>
                  </a:glow>
                  <a:outerShdw blurRad="50800" dist="38100" dir="8100000" algn="tr" rotWithShape="0">
                    <a:prstClr val="black">
                      <a:alpha val="40000"/>
                    </a:prstClr>
                  </a:outerShdw>
                </a:effectLst>
                <a:latin typeface="Arial" panose="020B0604020202020204" pitchFamily="34" charset="0"/>
                <a:ea typeface="Verdana" panose="020B0604030504040204" pitchFamily="34" charset="0"/>
                <a:cs typeface="Arial" panose="020B0604020202020204" pitchFamily="34" charset="0"/>
              </a:rPr>
              <a:t>Small tribal </a:t>
            </a:r>
            <a:r>
              <a:rPr lang="en-US" sz="1600" b="1">
                <a:solidFill>
                  <a:schemeClr val="dk1"/>
                </a:solidFill>
                <a:effectLst>
                  <a:glow rad="12700">
                    <a:srgbClr val="004623">
                      <a:alpha val="30000"/>
                    </a:srgbClr>
                  </a:glow>
                  <a:outerShdw blurRad="50800" dist="38100" dir="8100000" algn="tr" rotWithShape="0">
                    <a:prstClr val="black">
                      <a:alpha val="40000"/>
                    </a:prstClr>
                  </a:outerShdw>
                </a:effectLst>
                <a:latin typeface="Arial" panose="020B0604020202020204" pitchFamily="34" charset="0"/>
                <a:ea typeface="Verdana" panose="020B0604030504040204" pitchFamily="34" charset="0"/>
                <a:cs typeface="Arial" panose="020B0604020202020204" pitchFamily="34" charset="0"/>
              </a:rPr>
              <a:t>society</a:t>
            </a:r>
          </a:p>
          <a:p>
            <a:pPr algn="r">
              <a:spcBef>
                <a:spcPts val="200"/>
              </a:spcBef>
              <a:spcAft>
                <a:spcPts val="200"/>
              </a:spcAft>
            </a:pPr>
            <a:r>
              <a:rPr lang="en-US" sz="1200" baseline="0">
                <a:latin typeface="Tahoma" panose="020B0604030504040204" pitchFamily="34" charset="0"/>
                <a:ea typeface="Tahoma" panose="020B0604030504040204" pitchFamily="34" charset="0"/>
                <a:cs typeface="Tahoma" panose="020B0604030504040204" pitchFamily="34" charset="0"/>
              </a:rPr>
              <a:t>Can personally know most of each other's </a:t>
            </a:r>
            <a:r>
              <a:rPr lang="en-US" sz="1200" b="1" i="1" baseline="0">
                <a:latin typeface="Tahoma" panose="020B0604030504040204" pitchFamily="34" charset="0"/>
                <a:ea typeface="Tahoma" panose="020B0604030504040204" pitchFamily="34" charset="0"/>
                <a:cs typeface="Tahoma" panose="020B0604030504040204" pitchFamily="34" charset="0"/>
              </a:rPr>
              <a:t>specific</a:t>
            </a:r>
            <a:r>
              <a:rPr lang="en-US" sz="1200" baseline="0">
                <a:latin typeface="Tahoma" panose="020B0604030504040204" pitchFamily="34" charset="0"/>
                <a:ea typeface="Tahoma" panose="020B0604030504040204" pitchFamily="34" charset="0"/>
                <a:cs typeface="Tahoma" panose="020B0604030504040204" pitchFamily="34" charset="0"/>
              </a:rPr>
              <a:t> needs. </a:t>
            </a:r>
          </a:p>
          <a:p>
            <a:pPr algn="r">
              <a:spcBef>
                <a:spcPts val="200"/>
              </a:spcBef>
              <a:spcAft>
                <a:spcPts val="200"/>
              </a:spcAft>
            </a:pPr>
            <a:r>
              <a:rPr lang="en-US" sz="1200" baseline="0">
                <a:latin typeface="Tahoma" panose="020B0604030504040204" pitchFamily="34" charset="0"/>
                <a:ea typeface="Tahoma" panose="020B0604030504040204" pitchFamily="34" charset="0"/>
                <a:cs typeface="Tahoma" panose="020B0604030504040204" pitchFamily="34" charset="0"/>
              </a:rPr>
              <a:t>Typically sets a high standard </a:t>
            </a:r>
            <a:r>
              <a:rPr lang="en-US" sz="1200" spc="-20" baseline="0">
                <a:latin typeface="Tahoma" panose="020B0604030504040204" pitchFamily="34" charset="0"/>
                <a:ea typeface="Tahoma" panose="020B0604030504040204" pitchFamily="34" charset="0"/>
                <a:cs typeface="Tahoma" panose="020B0604030504040204" pitchFamily="34" charset="0"/>
              </a:rPr>
              <a:t>for </a:t>
            </a:r>
            <a:r>
              <a:rPr lang="en-US" sz="1200" b="1" i="1" spc="-20" baseline="0">
                <a:latin typeface="Tahoma" panose="020B0604030504040204" pitchFamily="34" charset="0"/>
                <a:ea typeface="Tahoma" panose="020B0604030504040204" pitchFamily="34" charset="0"/>
                <a:cs typeface="Tahoma" panose="020B0604030504040204" pitchFamily="34" charset="0"/>
              </a:rPr>
              <a:t>fully resolving </a:t>
            </a:r>
            <a:r>
              <a:rPr lang="en-US" sz="1200" spc="-20" baseline="0">
                <a:latin typeface="Tahoma" panose="020B0604030504040204" pitchFamily="34" charset="0"/>
                <a:ea typeface="Tahoma" panose="020B0604030504040204" pitchFamily="34" charset="0"/>
                <a:cs typeface="Tahoma" panose="020B0604030504040204" pitchFamily="34" charset="0"/>
              </a:rPr>
              <a:t>all needs</a:t>
            </a:r>
            <a:r>
              <a:rPr lang="en-US" sz="1200" baseline="0">
                <a:latin typeface="Tahoma" panose="020B0604030504040204" pitchFamily="34" charset="0"/>
                <a:ea typeface="Tahoma" panose="020B0604030504040204" pitchFamily="34" charset="0"/>
                <a:cs typeface="Tahoma" panose="020B0604030504040204" pitchFamily="34" charset="0"/>
              </a:rPr>
              <a:t>.</a:t>
            </a:r>
          </a:p>
          <a:p>
            <a:pPr algn="r">
              <a:spcBef>
                <a:spcPts val="200"/>
              </a:spcBef>
              <a:spcAft>
                <a:spcPts val="200"/>
              </a:spcAft>
            </a:pPr>
            <a:r>
              <a:rPr lang="en-US" sz="1200" baseline="0">
                <a:latin typeface="Tahoma" panose="020B0604030504040204" pitchFamily="34" charset="0"/>
                <a:ea typeface="Tahoma" panose="020B0604030504040204" pitchFamily="34" charset="0"/>
                <a:cs typeface="Tahoma" panose="020B0604030504040204" pitchFamily="34" charset="0"/>
              </a:rPr>
              <a:t>Can </a:t>
            </a:r>
            <a:r>
              <a:rPr lang="en-US" sz="1200" baseline="0">
                <a:solidFill>
                  <a:schemeClr val="dk1"/>
                </a:solidFill>
                <a:latin typeface="Tahoma" panose="020B0604030504040204" pitchFamily="34" charset="0"/>
                <a:ea typeface="Tahoma" panose="020B0604030504040204" pitchFamily="34" charset="0"/>
                <a:cs typeface="Tahoma" panose="020B0604030504040204" pitchFamily="34" charset="0"/>
              </a:rPr>
              <a:t>get </a:t>
            </a:r>
            <a:r>
              <a:rPr lang="en-US" sz="1200" b="1" i="1" baseline="0">
                <a:solidFill>
                  <a:schemeClr val="dk1"/>
                </a:solidFill>
                <a:latin typeface="Tahoma" panose="020B0604030504040204" pitchFamily="34" charset="0"/>
                <a:ea typeface="Tahoma" panose="020B0604030504040204" pitchFamily="34" charset="0"/>
                <a:cs typeface="Tahoma" panose="020B0604030504040204" pitchFamily="34" charset="0"/>
              </a:rPr>
              <a:t>everyone's input </a:t>
            </a:r>
            <a:r>
              <a:rPr lang="en-US" sz="1200" baseline="0">
                <a:solidFill>
                  <a:schemeClr val="dk1"/>
                </a:solidFill>
                <a:latin typeface="Tahoma" panose="020B0604030504040204" pitchFamily="34" charset="0"/>
                <a:ea typeface="Tahoma" panose="020B0604030504040204" pitchFamily="34" charset="0"/>
                <a:cs typeface="Tahoma" panose="020B0604030504040204" pitchFamily="34" charset="0"/>
              </a:rPr>
              <a:t>on a decision affecting them all. </a:t>
            </a:r>
          </a:p>
          <a:p>
            <a:pPr algn="l"/>
            <a:endParaRPr lang="en-US" sz="1200" baseline="0">
              <a:latin typeface="Tahoma" panose="020B0604030504040204" pitchFamily="34" charset="0"/>
              <a:ea typeface="Tahoma" panose="020B0604030504040204" pitchFamily="34" charset="0"/>
              <a:cs typeface="Tahoma" panose="020B0604030504040204" pitchFamily="34" charset="0"/>
            </a:endParaRPr>
          </a:p>
        </xdr:txBody>
      </xdr:sp>
      <xdr:sp macro="" textlink="">
        <xdr:nvSpPr>
          <xdr:cNvPr id="1266" name="TextBox 1265">
            <a:extLst>
              <a:ext uri="{FF2B5EF4-FFF2-40B4-BE49-F238E27FC236}">
                <a16:creationId xmlns:a16="http://schemas.microsoft.com/office/drawing/2014/main" id="{3EB73756-E667-F3D5-E5CB-AA49CF9AF3E3}"/>
              </a:ext>
            </a:extLst>
          </xdr:cNvPr>
          <xdr:cNvSpPr txBox="1"/>
        </xdr:nvSpPr>
        <xdr:spPr>
          <a:xfrm>
            <a:off x="3528060" y="132664201"/>
            <a:ext cx="2514600" cy="1681962"/>
          </a:xfrm>
          <a:prstGeom prst="rect">
            <a:avLst/>
          </a:prstGeom>
          <a:solidFill>
            <a:srgbClr val="FF99FF">
              <a:alpha val="98039"/>
            </a:srgbClr>
          </a:solidFill>
          <a:ln w="9525" cmpd="sng">
            <a:no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spcAft>
                <a:spcPts val="300"/>
              </a:spcAft>
            </a:pPr>
            <a:r>
              <a:rPr lang="en-US" sz="1600" b="1" spc="-60">
                <a:solidFill>
                  <a:schemeClr val="dk1"/>
                </a:solidFill>
                <a:effectLst>
                  <a:glow rad="12700">
                    <a:srgbClr val="2D143C">
                      <a:alpha val="30000"/>
                    </a:srgbClr>
                  </a:glow>
                  <a:outerShdw blurRad="50800" dist="38100" dir="2700000" algn="tl" rotWithShape="0">
                    <a:prstClr val="black">
                      <a:alpha val="40000"/>
                    </a:prstClr>
                  </a:outerShdw>
                </a:effectLst>
                <a:latin typeface="Arial" panose="020B0604020202020204" pitchFamily="34" charset="0"/>
                <a:ea typeface="Verdana" panose="020B0604030504040204" pitchFamily="34" charset="0"/>
                <a:cs typeface="Arial" panose="020B0604020202020204" pitchFamily="34" charset="0"/>
              </a:rPr>
              <a:t>Large</a:t>
            </a:r>
            <a:r>
              <a:rPr lang="en-US" sz="1600" b="1" spc="-60" baseline="0">
                <a:solidFill>
                  <a:schemeClr val="dk1"/>
                </a:solidFill>
                <a:effectLst>
                  <a:glow rad="12700">
                    <a:srgbClr val="2D143C">
                      <a:alpha val="30000"/>
                    </a:srgbClr>
                  </a:glow>
                  <a:outerShdw blurRad="50800" dist="38100" dir="2700000" algn="tl" rotWithShape="0">
                    <a:prstClr val="black">
                      <a:alpha val="40000"/>
                    </a:prstClr>
                  </a:outerShdw>
                </a:effectLst>
                <a:latin typeface="Arial" panose="020B0604020202020204" pitchFamily="34" charset="0"/>
                <a:ea typeface="Verdana" panose="020B0604030504040204" pitchFamily="34" charset="0"/>
                <a:cs typeface="Arial" panose="020B0604020202020204" pitchFamily="34" charset="0"/>
              </a:rPr>
              <a:t> i</a:t>
            </a:r>
            <a:r>
              <a:rPr lang="en-US" sz="1600" b="1" spc="-60">
                <a:solidFill>
                  <a:schemeClr val="dk1"/>
                </a:solidFill>
                <a:effectLst>
                  <a:glow rad="12700">
                    <a:srgbClr val="2D143C">
                      <a:alpha val="30000"/>
                    </a:srgbClr>
                  </a:glow>
                  <a:outerShdw blurRad="50800" dist="38100" dir="2700000" algn="tl" rotWithShape="0">
                    <a:prstClr val="black">
                      <a:alpha val="40000"/>
                    </a:prstClr>
                  </a:outerShdw>
                </a:effectLst>
                <a:latin typeface="Arial" panose="020B0604020202020204" pitchFamily="34" charset="0"/>
                <a:ea typeface="Verdana" panose="020B0604030504040204" pitchFamily="34" charset="0"/>
                <a:cs typeface="Arial" panose="020B0604020202020204" pitchFamily="34" charset="0"/>
              </a:rPr>
              <a:t>mpersonal society</a:t>
            </a:r>
          </a:p>
          <a:p>
            <a:pPr algn="l">
              <a:spcBef>
                <a:spcPts val="200"/>
              </a:spcBef>
              <a:spcAft>
                <a:spcPts val="200"/>
              </a:spcAft>
            </a:pPr>
            <a:r>
              <a:rPr lang="en-US" sz="1200" baseline="0">
                <a:latin typeface="Tahoma" panose="020B0604030504040204" pitchFamily="34" charset="0"/>
                <a:ea typeface="Tahoma" panose="020B0604030504040204" pitchFamily="34" charset="0"/>
                <a:cs typeface="Tahoma" panose="020B0604030504040204" pitchFamily="34" charset="0"/>
              </a:rPr>
              <a:t>Must </a:t>
            </a:r>
            <a:r>
              <a:rPr lang="en-US" sz="1200" b="1" i="1" baseline="0">
                <a:latin typeface="Tahoma" panose="020B0604030504040204" pitchFamily="34" charset="0"/>
                <a:ea typeface="Tahoma" panose="020B0604030504040204" pitchFamily="34" charset="0"/>
                <a:cs typeface="Tahoma" panose="020B0604030504040204" pitchFamily="34" charset="0"/>
              </a:rPr>
              <a:t>politically</a:t>
            </a:r>
            <a:r>
              <a:rPr lang="en-US" sz="1200" baseline="0">
                <a:latin typeface="Tahoma" panose="020B0604030504040204" pitchFamily="34" charset="0"/>
                <a:ea typeface="Tahoma" panose="020B0604030504040204" pitchFamily="34" charset="0"/>
                <a:cs typeface="Tahoma" panose="020B0604030504040204" pitchFamily="34" charset="0"/>
              </a:rPr>
              <a:t> </a:t>
            </a:r>
            <a:r>
              <a:rPr lang="en-US" sz="1200" b="1" i="1" baseline="0">
                <a:latin typeface="Tahoma" panose="020B0604030504040204" pitchFamily="34" charset="0"/>
                <a:ea typeface="Tahoma" panose="020B0604030504040204" pitchFamily="34" charset="0"/>
                <a:cs typeface="Tahoma" panose="020B0604030504040204" pitchFamily="34" charset="0"/>
              </a:rPr>
              <a:t>generalize</a:t>
            </a:r>
            <a:r>
              <a:rPr lang="en-US" sz="1200" baseline="0">
                <a:latin typeface="Tahoma" panose="020B0604030504040204" pitchFamily="34" charset="0"/>
                <a:ea typeface="Tahoma" panose="020B0604030504040204" pitchFamily="34" charset="0"/>
                <a:cs typeface="Tahoma" panose="020B0604030504040204" pitchFamily="34" charset="0"/>
              </a:rPr>
              <a:t> to reach agreeable public policies. </a:t>
            </a:r>
          </a:p>
          <a:p>
            <a:pPr algn="l">
              <a:spcBef>
                <a:spcPts val="200"/>
              </a:spcBef>
              <a:spcAft>
                <a:spcPts val="200"/>
              </a:spcAft>
            </a:pPr>
            <a:r>
              <a:rPr lang="en-US" sz="1200" baseline="0">
                <a:latin typeface="Tahoma" panose="020B0604030504040204" pitchFamily="34" charset="0"/>
                <a:ea typeface="Tahoma" panose="020B0604030504040204" pitchFamily="34" charset="0"/>
                <a:cs typeface="Tahoma" panose="020B0604030504040204" pitchFamily="34" charset="0"/>
              </a:rPr>
              <a:t>Typically sets a lower standard at what is </a:t>
            </a:r>
            <a:r>
              <a:rPr lang="en-US" sz="1200" b="1" i="1" baseline="0">
                <a:latin typeface="Tahoma" panose="020B0604030504040204" pitchFamily="34" charset="0"/>
                <a:ea typeface="Tahoma" panose="020B0604030504040204" pitchFamily="34" charset="0"/>
                <a:cs typeface="Tahoma" panose="020B0604030504040204" pitchFamily="34" charset="0"/>
              </a:rPr>
              <a:t>politically reachable</a:t>
            </a:r>
            <a:r>
              <a:rPr lang="en-US" sz="1200" baseline="0">
                <a:latin typeface="Tahoma" panose="020B0604030504040204" pitchFamily="34" charset="0"/>
                <a:ea typeface="Tahoma" panose="020B0604030504040204" pitchFamily="34" charset="0"/>
                <a:cs typeface="Tahoma" panose="020B0604030504040204" pitchFamily="34" charset="0"/>
              </a:rPr>
              <a:t>. </a:t>
            </a:r>
          </a:p>
          <a:p>
            <a:pPr algn="l">
              <a:spcBef>
                <a:spcPts val="200"/>
              </a:spcBef>
              <a:spcAft>
                <a:spcPts val="200"/>
              </a:spcAft>
            </a:pPr>
            <a:r>
              <a:rPr lang="en-US" sz="1200" baseline="0">
                <a:latin typeface="Tahoma" panose="020B0604030504040204" pitchFamily="34" charset="0"/>
                <a:ea typeface="Tahoma" panose="020B0604030504040204" pitchFamily="34" charset="0"/>
                <a:cs typeface="Tahoma" panose="020B0604030504040204" pitchFamily="34" charset="0"/>
              </a:rPr>
              <a:t>Relies on </a:t>
            </a:r>
            <a:r>
              <a:rPr lang="en-US" sz="1200" b="1" i="1" baseline="0">
                <a:latin typeface="Tahoma" panose="020B0604030504040204" pitchFamily="34" charset="0"/>
                <a:ea typeface="Tahoma" panose="020B0604030504040204" pitchFamily="34" charset="0"/>
                <a:cs typeface="Tahoma" panose="020B0604030504040204" pitchFamily="34" charset="0"/>
              </a:rPr>
              <a:t>political norms </a:t>
            </a:r>
            <a:r>
              <a:rPr lang="en-US" sz="1200" baseline="0">
                <a:latin typeface="Tahoma" panose="020B0604030504040204" pitchFamily="34" charset="0"/>
                <a:ea typeface="Tahoma" panose="020B0604030504040204" pitchFamily="34" charset="0"/>
                <a:cs typeface="Tahoma" panose="020B0604030504040204" pitchFamily="34" charset="0"/>
              </a:rPr>
              <a:t>to determine what is best for all.</a:t>
            </a:r>
          </a:p>
          <a:p>
            <a:pPr algn="l"/>
            <a:endParaRPr lang="en-US" sz="1200" baseline="0">
              <a:latin typeface="Tahoma" panose="020B0604030504040204" pitchFamily="34" charset="0"/>
              <a:ea typeface="Tahoma" panose="020B0604030504040204" pitchFamily="34" charset="0"/>
              <a:cs typeface="Tahoma" panose="020B0604030504040204" pitchFamily="34" charset="0"/>
            </a:endParaRPr>
          </a:p>
        </xdr:txBody>
      </xdr:sp>
      <xdr:sp macro="" textlink="">
        <xdr:nvSpPr>
          <xdr:cNvPr id="1267" name="Arrow: Left-Right 1266">
            <a:extLst>
              <a:ext uri="{FF2B5EF4-FFF2-40B4-BE49-F238E27FC236}">
                <a16:creationId xmlns:a16="http://schemas.microsoft.com/office/drawing/2014/main" id="{22403E18-6F91-3651-5CDB-B31CE4C7371A}"/>
              </a:ext>
            </a:extLst>
          </xdr:cNvPr>
          <xdr:cNvSpPr/>
        </xdr:nvSpPr>
        <xdr:spPr>
          <a:xfrm>
            <a:off x="2606040" y="133029960"/>
            <a:ext cx="914400" cy="365760"/>
          </a:xfrm>
          <a:prstGeom prst="leftRightArrow">
            <a:avLst/>
          </a:prstGeom>
          <a:gradFill flip="none" rotWithShape="1">
            <a:gsLst>
              <a:gs pos="0">
                <a:srgbClr val="A0FFCD"/>
              </a:gs>
              <a:gs pos="100000">
                <a:srgbClr val="FF99FF"/>
              </a:gs>
            </a:gsLst>
            <a:lin ang="0" scaled="1"/>
            <a:tileRect/>
          </a:gradFill>
          <a:ln>
            <a:noFill/>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268" name="Arrow: Left-Right 1267">
            <a:extLst>
              <a:ext uri="{FF2B5EF4-FFF2-40B4-BE49-F238E27FC236}">
                <a16:creationId xmlns:a16="http://schemas.microsoft.com/office/drawing/2014/main" id="{4393D583-3409-8EA1-5680-276381D04104}"/>
              </a:ext>
            </a:extLst>
          </xdr:cNvPr>
          <xdr:cNvSpPr/>
        </xdr:nvSpPr>
        <xdr:spPr>
          <a:xfrm>
            <a:off x="2606040" y="133441440"/>
            <a:ext cx="914400" cy="365760"/>
          </a:xfrm>
          <a:prstGeom prst="leftRightArrow">
            <a:avLst/>
          </a:prstGeom>
          <a:gradFill flip="none" rotWithShape="1">
            <a:gsLst>
              <a:gs pos="0">
                <a:srgbClr val="A0FFCD"/>
              </a:gs>
              <a:gs pos="100000">
                <a:srgbClr val="FF99FF"/>
              </a:gs>
            </a:gsLst>
            <a:lin ang="0" scaled="1"/>
            <a:tileRect/>
          </a:gradFill>
          <a:ln>
            <a:noFill/>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sp macro="" textlink="">
        <xdr:nvSpPr>
          <xdr:cNvPr id="1269" name="Arrow: Left-Right 1268">
            <a:extLst>
              <a:ext uri="{FF2B5EF4-FFF2-40B4-BE49-F238E27FC236}">
                <a16:creationId xmlns:a16="http://schemas.microsoft.com/office/drawing/2014/main" id="{99F1B317-EE7F-8559-4089-87467712ED7D}"/>
              </a:ext>
            </a:extLst>
          </xdr:cNvPr>
          <xdr:cNvSpPr/>
        </xdr:nvSpPr>
        <xdr:spPr>
          <a:xfrm>
            <a:off x="2606040" y="133868160"/>
            <a:ext cx="914400" cy="365760"/>
          </a:xfrm>
          <a:prstGeom prst="leftRightArrow">
            <a:avLst/>
          </a:prstGeom>
          <a:gradFill flip="none" rotWithShape="1">
            <a:gsLst>
              <a:gs pos="0">
                <a:srgbClr val="A0FFCD"/>
              </a:gs>
              <a:gs pos="100000">
                <a:srgbClr val="FF99FF"/>
              </a:gs>
            </a:gsLst>
            <a:lin ang="0" scaled="1"/>
            <a:tileRect/>
          </a:gradFill>
          <a:ln>
            <a:noFill/>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grpSp>
    <xdr:clientData/>
  </xdr:twoCellAnchor>
  <xdr:twoCellAnchor>
    <xdr:from>
      <xdr:col>0</xdr:col>
      <xdr:colOff>106680</xdr:colOff>
      <xdr:row>709</xdr:row>
      <xdr:rowOff>106680</xdr:rowOff>
    </xdr:from>
    <xdr:to>
      <xdr:col>12</xdr:col>
      <xdr:colOff>480060</xdr:colOff>
      <xdr:row>721</xdr:row>
      <xdr:rowOff>15240</xdr:rowOff>
    </xdr:to>
    <xdr:sp macro="" textlink="">
      <xdr:nvSpPr>
        <xdr:cNvPr id="1270" name="You believe whatever serves your needs.">
          <a:extLst>
            <a:ext uri="{FF2B5EF4-FFF2-40B4-BE49-F238E27FC236}">
              <a16:creationId xmlns:a16="http://schemas.microsoft.com/office/drawing/2014/main" id="{B21528BC-3F9D-4F6F-847C-3639F1E31AF6}"/>
            </a:ext>
          </a:extLst>
        </xdr:cNvPr>
        <xdr:cNvSpPr txBox="1">
          <a:spLocks/>
        </xdr:cNvSpPr>
      </xdr:nvSpPr>
      <xdr:spPr>
        <a:xfrm>
          <a:off x="106680" y="135228330"/>
          <a:ext cx="6145530" cy="1889760"/>
        </a:xfrm>
        <a:prstGeom prst="rect">
          <a:avLst/>
        </a:prstGeom>
        <a:noFill/>
      </xdr:spPr>
      <xdr:txBody>
        <a:bodyPr vert="horz" wrap="square" lIns="0" tIns="45720" rIns="0" bIns="45720" rtlCol="0" anchor="t">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indent="0" algn="l">
            <a:lnSpc>
              <a:spcPct val="100000"/>
            </a:lnSpc>
            <a:spcAft>
              <a:spcPts val="600"/>
            </a:spcAft>
            <a:buNone/>
          </a:pPr>
          <a:r>
            <a:rPr lang="en-US" sz="1600" b="1" baseline="0">
              <a:solidFill>
                <a:schemeClr val="dk1"/>
              </a:solidFill>
              <a:latin typeface="Tahoma" panose="020B0604030504040204" pitchFamily="34" charset="0"/>
              <a:ea typeface="Tahoma" panose="020B0604030504040204" pitchFamily="34" charset="0"/>
              <a:cs typeface="Tahoma" panose="020B0604030504040204" pitchFamily="34" charset="0"/>
            </a:rPr>
            <a:t>Political elites </a:t>
          </a:r>
          <a:r>
            <a:rPr lang="en-US" sz="1600" b="1" i="1" baseline="0">
              <a:solidFill>
                <a:schemeClr val="dk1"/>
              </a:solidFill>
              <a:latin typeface="Tahoma" panose="020B0604030504040204" pitchFamily="34" charset="0"/>
              <a:ea typeface="Tahoma" panose="020B0604030504040204" pitchFamily="34" charset="0"/>
              <a:cs typeface="Tahoma" panose="020B0604030504040204" pitchFamily="34" charset="0"/>
            </a:rPr>
            <a:t>follow</a:t>
          </a:r>
          <a:r>
            <a:rPr lang="en-US" sz="1600" b="1" baseline="0">
              <a:solidFill>
                <a:schemeClr val="dk1"/>
              </a:solidFill>
              <a:latin typeface="Tahoma" panose="020B0604030504040204" pitchFamily="34" charset="0"/>
              <a:ea typeface="Tahoma" panose="020B0604030504040204" pitchFamily="34" charset="0"/>
              <a:cs typeface="Tahoma" panose="020B0604030504040204" pitchFamily="34" charset="0"/>
            </a:rPr>
            <a:t> more than they lead</a:t>
          </a:r>
          <a:endParaRPr lang="en-US" sz="1600" baseline="0">
            <a:solidFill>
              <a:schemeClr val="dk1"/>
            </a:solidFill>
            <a:latin typeface="Tahoma" panose="020B0604030504040204" pitchFamily="34" charset="0"/>
            <a:ea typeface="Tahoma" panose="020B0604030504040204" pitchFamily="34" charset="0"/>
            <a:cs typeface="Tahoma" panose="020B0604030504040204" pitchFamily="34" charset="0"/>
          </a:endParaRPr>
        </a:p>
        <a:p>
          <a:pPr marL="0" indent="0" algn="l">
            <a:lnSpc>
              <a:spcPct val="100000"/>
            </a:lnSpc>
            <a:buNone/>
          </a:pPr>
          <a:r>
            <a:rPr lang="en-US" sz="1200" spc="-10" baseline="0">
              <a:solidFill>
                <a:schemeClr val="dk1"/>
              </a:solidFill>
              <a:latin typeface="Tahoma" panose="020B0604030504040204" pitchFamily="34" charset="0"/>
              <a:ea typeface="Tahoma" panose="020B0604030504040204" pitchFamily="34" charset="0"/>
              <a:cs typeface="Tahoma" panose="020B0604030504040204" pitchFamily="34" charset="0"/>
            </a:rPr>
            <a:t>Instead of inspiring us to </a:t>
          </a:r>
          <a:r>
            <a:rPr lang="en-US" sz="1200" i="1" spc="-10" baseline="0">
              <a:solidFill>
                <a:schemeClr val="dk1"/>
              </a:solidFill>
              <a:latin typeface="Tahoma" panose="020B0604030504040204" pitchFamily="34" charset="0"/>
              <a:ea typeface="Tahoma" panose="020B0604030504040204" pitchFamily="34" charset="0"/>
              <a:cs typeface="Tahoma" panose="020B0604030504040204" pitchFamily="34" charset="0"/>
            </a:rPr>
            <a:t>resolve</a:t>
          </a:r>
          <a:r>
            <a:rPr lang="en-US" sz="1200" spc="-10" baseline="0">
              <a:solidFill>
                <a:schemeClr val="dk1"/>
              </a:solidFill>
              <a:latin typeface="Tahoma" panose="020B0604030504040204" pitchFamily="34" charset="0"/>
              <a:ea typeface="Tahoma" panose="020B0604030504040204" pitchFamily="34" charset="0"/>
              <a:cs typeface="Tahoma" panose="020B0604030504040204" pitchFamily="34" charset="0"/>
            </a:rPr>
            <a:t> both our self-needs and social-needs, to </a:t>
          </a:r>
          <a:r>
            <a:rPr lang="en-US" sz="1200" i="1" spc="-10" baseline="0">
              <a:solidFill>
                <a:schemeClr val="dk1"/>
              </a:solidFill>
              <a:latin typeface="Tahoma" panose="020B0604030504040204" pitchFamily="34" charset="0"/>
              <a:ea typeface="Tahoma" panose="020B0604030504040204" pitchFamily="34" charset="0"/>
              <a:cs typeface="Tahoma" panose="020B0604030504040204" pitchFamily="34" charset="0"/>
            </a:rPr>
            <a:t>remove</a:t>
          </a:r>
          <a:r>
            <a:rPr lang="en-US" sz="1200" spc="-10" baseline="0">
              <a:solidFill>
                <a:schemeClr val="dk1"/>
              </a:solidFill>
              <a:latin typeface="Tahoma" panose="020B0604030504040204" pitchFamily="34" charset="0"/>
              <a:ea typeface="Tahoma" panose="020B0604030504040204" pitchFamily="34" charset="0"/>
              <a:cs typeface="Tahoma" panose="020B0604030504040204" pitchFamily="34" charset="0"/>
            </a:rPr>
            <a:t> pain, </a:t>
          </a:r>
        </a:p>
        <a:p>
          <a:pPr marL="457200" lvl="1" indent="0" algn="l">
            <a:lnSpc>
              <a:spcPct val="100000"/>
            </a:lnSpc>
            <a:spcAft>
              <a:spcPts val="400"/>
            </a:spcAft>
            <a:buNone/>
          </a:pPr>
          <a:r>
            <a:rPr lang="en-US" sz="1200" spc="-10" baseline="0">
              <a:solidFill>
                <a:schemeClr val="dk1"/>
              </a:solidFill>
              <a:latin typeface="Tahoma" panose="020B0604030504040204" pitchFamily="34" charset="0"/>
              <a:ea typeface="Tahoma" panose="020B0604030504040204" pitchFamily="34" charset="0"/>
              <a:cs typeface="Tahoma" panose="020B0604030504040204" pitchFamily="34" charset="0"/>
            </a:rPr>
            <a:t>they primarily seek to </a:t>
          </a:r>
          <a:r>
            <a:rPr lang="en-US" sz="1200" i="1" spc="-10" baseline="0">
              <a:solidFill>
                <a:schemeClr val="dk1"/>
              </a:solidFill>
              <a:latin typeface="Tahoma" panose="020B0604030504040204" pitchFamily="34" charset="0"/>
              <a:ea typeface="Tahoma" panose="020B0604030504040204" pitchFamily="34" charset="0"/>
              <a:cs typeface="Tahoma" panose="020B0604030504040204" pitchFamily="34" charset="0"/>
            </a:rPr>
            <a:t>relieve </a:t>
          </a:r>
          <a:r>
            <a:rPr lang="en-US" sz="1200" i="0" spc="-10" baseline="0">
              <a:solidFill>
                <a:schemeClr val="dk1"/>
              </a:solidFill>
              <a:latin typeface="Tahoma" panose="020B0604030504040204" pitchFamily="34" charset="0"/>
              <a:ea typeface="Tahoma" panose="020B0604030504040204" pitchFamily="34" charset="0"/>
              <a:cs typeface="Tahoma" panose="020B0604030504040204" pitchFamily="34" charset="0"/>
            </a:rPr>
            <a:t>the</a:t>
          </a:r>
          <a:r>
            <a:rPr lang="en-US" sz="1200" i="1" spc="-10" baseline="0">
              <a:solidFill>
                <a:schemeClr val="dk1"/>
              </a:solidFill>
              <a:latin typeface="Tahoma" panose="020B0604030504040204" pitchFamily="34" charset="0"/>
              <a:ea typeface="Tahoma" panose="020B0604030504040204" pitchFamily="34" charset="0"/>
              <a:cs typeface="Tahoma" panose="020B0604030504040204" pitchFamily="34" charset="0"/>
            </a:rPr>
            <a:t> </a:t>
          </a:r>
          <a:r>
            <a:rPr lang="en-US" sz="1200" i="0" spc="-10" baseline="0">
              <a:solidFill>
                <a:schemeClr val="dk1"/>
              </a:solidFill>
              <a:latin typeface="Tahoma" panose="020B0604030504040204" pitchFamily="34" charset="0"/>
              <a:ea typeface="Tahoma" panose="020B0604030504040204" pitchFamily="34" charset="0"/>
              <a:cs typeface="Tahoma" panose="020B0604030504040204" pitchFamily="34" charset="0"/>
            </a:rPr>
            <a:t>pain</a:t>
          </a:r>
          <a:r>
            <a:rPr lang="en-US" sz="1200" i="1" spc="-10" baseline="0">
              <a:solidFill>
                <a:schemeClr val="dk1"/>
              </a:solidFill>
              <a:latin typeface="Tahoma" panose="020B0604030504040204" pitchFamily="34" charset="0"/>
              <a:ea typeface="Tahoma" panose="020B0604030504040204" pitchFamily="34" charset="0"/>
              <a:cs typeface="Tahoma" panose="020B0604030504040204" pitchFamily="34" charset="0"/>
            </a:rPr>
            <a:t> </a:t>
          </a:r>
          <a:r>
            <a:rPr lang="en-US" sz="1200" spc="-10" baseline="0">
              <a:solidFill>
                <a:schemeClr val="dk1"/>
              </a:solidFill>
              <a:latin typeface="Tahoma" panose="020B0604030504040204" pitchFamily="34" charset="0"/>
              <a:ea typeface="Tahoma" panose="020B0604030504040204" pitchFamily="34" charset="0"/>
              <a:cs typeface="Tahoma" panose="020B0604030504040204" pitchFamily="34" charset="0"/>
            </a:rPr>
            <a:t>of </a:t>
          </a:r>
          <a:r>
            <a:rPr lang="en-US" sz="1200" baseline="0">
              <a:solidFill>
                <a:schemeClr val="dk1"/>
              </a:solidFill>
              <a:latin typeface="Tahoma" panose="020B0604030504040204" pitchFamily="34" charset="0"/>
              <a:ea typeface="Tahoma" panose="020B0604030504040204" pitchFamily="34" charset="0"/>
              <a:cs typeface="Tahoma" panose="020B0604030504040204" pitchFamily="34" charset="0"/>
            </a:rPr>
            <a:t>competing psychosocial priorities. </a:t>
          </a:r>
        </a:p>
        <a:p>
          <a:pPr marL="0" indent="0" algn="l">
            <a:lnSpc>
              <a:spcPct val="100000"/>
            </a:lnSpc>
            <a:buNone/>
          </a:pPr>
          <a:r>
            <a:rPr lang="en-US" sz="1200" baseline="0">
              <a:solidFill>
                <a:schemeClr val="dk1"/>
              </a:solidFill>
              <a:latin typeface="Tahoma" panose="020B0604030504040204" pitchFamily="34" charset="0"/>
              <a:ea typeface="Tahoma" panose="020B0604030504040204" pitchFamily="34" charset="0"/>
              <a:cs typeface="Tahoma" panose="020B0604030504040204" pitchFamily="34" charset="0"/>
            </a:rPr>
            <a:t>Instead of encouraging wisdom of mutual responsibilities, </a:t>
          </a:r>
        </a:p>
        <a:p>
          <a:pPr marL="457200" lvl="1" indent="0" algn="l">
            <a:lnSpc>
              <a:spcPct val="100000"/>
            </a:lnSpc>
            <a:spcAft>
              <a:spcPts val="400"/>
            </a:spcAft>
            <a:buNone/>
          </a:pPr>
          <a:r>
            <a:rPr lang="en-US" sz="1200" baseline="0">
              <a:solidFill>
                <a:schemeClr val="dk1"/>
              </a:solidFill>
              <a:latin typeface="Tahoma" panose="020B0604030504040204" pitchFamily="34" charset="0"/>
              <a:ea typeface="Tahoma" panose="020B0604030504040204" pitchFamily="34" charset="0"/>
              <a:cs typeface="Tahoma" panose="020B0604030504040204" pitchFamily="34" charset="0"/>
            </a:rPr>
            <a:t>it pits your needs against others. </a:t>
          </a:r>
        </a:p>
        <a:p>
          <a:r>
            <a:rPr lang="en-US" sz="1200" kern="1200" baseline="0">
              <a:solidFill>
                <a:schemeClr val="dk1"/>
              </a:solidFill>
              <a:latin typeface="Tahoma" panose="020B0604030504040204" pitchFamily="34" charset="0"/>
              <a:ea typeface="Tahoma" panose="020B0604030504040204" pitchFamily="34" charset="0"/>
              <a:cs typeface="Tahoma" panose="020B0604030504040204" pitchFamily="34" charset="0"/>
            </a:rPr>
            <a:t>Instead of inspiring us to be generous and love one another, </a:t>
          </a:r>
        </a:p>
        <a:p>
          <a:pPr lvl="1">
            <a:spcAft>
              <a:spcPts val="0"/>
            </a:spcAft>
          </a:pPr>
          <a:r>
            <a:rPr lang="en-US" sz="1200" kern="1200" baseline="0">
              <a:solidFill>
                <a:schemeClr val="dk1"/>
              </a:solidFill>
              <a:latin typeface="Tahoma" panose="020B0604030504040204" pitchFamily="34" charset="0"/>
              <a:ea typeface="Tahoma" panose="020B0604030504040204" pitchFamily="34" charset="0"/>
              <a:cs typeface="Tahoma" panose="020B0604030504040204" pitchFamily="34" charset="0"/>
            </a:rPr>
            <a:t>it goads us to demand of others and hate them for not caving, </a:t>
          </a:r>
        </a:p>
        <a:p>
          <a:pPr lvl="1">
            <a:spcAft>
              <a:spcPts val="400"/>
            </a:spcAft>
          </a:pPr>
          <a:r>
            <a:rPr lang="en-US" sz="1200" kern="1200" baseline="0">
              <a:solidFill>
                <a:schemeClr val="dk1"/>
              </a:solidFill>
              <a:latin typeface="Tahoma" panose="020B0604030504040204" pitchFamily="34" charset="0"/>
              <a:ea typeface="Tahoma" panose="020B0604030504040204" pitchFamily="34" charset="0"/>
              <a:cs typeface="Tahoma" panose="020B0604030504040204" pitchFamily="34" charset="0"/>
            </a:rPr>
            <a:t>and now to hate elites for not knowing our specific needs. </a:t>
          </a:r>
        </a:p>
        <a:p>
          <a:pPr marL="0" indent="0" algn="l">
            <a:lnSpc>
              <a:spcPct val="100000"/>
            </a:lnSpc>
            <a:buNone/>
          </a:pPr>
          <a:r>
            <a:rPr lang="en-US" sz="1200" b="0" i="1" baseline="0">
              <a:solidFill>
                <a:schemeClr val="dk1"/>
              </a:solidFill>
              <a:latin typeface="Tahoma" panose="020B0604030504040204" pitchFamily="34" charset="0"/>
              <a:ea typeface="Tahoma" panose="020B0604030504040204" pitchFamily="34" charset="0"/>
              <a:cs typeface="Tahoma" panose="020B0604030504040204" pitchFamily="34" charset="0"/>
            </a:rPr>
            <a:t>Popular generalizing leads us all astray</a:t>
          </a:r>
          <a:r>
            <a:rPr lang="en-US" sz="1200" baseline="0">
              <a:solidFill>
                <a:schemeClr val="dk1"/>
              </a:solidFill>
              <a:latin typeface="Tahoma" panose="020B0604030504040204" pitchFamily="34" charset="0"/>
              <a:ea typeface="Tahoma" panose="020B0604030504040204" pitchFamily="34" charset="0"/>
              <a:cs typeface="Tahoma" panose="020B0604030504040204" pitchFamily="34" charset="0"/>
            </a:rPr>
            <a:t>. So let's </a:t>
          </a:r>
          <a:r>
            <a:rPr lang="en-US" sz="1200" b="1" baseline="0">
              <a:ln>
                <a:solidFill>
                  <a:srgbClr val="C00000"/>
                </a:solidFill>
              </a:ln>
              <a:solidFill>
                <a:srgbClr val="FFCCCC"/>
              </a:solidFill>
              <a:effectLst>
                <a:glow rad="25400">
                  <a:srgbClr val="FF7171"/>
                </a:glow>
              </a:effectLst>
              <a:latin typeface="Tahoma" panose="020B0604030504040204" pitchFamily="34" charset="0"/>
              <a:ea typeface="Tahoma" panose="020B0604030504040204" pitchFamily="34" charset="0"/>
              <a:cs typeface="Tahoma" panose="020B0604030504040204" pitchFamily="34" charset="0"/>
            </a:rPr>
            <a:t>STOP</a:t>
          </a:r>
          <a:r>
            <a:rPr lang="en-US" sz="1200" baseline="0">
              <a:solidFill>
                <a:schemeClr val="dk1"/>
              </a:solidFill>
              <a:latin typeface="Tahoma" panose="020B0604030504040204" pitchFamily="34" charset="0"/>
              <a:ea typeface="Tahoma" panose="020B0604030504040204" pitchFamily="34" charset="0"/>
              <a:cs typeface="Tahoma" panose="020B0604030504040204" pitchFamily="34" charset="0"/>
            </a:rPr>
            <a:t> all this hating!</a:t>
          </a:r>
        </a:p>
      </xdr:txBody>
    </xdr:sp>
    <xdr:clientData/>
  </xdr:twoCellAnchor>
  <xdr:twoCellAnchor>
    <xdr:from>
      <xdr:col>0</xdr:col>
      <xdr:colOff>106680</xdr:colOff>
      <xdr:row>975</xdr:row>
      <xdr:rowOff>167640</xdr:rowOff>
    </xdr:from>
    <xdr:to>
      <xdr:col>12</xdr:col>
      <xdr:colOff>480060</xdr:colOff>
      <xdr:row>976</xdr:row>
      <xdr:rowOff>175260</xdr:rowOff>
    </xdr:to>
    <xdr:sp macro="" textlink="">
      <xdr:nvSpPr>
        <xdr:cNvPr id="1271" name="TextBox 1270">
          <a:extLst>
            <a:ext uri="{FF2B5EF4-FFF2-40B4-BE49-F238E27FC236}">
              <a16:creationId xmlns:a16="http://schemas.microsoft.com/office/drawing/2014/main" id="{FCD25C2D-3AD3-4F65-A8FC-9309AD2F2BA9}"/>
            </a:ext>
          </a:extLst>
        </xdr:cNvPr>
        <xdr:cNvSpPr txBox="1"/>
      </xdr:nvSpPr>
      <xdr:spPr>
        <a:xfrm>
          <a:off x="106680" y="183695340"/>
          <a:ext cx="6145530" cy="2616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n-US" sz="1200" b="0" baseline="0">
              <a:ln>
                <a:solidFill>
                  <a:schemeClr val="tx1"/>
                </a:solidFill>
              </a:ln>
              <a:latin typeface="Tahoma" panose="020B0604030504040204" pitchFamily="34" charset="0"/>
              <a:ea typeface="Tahoma" panose="020B0604030504040204" pitchFamily="34" charset="0"/>
              <a:cs typeface="Tahoma" panose="020B0604030504040204" pitchFamily="34" charset="0"/>
            </a:rPr>
            <a:t>Harmony Politics </a:t>
          </a:r>
          <a:r>
            <a:rPr lang="en-US" sz="1200" b="0" baseline="0">
              <a:latin typeface="Tahoma" panose="020B0604030504040204" pitchFamily="34" charset="0"/>
              <a:ea typeface="Tahoma" panose="020B0604030504040204" pitchFamily="34" charset="0"/>
              <a:cs typeface="Tahoma" panose="020B0604030504040204" pitchFamily="34" charset="0"/>
            </a:rPr>
            <a:t>is not for everyone. It </a:t>
          </a:r>
          <a:r>
            <a:rPr lang="en-US" sz="1200" baseline="0">
              <a:latin typeface="Tahoma" panose="020B0604030504040204" pitchFamily="34" charset="0"/>
              <a:ea typeface="Tahoma" panose="020B0604030504040204" pitchFamily="34" charset="0"/>
              <a:cs typeface="Tahoma" panose="020B0604030504040204" pitchFamily="34" charset="0"/>
            </a:rPr>
            <a:t>upends the status quo you may depend upon.</a:t>
          </a:r>
        </a:p>
      </xdr:txBody>
    </xdr:sp>
    <xdr:clientData/>
  </xdr:twoCellAnchor>
  <xdr:twoCellAnchor>
    <xdr:from>
      <xdr:col>0</xdr:col>
      <xdr:colOff>114300</xdr:colOff>
      <xdr:row>977</xdr:row>
      <xdr:rowOff>38100</xdr:rowOff>
    </xdr:from>
    <xdr:to>
      <xdr:col>5</xdr:col>
      <xdr:colOff>457200</xdr:colOff>
      <xdr:row>978</xdr:row>
      <xdr:rowOff>243840</xdr:rowOff>
    </xdr:to>
    <xdr:sp macro="" textlink="">
      <xdr:nvSpPr>
        <xdr:cNvPr id="1272" name="TextBox 1271">
          <a:extLst>
            <a:ext uri="{FF2B5EF4-FFF2-40B4-BE49-F238E27FC236}">
              <a16:creationId xmlns:a16="http://schemas.microsoft.com/office/drawing/2014/main" id="{3F204BF3-B7FB-4132-BD73-30F0D89E6BCC}"/>
            </a:ext>
          </a:extLst>
        </xdr:cNvPr>
        <xdr:cNvSpPr txBox="1"/>
      </xdr:nvSpPr>
      <xdr:spPr>
        <a:xfrm>
          <a:off x="114300" y="184073800"/>
          <a:ext cx="2514600" cy="4597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r>
            <a:rPr lang="en-US" sz="1100" baseline="0">
              <a:latin typeface="Tahoma" panose="020B0604030504040204" pitchFamily="34" charset="0"/>
              <a:ea typeface="Tahoma" panose="020B0604030504040204" pitchFamily="34" charset="0"/>
              <a:cs typeface="Tahoma" panose="020B0604030504040204" pitchFamily="34" charset="0"/>
            </a:rPr>
            <a:t>Select how ready, willing and able you are to try this radically different path.</a:t>
          </a:r>
        </a:p>
      </xdr:txBody>
    </xdr:sp>
    <xdr:clientData/>
  </xdr:twoCellAnchor>
  <xdr:twoCellAnchor>
    <xdr:from>
      <xdr:col>1</xdr:col>
      <xdr:colOff>0</xdr:colOff>
      <xdr:row>1044</xdr:row>
      <xdr:rowOff>91440</xdr:rowOff>
    </xdr:from>
    <xdr:to>
      <xdr:col>13</xdr:col>
      <xdr:colOff>0</xdr:colOff>
      <xdr:row>1045</xdr:row>
      <xdr:rowOff>175260</xdr:rowOff>
    </xdr:to>
    <xdr:sp macro="" textlink="">
      <xdr:nvSpPr>
        <xdr:cNvPr id="1273" name="TextBox 1272">
          <a:extLst>
            <a:ext uri="{FF2B5EF4-FFF2-40B4-BE49-F238E27FC236}">
              <a16:creationId xmlns:a16="http://schemas.microsoft.com/office/drawing/2014/main" id="{C6E6D917-F736-4BCC-9191-0DE835425428}"/>
            </a:ext>
          </a:extLst>
        </xdr:cNvPr>
        <xdr:cNvSpPr txBox="1"/>
      </xdr:nvSpPr>
      <xdr:spPr>
        <a:xfrm>
          <a:off x="114300" y="198440040"/>
          <a:ext cx="6172200" cy="2425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n-US" sz="1200" b="0" spc="-20" baseline="0">
              <a:latin typeface="Tahoma" panose="020B0604030504040204" pitchFamily="34" charset="0"/>
              <a:ea typeface="Tahoma" panose="020B0604030504040204" pitchFamily="34" charset="0"/>
              <a:cs typeface="Tahoma" panose="020B0604030504040204" pitchFamily="34" charset="0"/>
            </a:rPr>
            <a:t>Select one of the eight political issues from this dropdown list. Then read its content below.</a:t>
          </a:r>
          <a:endParaRPr lang="en-US" sz="1200" spc="-20" baseline="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1</xdr:col>
      <xdr:colOff>0</xdr:colOff>
      <xdr:row>970</xdr:row>
      <xdr:rowOff>60960</xdr:rowOff>
    </xdr:from>
    <xdr:to>
      <xdr:col>6</xdr:col>
      <xdr:colOff>358140</xdr:colOff>
      <xdr:row>974</xdr:row>
      <xdr:rowOff>198120</xdr:rowOff>
    </xdr:to>
    <xdr:sp macro="" textlink="">
      <xdr:nvSpPr>
        <xdr:cNvPr id="1274" name="TextBox 1273">
          <a:extLst>
            <a:ext uri="{FF2B5EF4-FFF2-40B4-BE49-F238E27FC236}">
              <a16:creationId xmlns:a16="http://schemas.microsoft.com/office/drawing/2014/main" id="{0249C5F6-841A-40EF-8F58-52E36FF69DC2}"/>
            </a:ext>
          </a:extLst>
        </xdr:cNvPr>
        <xdr:cNvSpPr txBox="1"/>
      </xdr:nvSpPr>
      <xdr:spPr>
        <a:xfrm>
          <a:off x="114300" y="182318660"/>
          <a:ext cx="2929890" cy="1153160"/>
        </a:xfrm>
        <a:prstGeom prst="rect">
          <a:avLst/>
        </a:prstGeom>
        <a:solidFill>
          <a:srgbClr val="E1C8FF"/>
        </a:solidFill>
        <a:ln w="38100" cmpd="sng">
          <a:solidFill>
            <a:schemeClr val="bg1"/>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91440" bIns="0" rtlCol="0" anchor="t"/>
        <a:lstStyle/>
        <a:p>
          <a:pPr algn="r">
            <a:spcAft>
              <a:spcPts val="400"/>
            </a:spcAft>
          </a:pPr>
          <a:r>
            <a:rPr lang="en-US" sz="2000" b="1" baseline="0">
              <a:solidFill>
                <a:srgbClr val="660066"/>
              </a:solidFill>
              <a:effectLst>
                <a:outerShdw blurRad="50800" dist="38100" dir="2700000" algn="tl" rotWithShape="0">
                  <a:prstClr val="black">
                    <a:alpha val="40000"/>
                  </a:prstClr>
                </a:outerShdw>
              </a:effectLst>
              <a:latin typeface="Verdana" panose="020B0604030504040204" pitchFamily="34" charset="0"/>
              <a:ea typeface="Verdana" panose="020B0604030504040204" pitchFamily="34" charset="0"/>
              <a:cs typeface="Tahoma" panose="020B0604030504040204" pitchFamily="34" charset="0"/>
            </a:rPr>
            <a:t>Divisive politics</a:t>
          </a:r>
        </a:p>
        <a:p>
          <a:pPr algn="r">
            <a:spcBef>
              <a:spcPts val="200"/>
            </a:spcBef>
          </a:pPr>
          <a:r>
            <a:rPr lang="en-US" sz="1400" b="1" baseline="0">
              <a:solidFill>
                <a:srgbClr val="3C1E5A"/>
              </a:solidFill>
              <a:latin typeface="Tahoma" panose="020B0604030504040204" pitchFamily="34" charset="0"/>
              <a:ea typeface="Tahoma" panose="020B0604030504040204" pitchFamily="34" charset="0"/>
              <a:cs typeface="Tahoma" panose="020B0604030504040204" pitchFamily="34" charset="0"/>
            </a:rPr>
            <a:t>Argues</a:t>
          </a:r>
          <a:r>
            <a:rPr lang="en-US" sz="1400" baseline="0">
              <a:solidFill>
                <a:srgbClr val="3C1E5A"/>
              </a:solidFill>
              <a:latin typeface="Tahoma" panose="020B0604030504040204" pitchFamily="34" charset="0"/>
              <a:ea typeface="Tahoma" panose="020B0604030504040204" pitchFamily="34" charset="0"/>
              <a:cs typeface="Tahoma" panose="020B0604030504040204" pitchFamily="34" charset="0"/>
            </a:rPr>
            <a:t> defensively to avoid pain</a:t>
          </a:r>
        </a:p>
        <a:p>
          <a:pPr algn="r">
            <a:spcBef>
              <a:spcPts val="200"/>
            </a:spcBef>
          </a:pPr>
          <a:r>
            <a:rPr lang="en-US" sz="1400" b="1" baseline="0">
              <a:solidFill>
                <a:srgbClr val="3C1E5A"/>
              </a:solidFill>
              <a:latin typeface="Tahoma" panose="020B0604030504040204" pitchFamily="34" charset="0"/>
              <a:ea typeface="Tahoma" panose="020B0604030504040204" pitchFamily="34" charset="0"/>
              <a:cs typeface="Tahoma" panose="020B0604030504040204" pitchFamily="34" charset="0"/>
            </a:rPr>
            <a:t>Rejects</a:t>
          </a:r>
          <a:r>
            <a:rPr lang="en-US" sz="1400" baseline="0">
              <a:solidFill>
                <a:srgbClr val="3C1E5A"/>
              </a:solidFill>
              <a:latin typeface="Tahoma" panose="020B0604030504040204" pitchFamily="34" charset="0"/>
              <a:ea typeface="Tahoma" panose="020B0604030504040204" pitchFamily="34" charset="0"/>
              <a:cs typeface="Tahoma" panose="020B0604030504040204" pitchFamily="34" charset="0"/>
            </a:rPr>
            <a:t> expressed differences </a:t>
          </a:r>
        </a:p>
        <a:p>
          <a:pPr algn="r">
            <a:spcBef>
              <a:spcPts val="200"/>
            </a:spcBef>
          </a:pPr>
          <a:r>
            <a:rPr lang="en-US" sz="1400" b="1" baseline="0">
              <a:solidFill>
                <a:srgbClr val="3C1E5A"/>
              </a:solidFill>
              <a:latin typeface="Tahoma" panose="020B0604030504040204" pitchFamily="34" charset="0"/>
              <a:ea typeface="Tahoma" panose="020B0604030504040204" pitchFamily="34" charset="0"/>
              <a:cs typeface="Tahoma" panose="020B0604030504040204" pitchFamily="34" charset="0"/>
            </a:rPr>
            <a:t>Demands</a:t>
          </a:r>
          <a:r>
            <a:rPr lang="en-US" sz="1400" baseline="0">
              <a:solidFill>
                <a:srgbClr val="3C1E5A"/>
              </a:solidFill>
              <a:latin typeface="Tahoma" panose="020B0604030504040204" pitchFamily="34" charset="0"/>
              <a:ea typeface="Tahoma" panose="020B0604030504040204" pitchFamily="34" charset="0"/>
              <a:cs typeface="Tahoma" panose="020B0604030504040204" pitchFamily="34" charset="0"/>
            </a:rPr>
            <a:t> consensus agreement </a:t>
          </a:r>
          <a:endParaRPr lang="en-US" sz="1200" baseline="0">
            <a:solidFill>
              <a:srgbClr val="3C1E5A"/>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7</xdr:col>
      <xdr:colOff>99060</xdr:colOff>
      <xdr:row>970</xdr:row>
      <xdr:rowOff>68580</xdr:rowOff>
    </xdr:from>
    <xdr:to>
      <xdr:col>12</xdr:col>
      <xdr:colOff>457200</xdr:colOff>
      <xdr:row>974</xdr:row>
      <xdr:rowOff>205740</xdr:rowOff>
    </xdr:to>
    <xdr:sp macro="" textlink="">
      <xdr:nvSpPr>
        <xdr:cNvPr id="1275" name="TextBox 1274">
          <a:extLst>
            <a:ext uri="{FF2B5EF4-FFF2-40B4-BE49-F238E27FC236}">
              <a16:creationId xmlns:a16="http://schemas.microsoft.com/office/drawing/2014/main" id="{54C87E6E-D517-4338-9D36-A12518D2EE8E}"/>
            </a:ext>
          </a:extLst>
        </xdr:cNvPr>
        <xdr:cNvSpPr txBox="1"/>
      </xdr:nvSpPr>
      <xdr:spPr>
        <a:xfrm>
          <a:off x="3299460" y="182326280"/>
          <a:ext cx="2929890" cy="1153160"/>
        </a:xfrm>
        <a:prstGeom prst="rect">
          <a:avLst/>
        </a:prstGeom>
        <a:solidFill>
          <a:srgbClr val="A0FFCD"/>
        </a:solidFill>
        <a:ln w="38100" cmpd="sng">
          <a:solidFill>
            <a:schemeClr val="bg1"/>
          </a:solidFill>
        </a:ln>
        <a:effectLst>
          <a:outerShdw blurRad="50800" dist="38100" dir="8100000" algn="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lIns="91440" tIns="0" rIns="0" bIns="0" rtlCol="0" anchor="t"/>
        <a:lstStyle/>
        <a:p>
          <a:pPr>
            <a:spcAft>
              <a:spcPts val="400"/>
            </a:spcAft>
          </a:pPr>
          <a:r>
            <a:rPr lang="en-US" sz="2000" b="1" baseline="0">
              <a:solidFill>
                <a:srgbClr val="009641"/>
              </a:solidFill>
              <a:effectLst>
                <a:outerShdw blurRad="50800" dist="38100" dir="8100000" algn="tr" rotWithShape="0">
                  <a:prstClr val="black">
                    <a:alpha val="40000"/>
                  </a:prstClr>
                </a:outerShdw>
              </a:effectLst>
              <a:latin typeface="Verdana" panose="020B0604030504040204" pitchFamily="34" charset="0"/>
              <a:ea typeface="Verdana" panose="020B0604030504040204" pitchFamily="34" charset="0"/>
              <a:cs typeface="Tahoma" panose="020B0604030504040204" pitchFamily="34" charset="0"/>
            </a:rPr>
            <a:t>Harmony Politics</a:t>
          </a:r>
          <a:endParaRPr lang="en-US" sz="1600" b="1" baseline="0">
            <a:solidFill>
              <a:srgbClr val="009641"/>
            </a:solidFill>
            <a:effectLst>
              <a:outerShdw blurRad="50800" dist="38100" dir="8100000" algn="tr" rotWithShape="0">
                <a:prstClr val="black">
                  <a:alpha val="40000"/>
                </a:prstClr>
              </a:outerShdw>
            </a:effectLst>
            <a:latin typeface="Verdana" panose="020B0604030504040204" pitchFamily="34" charset="0"/>
            <a:ea typeface="Verdana" panose="020B0604030504040204" pitchFamily="34" charset="0"/>
            <a:cs typeface="Tahoma" panose="020B0604030504040204" pitchFamily="34" charset="0"/>
          </a:endParaRPr>
        </a:p>
        <a:p>
          <a:pPr>
            <a:spcBef>
              <a:spcPts val="200"/>
            </a:spcBef>
          </a:pPr>
          <a:r>
            <a:rPr lang="en-US" sz="1400" b="1" baseline="0">
              <a:solidFill>
                <a:srgbClr val="004623"/>
              </a:solidFill>
              <a:latin typeface="Tahoma" panose="020B0604030504040204" pitchFamily="34" charset="0"/>
              <a:ea typeface="Tahoma" panose="020B0604030504040204" pitchFamily="34" charset="0"/>
              <a:cs typeface="Tahoma" panose="020B0604030504040204" pitchFamily="34" charset="0"/>
            </a:rPr>
            <a:t>Listens</a:t>
          </a:r>
          <a:r>
            <a:rPr lang="en-US" sz="1400" baseline="0">
              <a:solidFill>
                <a:srgbClr val="004623"/>
              </a:solidFill>
              <a:latin typeface="Tahoma" panose="020B0604030504040204" pitchFamily="34" charset="0"/>
              <a:ea typeface="Tahoma" panose="020B0604030504040204" pitchFamily="34" charset="0"/>
              <a:cs typeface="Tahoma" panose="020B0604030504040204" pitchFamily="34" charset="0"/>
            </a:rPr>
            <a:t> for needs to remove pain</a:t>
          </a:r>
        </a:p>
        <a:p>
          <a:pPr>
            <a:spcBef>
              <a:spcPts val="200"/>
            </a:spcBef>
          </a:pPr>
          <a:r>
            <a:rPr lang="en-US" sz="1400" b="1" baseline="0">
              <a:solidFill>
                <a:srgbClr val="004623"/>
              </a:solidFill>
              <a:latin typeface="Tahoma" panose="020B0604030504040204" pitchFamily="34" charset="0"/>
              <a:ea typeface="Tahoma" panose="020B0604030504040204" pitchFamily="34" charset="0"/>
              <a:cs typeface="Tahoma" panose="020B0604030504040204" pitchFamily="34" charset="0"/>
            </a:rPr>
            <a:t>Affirms</a:t>
          </a:r>
          <a:r>
            <a:rPr lang="en-US" sz="1400" baseline="0">
              <a:solidFill>
                <a:srgbClr val="004623"/>
              </a:solidFill>
              <a:latin typeface="Tahoma" panose="020B0604030504040204" pitchFamily="34" charset="0"/>
              <a:ea typeface="Tahoma" panose="020B0604030504040204" pitchFamily="34" charset="0"/>
              <a:cs typeface="Tahoma" panose="020B0604030504040204" pitchFamily="34" charset="0"/>
            </a:rPr>
            <a:t> different need priorities</a:t>
          </a:r>
        </a:p>
        <a:p>
          <a:pPr>
            <a:spcBef>
              <a:spcPts val="200"/>
            </a:spcBef>
          </a:pPr>
          <a:r>
            <a:rPr lang="en-US" sz="1400" b="1" baseline="0">
              <a:solidFill>
                <a:srgbClr val="004623"/>
              </a:solidFill>
              <a:latin typeface="Tahoma" panose="020B0604030504040204" pitchFamily="34" charset="0"/>
              <a:ea typeface="Tahoma" panose="020B0604030504040204" pitchFamily="34" charset="0"/>
              <a:cs typeface="Tahoma" panose="020B0604030504040204" pitchFamily="34" charset="0"/>
            </a:rPr>
            <a:t>Offers</a:t>
          </a:r>
          <a:r>
            <a:rPr lang="en-US" sz="1400" baseline="0">
              <a:solidFill>
                <a:srgbClr val="004623"/>
              </a:solidFill>
              <a:latin typeface="Tahoma" panose="020B0604030504040204" pitchFamily="34" charset="0"/>
              <a:ea typeface="Tahoma" panose="020B0604030504040204" pitchFamily="34" charset="0"/>
              <a:cs typeface="Tahoma" panose="020B0604030504040204" pitchFamily="34" charset="0"/>
            </a:rPr>
            <a:t> empathy &amp; understanding</a:t>
          </a:r>
        </a:p>
      </xdr:txBody>
    </xdr:sp>
    <xdr:clientData/>
  </xdr:twoCellAnchor>
  <xdr:twoCellAnchor>
    <xdr:from>
      <xdr:col>1</xdr:col>
      <xdr:colOff>7620</xdr:colOff>
      <xdr:row>358</xdr:row>
      <xdr:rowOff>7620</xdr:rowOff>
    </xdr:from>
    <xdr:to>
      <xdr:col>13</xdr:col>
      <xdr:colOff>7620</xdr:colOff>
      <xdr:row>360</xdr:row>
      <xdr:rowOff>129540</xdr:rowOff>
    </xdr:to>
    <xdr:sp macro="" textlink="">
      <xdr:nvSpPr>
        <xdr:cNvPr id="1276" name="You believe whatever serves your needs.">
          <a:extLst>
            <a:ext uri="{FF2B5EF4-FFF2-40B4-BE49-F238E27FC236}">
              <a16:creationId xmlns:a16="http://schemas.microsoft.com/office/drawing/2014/main" id="{0BC1150D-3DE5-48E9-BD38-12ED4BA7183D}"/>
            </a:ext>
          </a:extLst>
        </xdr:cNvPr>
        <xdr:cNvSpPr txBox="1">
          <a:spLocks/>
        </xdr:cNvSpPr>
      </xdr:nvSpPr>
      <xdr:spPr>
        <a:xfrm>
          <a:off x="121920" y="73597770"/>
          <a:ext cx="6172200" cy="452120"/>
        </a:xfrm>
        <a:prstGeom prst="rect">
          <a:avLst/>
        </a:prstGeom>
      </xdr:spPr>
      <xdr:txBody>
        <a:bodyPr vert="horz" wrap="square" lIns="0" tIns="45720" rIns="0" bIns="45720" rtlCol="0" anchor="ctr">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indent="0" algn="ctr">
            <a:lnSpc>
              <a:spcPts val="2000"/>
            </a:lnSpc>
            <a:buNone/>
          </a:pPr>
          <a:r>
            <a:rPr lang="en-US" sz="1600" b="1" spc="-10">
              <a:ln>
                <a:solidFill>
                  <a:srgbClr val="A0FFCD"/>
                </a:solidFill>
              </a:ln>
              <a:solidFill>
                <a:srgbClr val="006600"/>
              </a:solidFill>
              <a:effectLst>
                <a:glow rad="76200">
                  <a:schemeClr val="bg1"/>
                </a:glow>
              </a:effectLst>
              <a:latin typeface="Arial Black" panose="020B0A04020102020204" pitchFamily="34" charset="0"/>
              <a:ea typeface="Tahoma" panose="020B0604030504040204" pitchFamily="34" charset="0"/>
              <a:cs typeface="Tahoma" panose="020B0604030504040204" pitchFamily="34" charset="0"/>
            </a:rPr>
            <a:t>If you can't change your prioritized needs for</a:t>
          </a:r>
          <a:r>
            <a:rPr lang="en-US" sz="1600" b="1" spc="-10" baseline="0">
              <a:ln>
                <a:solidFill>
                  <a:srgbClr val="A0FFCD"/>
                </a:solidFill>
              </a:ln>
              <a:solidFill>
                <a:srgbClr val="006600"/>
              </a:solidFill>
              <a:effectLst>
                <a:glow rad="76200">
                  <a:schemeClr val="bg1"/>
                </a:glow>
              </a:effectLst>
              <a:latin typeface="Arial Black" panose="020B0A04020102020204" pitchFamily="34" charset="0"/>
              <a:ea typeface="Tahoma" panose="020B0604030504040204" pitchFamily="34" charset="0"/>
              <a:cs typeface="Tahoma" panose="020B0604030504040204" pitchFamily="34" charset="0"/>
            </a:rPr>
            <a:t> them,</a:t>
          </a:r>
          <a:r>
            <a:rPr lang="en-US" sz="1600" b="1" spc="-30" baseline="0">
              <a:ln>
                <a:solidFill>
                  <a:srgbClr val="A0FFCD"/>
                </a:solidFill>
              </a:ln>
              <a:solidFill>
                <a:srgbClr val="006600"/>
              </a:solidFill>
              <a:effectLst>
                <a:glow rad="76200">
                  <a:schemeClr val="bg1"/>
                </a:glow>
              </a:effectLst>
              <a:latin typeface="Arial Black" panose="020B0A04020102020204" pitchFamily="34" charset="0"/>
              <a:ea typeface="Tahoma" panose="020B0604030504040204" pitchFamily="34" charset="0"/>
              <a:cs typeface="Tahoma" panose="020B0604030504040204" pitchFamily="34" charset="0"/>
            </a:rPr>
            <a:t> </a:t>
          </a:r>
          <a:r>
            <a:rPr lang="en-US" sz="1600" b="1" spc="-50" baseline="0">
              <a:ln>
                <a:solidFill>
                  <a:srgbClr val="A0FFCD"/>
                </a:solidFill>
              </a:ln>
              <a:solidFill>
                <a:srgbClr val="006600"/>
              </a:solidFill>
              <a:effectLst>
                <a:glow rad="76200">
                  <a:schemeClr val="bg1"/>
                </a:glow>
              </a:effectLst>
              <a:latin typeface="Arial Black" panose="020B0A04020102020204" pitchFamily="34" charset="0"/>
              <a:ea typeface="Tahoma" panose="020B0604030504040204" pitchFamily="34" charset="0"/>
              <a:cs typeface="Tahoma" panose="020B0604030504040204" pitchFamily="34" charset="0"/>
            </a:rPr>
            <a:t>why must they change their prioritized needs for you?</a:t>
          </a:r>
          <a:endParaRPr lang="en-US" sz="1600" spc="-50" baseline="0">
            <a:ln>
              <a:solidFill>
                <a:srgbClr val="A0FFCD"/>
              </a:solidFill>
            </a:ln>
            <a:solidFill>
              <a:srgbClr val="006600"/>
            </a:solidFill>
            <a:effectLst>
              <a:glow rad="76200">
                <a:schemeClr val="bg1"/>
              </a:glow>
            </a:effectLst>
            <a:latin typeface="Arial Black" panose="020B0A04020102020204" pitchFamily="34" charset="0"/>
            <a:ea typeface="Tahoma" panose="020B0604030504040204" pitchFamily="34" charset="0"/>
            <a:cs typeface="Tahoma" panose="020B0604030504040204" pitchFamily="34" charset="0"/>
          </a:endParaRPr>
        </a:p>
      </xdr:txBody>
    </xdr:sp>
    <xdr:clientData/>
  </xdr:twoCellAnchor>
  <xdr:twoCellAnchor>
    <xdr:from>
      <xdr:col>14</xdr:col>
      <xdr:colOff>91440</xdr:colOff>
      <xdr:row>61</xdr:row>
      <xdr:rowOff>186690</xdr:rowOff>
    </xdr:from>
    <xdr:to>
      <xdr:col>15</xdr:col>
      <xdr:colOff>320040</xdr:colOff>
      <xdr:row>64</xdr:row>
      <xdr:rowOff>5746</xdr:rowOff>
    </xdr:to>
    <xdr:grpSp>
      <xdr:nvGrpSpPr>
        <xdr:cNvPr id="1277" name="Group 1276">
          <a:extLst>
            <a:ext uri="{FF2B5EF4-FFF2-40B4-BE49-F238E27FC236}">
              <a16:creationId xmlns:a16="http://schemas.microsoft.com/office/drawing/2014/main" id="{A776DCFA-C59E-43E2-8A53-50FF0D9F7EB4}"/>
            </a:ext>
          </a:extLst>
        </xdr:cNvPr>
        <xdr:cNvGrpSpPr/>
      </xdr:nvGrpSpPr>
      <xdr:grpSpPr>
        <a:xfrm>
          <a:off x="6492240" y="12391390"/>
          <a:ext cx="342900" cy="390556"/>
          <a:chOff x="6393180" y="135504780"/>
          <a:chExt cx="350520" cy="390556"/>
        </a:xfrm>
      </xdr:grpSpPr>
      <xdr:sp macro="" textlink="">
        <xdr:nvSpPr>
          <xdr:cNvPr id="1278" name="Rectangle: Rounded Corners 1277">
            <a:extLst>
              <a:ext uri="{FF2B5EF4-FFF2-40B4-BE49-F238E27FC236}">
                <a16:creationId xmlns:a16="http://schemas.microsoft.com/office/drawing/2014/main" id="{D3FC3078-4227-2BF8-800B-184C172C33B9}"/>
              </a:ext>
            </a:extLst>
          </xdr:cNvPr>
          <xdr:cNvSpPr/>
        </xdr:nvSpPr>
        <xdr:spPr>
          <a:xfrm>
            <a:off x="6393180" y="135529320"/>
            <a:ext cx="350520" cy="350520"/>
          </a:xfrm>
          <a:prstGeom prst="roundRect">
            <a:avLst>
              <a:gd name="adj" fmla="val 50000"/>
            </a:avLst>
          </a:prstGeom>
          <a:solidFill>
            <a:srgbClr val="A0FFC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279" name="Rectangle 1278">
            <a:extLst>
              <a:ext uri="{FF2B5EF4-FFF2-40B4-BE49-F238E27FC236}">
                <a16:creationId xmlns:a16="http://schemas.microsoft.com/office/drawing/2014/main" id="{AF8371C5-B445-7078-CEC6-192DA074194F}"/>
              </a:ext>
            </a:extLst>
          </xdr:cNvPr>
          <xdr:cNvSpPr/>
        </xdr:nvSpPr>
        <xdr:spPr>
          <a:xfrm>
            <a:off x="6458741" y="135504780"/>
            <a:ext cx="204158" cy="390556"/>
          </a:xfrm>
          <a:prstGeom prst="rect">
            <a:avLst/>
          </a:prstGeom>
          <a:noFill/>
        </xdr:spPr>
        <xdr:txBody>
          <a:bodyPr wrap="none" lIns="27432" tIns="0" rIns="27432" bIns="0">
            <a:spAutoFit/>
          </a:bodyPr>
          <a:lstStyle/>
          <a:p>
            <a:pPr algn="ctr"/>
            <a:r>
              <a:rPr lang="en-US" sz="2400" b="1" cap="none" spc="0" baseline="0">
                <a:ln w="10160">
                  <a:solidFill>
                    <a:srgbClr val="A0FFCD"/>
                  </a:solidFill>
                  <a:prstDash val="solid"/>
                </a:ln>
                <a:solidFill>
                  <a:srgbClr val="FFFFFF"/>
                </a:solidFill>
                <a:effectLst>
                  <a:outerShdw blurRad="38100" dist="22860" dir="5400000" algn="tl" rotWithShape="0">
                    <a:srgbClr val="000000">
                      <a:alpha val="30000"/>
                    </a:srgbClr>
                  </a:outerShdw>
                </a:effectLst>
                <a:latin typeface="Tahoma" panose="020B0604030504040204" pitchFamily="34" charset="0"/>
                <a:ea typeface="Tahoma" panose="020B0604030504040204" pitchFamily="34" charset="0"/>
                <a:cs typeface="Tahoma" panose="020B0604030504040204" pitchFamily="34" charset="0"/>
              </a:rPr>
              <a:t>I</a:t>
            </a:r>
            <a:endParaRPr lang="en-US" sz="2400" b="1" cap="none" spc="0">
              <a:ln w="10160">
                <a:solidFill>
                  <a:srgbClr val="A0FFCD"/>
                </a:solidFill>
                <a:prstDash val="solid"/>
              </a:ln>
              <a:solidFill>
                <a:srgbClr val="FFFFFF"/>
              </a:solidFill>
              <a:effectLst>
                <a:outerShdw blurRad="38100" dist="22860" dir="5400000" algn="tl" rotWithShape="0">
                  <a:srgbClr val="000000">
                    <a:alpha val="30000"/>
                  </a:srgbClr>
                </a:outerShdw>
              </a:effectLst>
            </a:endParaRPr>
          </a:p>
        </xdr:txBody>
      </xdr:sp>
    </xdr:grpSp>
    <xdr:clientData/>
  </xdr:twoCellAnchor>
  <xdr:twoCellAnchor>
    <xdr:from>
      <xdr:col>12</xdr:col>
      <xdr:colOff>47118</xdr:colOff>
      <xdr:row>7</xdr:row>
      <xdr:rowOff>9899</xdr:rowOff>
    </xdr:from>
    <xdr:to>
      <xdr:col>12</xdr:col>
      <xdr:colOff>164522</xdr:colOff>
      <xdr:row>7</xdr:row>
      <xdr:rowOff>172636</xdr:rowOff>
    </xdr:to>
    <xdr:grpSp>
      <xdr:nvGrpSpPr>
        <xdr:cNvPr id="1280" name="Group 1279">
          <a:extLst>
            <a:ext uri="{FF2B5EF4-FFF2-40B4-BE49-F238E27FC236}">
              <a16:creationId xmlns:a16="http://schemas.microsoft.com/office/drawing/2014/main" id="{75C2BA03-4F66-40A6-9C74-6A76FF6757B3}"/>
            </a:ext>
          </a:extLst>
        </xdr:cNvPr>
        <xdr:cNvGrpSpPr/>
      </xdr:nvGrpSpPr>
      <xdr:grpSpPr>
        <a:xfrm>
          <a:off x="5819268" y="1927599"/>
          <a:ext cx="117404" cy="162737"/>
          <a:chOff x="6496416" y="135471422"/>
          <a:chExt cx="117279" cy="159032"/>
        </a:xfrm>
      </xdr:grpSpPr>
      <xdr:sp macro="" textlink="">
        <xdr:nvSpPr>
          <xdr:cNvPr id="1281" name="Rectangle: Rounded Corners 1280">
            <a:extLst>
              <a:ext uri="{FF2B5EF4-FFF2-40B4-BE49-F238E27FC236}">
                <a16:creationId xmlns:a16="http://schemas.microsoft.com/office/drawing/2014/main" id="{FFB02BE2-6716-110A-03BF-3FDE0D3138EF}"/>
              </a:ext>
            </a:extLst>
          </xdr:cNvPr>
          <xdr:cNvSpPr/>
        </xdr:nvSpPr>
        <xdr:spPr>
          <a:xfrm>
            <a:off x="6499860" y="135499846"/>
            <a:ext cx="109728" cy="106105"/>
          </a:xfrm>
          <a:prstGeom prst="roundRect">
            <a:avLst>
              <a:gd name="adj" fmla="val 50000"/>
            </a:avLst>
          </a:prstGeom>
          <a:solidFill>
            <a:srgbClr val="A0FFC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282" name="Rectangle 1281">
            <a:extLst>
              <a:ext uri="{FF2B5EF4-FFF2-40B4-BE49-F238E27FC236}">
                <a16:creationId xmlns:a16="http://schemas.microsoft.com/office/drawing/2014/main" id="{59827848-CF02-4CAC-8CC6-15ABA354229E}"/>
              </a:ext>
            </a:extLst>
          </xdr:cNvPr>
          <xdr:cNvSpPr/>
        </xdr:nvSpPr>
        <xdr:spPr>
          <a:xfrm>
            <a:off x="6496416" y="135471422"/>
            <a:ext cx="117279" cy="159032"/>
          </a:xfrm>
          <a:prstGeom prst="rect">
            <a:avLst/>
          </a:prstGeom>
          <a:noFill/>
        </xdr:spPr>
        <xdr:txBody>
          <a:bodyPr wrap="none" lIns="27432" tIns="0" rIns="27432" bIns="0">
            <a:spAutoFit/>
          </a:bodyPr>
          <a:lstStyle/>
          <a:p>
            <a:pPr algn="ctr"/>
            <a:r>
              <a:rPr lang="en-US" sz="1000" b="1" cap="none" spc="0" baseline="0">
                <a:ln w="3175">
                  <a:solidFill>
                    <a:srgbClr val="A0FFCD"/>
                  </a:solidFill>
                  <a:prstDash val="solid"/>
                </a:ln>
                <a:solidFill>
                  <a:srgbClr val="FFFFFF"/>
                </a:solidFill>
                <a:effectLst>
                  <a:outerShdw blurRad="38100" dist="22860" dir="5400000" algn="tl" rotWithShape="0">
                    <a:srgbClr val="000000">
                      <a:alpha val="30000"/>
                    </a:srgbClr>
                  </a:outerShdw>
                </a:effectLst>
                <a:latin typeface="Tahoma" panose="020B0604030504040204" pitchFamily="34" charset="0"/>
                <a:ea typeface="Tahoma" panose="020B0604030504040204" pitchFamily="34" charset="0"/>
                <a:cs typeface="Tahoma" panose="020B0604030504040204" pitchFamily="34" charset="0"/>
              </a:rPr>
              <a:t>I</a:t>
            </a:r>
            <a:endParaRPr lang="en-US" sz="1000" b="1" cap="none" spc="0">
              <a:ln w="3175">
                <a:solidFill>
                  <a:srgbClr val="A0FFCD"/>
                </a:solidFill>
                <a:prstDash val="solid"/>
              </a:ln>
              <a:solidFill>
                <a:srgbClr val="FFFFFF"/>
              </a:solidFill>
              <a:effectLst>
                <a:outerShdw blurRad="38100" dist="22860" dir="5400000" algn="tl" rotWithShape="0">
                  <a:srgbClr val="000000">
                    <a:alpha val="30000"/>
                  </a:srgbClr>
                </a:outerShdw>
              </a:effectLst>
            </a:endParaRPr>
          </a:p>
        </xdr:txBody>
      </xdr:sp>
    </xdr:grpSp>
    <xdr:clientData/>
  </xdr:twoCellAnchor>
  <xdr:twoCellAnchor>
    <xdr:from>
      <xdr:col>1</xdr:col>
      <xdr:colOff>253380</xdr:colOff>
      <xdr:row>896</xdr:row>
      <xdr:rowOff>167640</xdr:rowOff>
    </xdr:from>
    <xdr:to>
      <xdr:col>12</xdr:col>
      <xdr:colOff>291480</xdr:colOff>
      <xdr:row>900</xdr:row>
      <xdr:rowOff>106680</xdr:rowOff>
    </xdr:to>
    <xdr:sp macro="" textlink="">
      <xdr:nvSpPr>
        <xdr:cNvPr id="1283" name="TextBox 1282">
          <a:extLst>
            <a:ext uri="{FF2B5EF4-FFF2-40B4-BE49-F238E27FC236}">
              <a16:creationId xmlns:a16="http://schemas.microsoft.com/office/drawing/2014/main" id="{A74472C1-D372-4EE1-941C-9EA6ACEEB98D}"/>
            </a:ext>
          </a:extLst>
        </xdr:cNvPr>
        <xdr:cNvSpPr txBox="1"/>
      </xdr:nvSpPr>
      <xdr:spPr>
        <a:xfrm>
          <a:off x="367680" y="169388790"/>
          <a:ext cx="5695950" cy="5994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800" b="1" baseline="0">
              <a:solidFill>
                <a:srgbClr val="EBDCFF"/>
              </a:solidFill>
              <a:latin typeface="Tahoma" panose="020B0604030504040204" pitchFamily="34" charset="0"/>
              <a:ea typeface="Tahoma" panose="020B0604030504040204" pitchFamily="34" charset="0"/>
              <a:cs typeface="Tahoma" panose="020B0604030504040204" pitchFamily="34" charset="0"/>
            </a:rPr>
            <a:t>Responsibility is response-ability, </a:t>
          </a:r>
        </a:p>
        <a:p>
          <a:pPr algn="ctr"/>
          <a:r>
            <a:rPr lang="en-US" sz="1600" b="1" spc="-40" baseline="0">
              <a:solidFill>
                <a:srgbClr val="EBDCFF"/>
              </a:solidFill>
              <a:latin typeface="Tahoma" panose="020B0604030504040204" pitchFamily="34" charset="0"/>
              <a:ea typeface="Tahoma" panose="020B0604030504040204" pitchFamily="34" charset="0"/>
              <a:cs typeface="Tahoma" panose="020B0604030504040204" pitchFamily="34" charset="0"/>
            </a:rPr>
            <a:t>the ability to respond to specific needs.</a:t>
          </a:r>
        </a:p>
      </xdr:txBody>
    </xdr:sp>
    <xdr:clientData/>
  </xdr:twoCellAnchor>
  <xdr:twoCellAnchor>
    <xdr:from>
      <xdr:col>14</xdr:col>
      <xdr:colOff>91440</xdr:colOff>
      <xdr:row>128</xdr:row>
      <xdr:rowOff>57150</xdr:rowOff>
    </xdr:from>
    <xdr:to>
      <xdr:col>15</xdr:col>
      <xdr:colOff>320040</xdr:colOff>
      <xdr:row>129</xdr:row>
      <xdr:rowOff>196246</xdr:rowOff>
    </xdr:to>
    <xdr:grpSp>
      <xdr:nvGrpSpPr>
        <xdr:cNvPr id="1284" name="Group 1283">
          <a:extLst>
            <a:ext uri="{FF2B5EF4-FFF2-40B4-BE49-F238E27FC236}">
              <a16:creationId xmlns:a16="http://schemas.microsoft.com/office/drawing/2014/main" id="{C7F8EEA5-3EF4-4AB8-87D6-C1C3C0872DD9}"/>
            </a:ext>
          </a:extLst>
        </xdr:cNvPr>
        <xdr:cNvGrpSpPr/>
      </xdr:nvGrpSpPr>
      <xdr:grpSpPr>
        <a:xfrm>
          <a:off x="6492240" y="27095450"/>
          <a:ext cx="342900" cy="393096"/>
          <a:chOff x="6393180" y="135504780"/>
          <a:chExt cx="350520" cy="390556"/>
        </a:xfrm>
      </xdr:grpSpPr>
      <xdr:sp macro="" textlink="">
        <xdr:nvSpPr>
          <xdr:cNvPr id="1285" name="Rectangle: Rounded Corners 1284">
            <a:extLst>
              <a:ext uri="{FF2B5EF4-FFF2-40B4-BE49-F238E27FC236}">
                <a16:creationId xmlns:a16="http://schemas.microsoft.com/office/drawing/2014/main" id="{AEF5E3E9-9936-3F28-8307-77582283133E}"/>
              </a:ext>
            </a:extLst>
          </xdr:cNvPr>
          <xdr:cNvSpPr/>
        </xdr:nvSpPr>
        <xdr:spPr>
          <a:xfrm>
            <a:off x="6393180" y="135529320"/>
            <a:ext cx="350520" cy="350520"/>
          </a:xfrm>
          <a:prstGeom prst="roundRect">
            <a:avLst>
              <a:gd name="adj" fmla="val 50000"/>
            </a:avLst>
          </a:prstGeom>
          <a:solidFill>
            <a:srgbClr val="A0FFC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286" name="Rectangle 1285">
            <a:extLst>
              <a:ext uri="{FF2B5EF4-FFF2-40B4-BE49-F238E27FC236}">
                <a16:creationId xmlns:a16="http://schemas.microsoft.com/office/drawing/2014/main" id="{F320C1CB-CFB6-F7F5-9478-3D3045AEA1F2}"/>
              </a:ext>
            </a:extLst>
          </xdr:cNvPr>
          <xdr:cNvSpPr/>
        </xdr:nvSpPr>
        <xdr:spPr>
          <a:xfrm>
            <a:off x="6458741" y="135504780"/>
            <a:ext cx="204158" cy="390556"/>
          </a:xfrm>
          <a:prstGeom prst="rect">
            <a:avLst/>
          </a:prstGeom>
          <a:noFill/>
        </xdr:spPr>
        <xdr:txBody>
          <a:bodyPr wrap="none" lIns="27432" tIns="0" rIns="27432" bIns="0">
            <a:spAutoFit/>
          </a:bodyPr>
          <a:lstStyle/>
          <a:p>
            <a:pPr algn="ctr"/>
            <a:r>
              <a:rPr lang="en-US" sz="2400" b="1" cap="none" spc="0" baseline="0">
                <a:ln w="10160">
                  <a:solidFill>
                    <a:srgbClr val="A0FFCD"/>
                  </a:solidFill>
                  <a:prstDash val="solid"/>
                </a:ln>
                <a:solidFill>
                  <a:srgbClr val="FFFFFF"/>
                </a:solidFill>
                <a:effectLst>
                  <a:outerShdw blurRad="38100" dist="22860" dir="5400000" algn="tl" rotWithShape="0">
                    <a:srgbClr val="000000">
                      <a:alpha val="30000"/>
                    </a:srgbClr>
                  </a:outerShdw>
                </a:effectLst>
                <a:latin typeface="Tahoma" panose="020B0604030504040204" pitchFamily="34" charset="0"/>
                <a:ea typeface="Tahoma" panose="020B0604030504040204" pitchFamily="34" charset="0"/>
                <a:cs typeface="Tahoma" panose="020B0604030504040204" pitchFamily="34" charset="0"/>
              </a:rPr>
              <a:t>I</a:t>
            </a:r>
            <a:endParaRPr lang="en-US" sz="2400" b="1" cap="none" spc="0">
              <a:ln w="10160">
                <a:solidFill>
                  <a:srgbClr val="A0FFCD"/>
                </a:solidFill>
                <a:prstDash val="solid"/>
              </a:ln>
              <a:solidFill>
                <a:srgbClr val="FFFFFF"/>
              </a:solidFill>
              <a:effectLst>
                <a:outerShdw blurRad="38100" dist="22860" dir="5400000" algn="tl" rotWithShape="0">
                  <a:srgbClr val="000000">
                    <a:alpha val="30000"/>
                  </a:srgbClr>
                </a:outerShdw>
              </a:effectLst>
            </a:endParaRPr>
          </a:p>
        </xdr:txBody>
      </xdr:sp>
    </xdr:grpSp>
    <xdr:clientData/>
  </xdr:twoCellAnchor>
  <xdr:twoCellAnchor>
    <xdr:from>
      <xdr:col>14</xdr:col>
      <xdr:colOff>91440</xdr:colOff>
      <xdr:row>172</xdr:row>
      <xdr:rowOff>26670</xdr:rowOff>
    </xdr:from>
    <xdr:to>
      <xdr:col>15</xdr:col>
      <xdr:colOff>320040</xdr:colOff>
      <xdr:row>172</xdr:row>
      <xdr:rowOff>417226</xdr:rowOff>
    </xdr:to>
    <xdr:grpSp>
      <xdr:nvGrpSpPr>
        <xdr:cNvPr id="1287" name="Group 1286">
          <a:extLst>
            <a:ext uri="{FF2B5EF4-FFF2-40B4-BE49-F238E27FC236}">
              <a16:creationId xmlns:a16="http://schemas.microsoft.com/office/drawing/2014/main" id="{C28ADC7E-5AF6-40AA-B687-46A6024182F7}"/>
            </a:ext>
          </a:extLst>
        </xdr:cNvPr>
        <xdr:cNvGrpSpPr/>
      </xdr:nvGrpSpPr>
      <xdr:grpSpPr>
        <a:xfrm>
          <a:off x="6492240" y="36894770"/>
          <a:ext cx="342900" cy="390556"/>
          <a:chOff x="6393180" y="135504780"/>
          <a:chExt cx="350520" cy="390556"/>
        </a:xfrm>
      </xdr:grpSpPr>
      <xdr:sp macro="" textlink="">
        <xdr:nvSpPr>
          <xdr:cNvPr id="1288" name="Rectangle: Rounded Corners 1287">
            <a:extLst>
              <a:ext uri="{FF2B5EF4-FFF2-40B4-BE49-F238E27FC236}">
                <a16:creationId xmlns:a16="http://schemas.microsoft.com/office/drawing/2014/main" id="{ABB7F517-21A3-15DC-A71B-7E06DF5500E1}"/>
              </a:ext>
            </a:extLst>
          </xdr:cNvPr>
          <xdr:cNvSpPr/>
        </xdr:nvSpPr>
        <xdr:spPr>
          <a:xfrm>
            <a:off x="6393180" y="135529320"/>
            <a:ext cx="350520" cy="350520"/>
          </a:xfrm>
          <a:prstGeom prst="roundRect">
            <a:avLst>
              <a:gd name="adj" fmla="val 50000"/>
            </a:avLst>
          </a:prstGeom>
          <a:solidFill>
            <a:srgbClr val="A0FFC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289" name="Rectangle 1288">
            <a:extLst>
              <a:ext uri="{FF2B5EF4-FFF2-40B4-BE49-F238E27FC236}">
                <a16:creationId xmlns:a16="http://schemas.microsoft.com/office/drawing/2014/main" id="{67C6E8CF-7CEB-99D0-6EE4-39B294DA5675}"/>
              </a:ext>
            </a:extLst>
          </xdr:cNvPr>
          <xdr:cNvSpPr/>
        </xdr:nvSpPr>
        <xdr:spPr>
          <a:xfrm>
            <a:off x="6458741" y="135504780"/>
            <a:ext cx="204158" cy="390556"/>
          </a:xfrm>
          <a:prstGeom prst="rect">
            <a:avLst/>
          </a:prstGeom>
          <a:noFill/>
        </xdr:spPr>
        <xdr:txBody>
          <a:bodyPr wrap="none" lIns="27432" tIns="0" rIns="27432" bIns="0">
            <a:spAutoFit/>
          </a:bodyPr>
          <a:lstStyle/>
          <a:p>
            <a:pPr algn="ctr"/>
            <a:r>
              <a:rPr lang="en-US" sz="2400" b="1" cap="none" spc="0" baseline="0">
                <a:ln w="10160">
                  <a:solidFill>
                    <a:srgbClr val="A0FFCD"/>
                  </a:solidFill>
                  <a:prstDash val="solid"/>
                </a:ln>
                <a:solidFill>
                  <a:srgbClr val="FFFFFF"/>
                </a:solidFill>
                <a:effectLst>
                  <a:outerShdw blurRad="38100" dist="22860" dir="5400000" algn="tl" rotWithShape="0">
                    <a:srgbClr val="000000">
                      <a:alpha val="30000"/>
                    </a:srgbClr>
                  </a:outerShdw>
                </a:effectLst>
                <a:latin typeface="Tahoma" panose="020B0604030504040204" pitchFamily="34" charset="0"/>
                <a:ea typeface="Tahoma" panose="020B0604030504040204" pitchFamily="34" charset="0"/>
                <a:cs typeface="Tahoma" panose="020B0604030504040204" pitchFamily="34" charset="0"/>
              </a:rPr>
              <a:t>I</a:t>
            </a:r>
            <a:endParaRPr lang="en-US" sz="2400" b="1" cap="none" spc="0">
              <a:ln w="10160">
                <a:solidFill>
                  <a:srgbClr val="A0FFCD"/>
                </a:solidFill>
                <a:prstDash val="solid"/>
              </a:ln>
              <a:solidFill>
                <a:srgbClr val="FFFFFF"/>
              </a:solidFill>
              <a:effectLst>
                <a:outerShdw blurRad="38100" dist="22860" dir="5400000" algn="tl" rotWithShape="0">
                  <a:srgbClr val="000000">
                    <a:alpha val="30000"/>
                  </a:srgbClr>
                </a:outerShdw>
              </a:effectLst>
            </a:endParaRPr>
          </a:p>
        </xdr:txBody>
      </xdr:sp>
    </xdr:grpSp>
    <xdr:clientData/>
  </xdr:twoCellAnchor>
  <xdr:twoCellAnchor>
    <xdr:from>
      <xdr:col>14</xdr:col>
      <xdr:colOff>91440</xdr:colOff>
      <xdr:row>201</xdr:row>
      <xdr:rowOff>26670</xdr:rowOff>
    </xdr:from>
    <xdr:to>
      <xdr:col>15</xdr:col>
      <xdr:colOff>320040</xdr:colOff>
      <xdr:row>202</xdr:row>
      <xdr:rowOff>165766</xdr:rowOff>
    </xdr:to>
    <xdr:grpSp>
      <xdr:nvGrpSpPr>
        <xdr:cNvPr id="1290" name="Group 1289">
          <a:extLst>
            <a:ext uri="{FF2B5EF4-FFF2-40B4-BE49-F238E27FC236}">
              <a16:creationId xmlns:a16="http://schemas.microsoft.com/office/drawing/2014/main" id="{56604E8B-68B0-4839-8ACB-C510EAE4ECAB}"/>
            </a:ext>
          </a:extLst>
        </xdr:cNvPr>
        <xdr:cNvGrpSpPr/>
      </xdr:nvGrpSpPr>
      <xdr:grpSpPr>
        <a:xfrm>
          <a:off x="6492240" y="42628820"/>
          <a:ext cx="342900" cy="393096"/>
          <a:chOff x="6393180" y="135504780"/>
          <a:chExt cx="350520" cy="390556"/>
        </a:xfrm>
      </xdr:grpSpPr>
      <xdr:sp macro="" textlink="">
        <xdr:nvSpPr>
          <xdr:cNvPr id="1291" name="Rectangle: Rounded Corners 1290">
            <a:extLst>
              <a:ext uri="{FF2B5EF4-FFF2-40B4-BE49-F238E27FC236}">
                <a16:creationId xmlns:a16="http://schemas.microsoft.com/office/drawing/2014/main" id="{7D7D15DB-8992-62A3-F7C5-48F5C7070CC8}"/>
              </a:ext>
            </a:extLst>
          </xdr:cNvPr>
          <xdr:cNvSpPr/>
        </xdr:nvSpPr>
        <xdr:spPr>
          <a:xfrm>
            <a:off x="6393180" y="135529320"/>
            <a:ext cx="350520" cy="350520"/>
          </a:xfrm>
          <a:prstGeom prst="roundRect">
            <a:avLst>
              <a:gd name="adj" fmla="val 50000"/>
            </a:avLst>
          </a:prstGeom>
          <a:solidFill>
            <a:srgbClr val="A0FFC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292" name="Rectangle 1291">
            <a:extLst>
              <a:ext uri="{FF2B5EF4-FFF2-40B4-BE49-F238E27FC236}">
                <a16:creationId xmlns:a16="http://schemas.microsoft.com/office/drawing/2014/main" id="{9EE30BA2-F1D0-C052-98CF-AA594D0B1562}"/>
              </a:ext>
            </a:extLst>
          </xdr:cNvPr>
          <xdr:cNvSpPr/>
        </xdr:nvSpPr>
        <xdr:spPr>
          <a:xfrm>
            <a:off x="6458741" y="135504780"/>
            <a:ext cx="204158" cy="390556"/>
          </a:xfrm>
          <a:prstGeom prst="rect">
            <a:avLst/>
          </a:prstGeom>
          <a:noFill/>
        </xdr:spPr>
        <xdr:txBody>
          <a:bodyPr wrap="none" lIns="27432" tIns="0" rIns="27432" bIns="0">
            <a:spAutoFit/>
          </a:bodyPr>
          <a:lstStyle/>
          <a:p>
            <a:pPr algn="ctr"/>
            <a:r>
              <a:rPr lang="en-US" sz="2400" b="1" cap="none" spc="0" baseline="0">
                <a:ln w="10160">
                  <a:solidFill>
                    <a:srgbClr val="A0FFCD"/>
                  </a:solidFill>
                  <a:prstDash val="solid"/>
                </a:ln>
                <a:solidFill>
                  <a:srgbClr val="FFFFFF"/>
                </a:solidFill>
                <a:effectLst>
                  <a:outerShdw blurRad="38100" dist="22860" dir="5400000" algn="tl" rotWithShape="0">
                    <a:srgbClr val="000000">
                      <a:alpha val="30000"/>
                    </a:srgbClr>
                  </a:outerShdw>
                </a:effectLst>
                <a:latin typeface="Tahoma" panose="020B0604030504040204" pitchFamily="34" charset="0"/>
                <a:ea typeface="Tahoma" panose="020B0604030504040204" pitchFamily="34" charset="0"/>
                <a:cs typeface="Tahoma" panose="020B0604030504040204" pitchFamily="34" charset="0"/>
              </a:rPr>
              <a:t>I</a:t>
            </a:r>
            <a:endParaRPr lang="en-US" sz="2400" b="1" cap="none" spc="0">
              <a:ln w="10160">
                <a:solidFill>
                  <a:srgbClr val="A0FFCD"/>
                </a:solidFill>
                <a:prstDash val="solid"/>
              </a:ln>
              <a:solidFill>
                <a:srgbClr val="FFFFFF"/>
              </a:solidFill>
              <a:effectLst>
                <a:outerShdw blurRad="38100" dist="22860" dir="5400000" algn="tl" rotWithShape="0">
                  <a:srgbClr val="000000">
                    <a:alpha val="30000"/>
                  </a:srgbClr>
                </a:outerShdw>
              </a:effectLst>
            </a:endParaRPr>
          </a:p>
        </xdr:txBody>
      </xdr:sp>
    </xdr:grpSp>
    <xdr:clientData/>
  </xdr:twoCellAnchor>
  <xdr:twoCellAnchor>
    <xdr:from>
      <xdr:col>14</xdr:col>
      <xdr:colOff>91440</xdr:colOff>
      <xdr:row>242</xdr:row>
      <xdr:rowOff>224790</xdr:rowOff>
    </xdr:from>
    <xdr:to>
      <xdr:col>15</xdr:col>
      <xdr:colOff>320040</xdr:colOff>
      <xdr:row>244</xdr:row>
      <xdr:rowOff>112426</xdr:rowOff>
    </xdr:to>
    <xdr:grpSp>
      <xdr:nvGrpSpPr>
        <xdr:cNvPr id="1293" name="Group 1292">
          <a:extLst>
            <a:ext uri="{FF2B5EF4-FFF2-40B4-BE49-F238E27FC236}">
              <a16:creationId xmlns:a16="http://schemas.microsoft.com/office/drawing/2014/main" id="{79DF03BC-291F-4F58-B47E-CE26AD2F3547}"/>
            </a:ext>
          </a:extLst>
        </xdr:cNvPr>
        <xdr:cNvGrpSpPr/>
      </xdr:nvGrpSpPr>
      <xdr:grpSpPr>
        <a:xfrm>
          <a:off x="6492240" y="51729640"/>
          <a:ext cx="342900" cy="395636"/>
          <a:chOff x="6393180" y="135504780"/>
          <a:chExt cx="350520" cy="390556"/>
        </a:xfrm>
      </xdr:grpSpPr>
      <xdr:sp macro="" textlink="">
        <xdr:nvSpPr>
          <xdr:cNvPr id="1294" name="Rectangle: Rounded Corners 1293">
            <a:extLst>
              <a:ext uri="{FF2B5EF4-FFF2-40B4-BE49-F238E27FC236}">
                <a16:creationId xmlns:a16="http://schemas.microsoft.com/office/drawing/2014/main" id="{05FE2E91-92BF-52C0-EE5B-837220BC4721}"/>
              </a:ext>
            </a:extLst>
          </xdr:cNvPr>
          <xdr:cNvSpPr/>
        </xdr:nvSpPr>
        <xdr:spPr>
          <a:xfrm>
            <a:off x="6393180" y="135529320"/>
            <a:ext cx="350520" cy="350520"/>
          </a:xfrm>
          <a:prstGeom prst="roundRect">
            <a:avLst>
              <a:gd name="adj" fmla="val 50000"/>
            </a:avLst>
          </a:prstGeom>
          <a:solidFill>
            <a:srgbClr val="A0FFC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295" name="Rectangle 1294">
            <a:extLst>
              <a:ext uri="{FF2B5EF4-FFF2-40B4-BE49-F238E27FC236}">
                <a16:creationId xmlns:a16="http://schemas.microsoft.com/office/drawing/2014/main" id="{744F00E5-F01F-E9D2-C9AD-1276AFD38D4B}"/>
              </a:ext>
            </a:extLst>
          </xdr:cNvPr>
          <xdr:cNvSpPr/>
        </xdr:nvSpPr>
        <xdr:spPr>
          <a:xfrm>
            <a:off x="6458741" y="135504780"/>
            <a:ext cx="204158" cy="390556"/>
          </a:xfrm>
          <a:prstGeom prst="rect">
            <a:avLst/>
          </a:prstGeom>
          <a:noFill/>
        </xdr:spPr>
        <xdr:txBody>
          <a:bodyPr wrap="none" lIns="27432" tIns="0" rIns="27432" bIns="0">
            <a:spAutoFit/>
          </a:bodyPr>
          <a:lstStyle/>
          <a:p>
            <a:pPr algn="ctr"/>
            <a:r>
              <a:rPr lang="en-US" sz="2400" b="1" cap="none" spc="0" baseline="0">
                <a:ln w="10160">
                  <a:solidFill>
                    <a:srgbClr val="A0FFCD"/>
                  </a:solidFill>
                  <a:prstDash val="solid"/>
                </a:ln>
                <a:solidFill>
                  <a:srgbClr val="FFFFFF"/>
                </a:solidFill>
                <a:effectLst>
                  <a:outerShdw blurRad="38100" dist="22860" dir="5400000" algn="tl" rotWithShape="0">
                    <a:srgbClr val="000000">
                      <a:alpha val="30000"/>
                    </a:srgbClr>
                  </a:outerShdw>
                </a:effectLst>
                <a:latin typeface="Tahoma" panose="020B0604030504040204" pitchFamily="34" charset="0"/>
                <a:ea typeface="Tahoma" panose="020B0604030504040204" pitchFamily="34" charset="0"/>
                <a:cs typeface="Tahoma" panose="020B0604030504040204" pitchFamily="34" charset="0"/>
              </a:rPr>
              <a:t>I</a:t>
            </a:r>
            <a:endParaRPr lang="en-US" sz="2400" b="1" cap="none" spc="0">
              <a:ln w="10160">
                <a:solidFill>
                  <a:srgbClr val="A0FFCD"/>
                </a:solidFill>
                <a:prstDash val="solid"/>
              </a:ln>
              <a:solidFill>
                <a:srgbClr val="FFFFFF"/>
              </a:solidFill>
              <a:effectLst>
                <a:outerShdw blurRad="38100" dist="22860" dir="5400000" algn="tl" rotWithShape="0">
                  <a:srgbClr val="000000">
                    <a:alpha val="30000"/>
                  </a:srgbClr>
                </a:outerShdw>
              </a:effectLst>
            </a:endParaRPr>
          </a:p>
        </xdr:txBody>
      </xdr:sp>
    </xdr:grpSp>
    <xdr:clientData/>
  </xdr:twoCellAnchor>
  <xdr:twoCellAnchor>
    <xdr:from>
      <xdr:col>14</xdr:col>
      <xdr:colOff>91440</xdr:colOff>
      <xdr:row>610</xdr:row>
      <xdr:rowOff>217170</xdr:rowOff>
    </xdr:from>
    <xdr:to>
      <xdr:col>15</xdr:col>
      <xdr:colOff>320040</xdr:colOff>
      <xdr:row>613</xdr:row>
      <xdr:rowOff>13366</xdr:rowOff>
    </xdr:to>
    <xdr:grpSp>
      <xdr:nvGrpSpPr>
        <xdr:cNvPr id="1296" name="Group 1295">
          <a:extLst>
            <a:ext uri="{FF2B5EF4-FFF2-40B4-BE49-F238E27FC236}">
              <a16:creationId xmlns:a16="http://schemas.microsoft.com/office/drawing/2014/main" id="{21D0C54E-A267-429C-8187-FF558224BA97}"/>
            </a:ext>
          </a:extLst>
        </xdr:cNvPr>
        <xdr:cNvGrpSpPr/>
      </xdr:nvGrpSpPr>
      <xdr:grpSpPr>
        <a:xfrm>
          <a:off x="6492240" y="118365270"/>
          <a:ext cx="342900" cy="374046"/>
          <a:chOff x="6393180" y="135504780"/>
          <a:chExt cx="350520" cy="390556"/>
        </a:xfrm>
      </xdr:grpSpPr>
      <xdr:sp macro="" textlink="">
        <xdr:nvSpPr>
          <xdr:cNvPr id="1297" name="Rectangle: Rounded Corners 1296">
            <a:extLst>
              <a:ext uri="{FF2B5EF4-FFF2-40B4-BE49-F238E27FC236}">
                <a16:creationId xmlns:a16="http://schemas.microsoft.com/office/drawing/2014/main" id="{EC1D44A5-DE2E-7C3C-47BC-E22BE9E0E6E4}"/>
              </a:ext>
            </a:extLst>
          </xdr:cNvPr>
          <xdr:cNvSpPr/>
        </xdr:nvSpPr>
        <xdr:spPr>
          <a:xfrm>
            <a:off x="6393180" y="135529320"/>
            <a:ext cx="350520" cy="350520"/>
          </a:xfrm>
          <a:prstGeom prst="roundRect">
            <a:avLst>
              <a:gd name="adj" fmla="val 50000"/>
            </a:avLst>
          </a:prstGeom>
          <a:solidFill>
            <a:srgbClr val="A0FFC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298" name="Rectangle 1297">
            <a:extLst>
              <a:ext uri="{FF2B5EF4-FFF2-40B4-BE49-F238E27FC236}">
                <a16:creationId xmlns:a16="http://schemas.microsoft.com/office/drawing/2014/main" id="{8740DEF6-D695-D0DB-243A-C4D2618C2FAB}"/>
              </a:ext>
            </a:extLst>
          </xdr:cNvPr>
          <xdr:cNvSpPr/>
        </xdr:nvSpPr>
        <xdr:spPr>
          <a:xfrm>
            <a:off x="6458741" y="135504780"/>
            <a:ext cx="204158" cy="390556"/>
          </a:xfrm>
          <a:prstGeom prst="rect">
            <a:avLst/>
          </a:prstGeom>
          <a:noFill/>
        </xdr:spPr>
        <xdr:txBody>
          <a:bodyPr wrap="none" lIns="27432" tIns="0" rIns="27432" bIns="0">
            <a:spAutoFit/>
          </a:bodyPr>
          <a:lstStyle/>
          <a:p>
            <a:pPr algn="ctr"/>
            <a:r>
              <a:rPr lang="en-US" sz="2400" b="1" cap="none" spc="0" baseline="0">
                <a:ln w="10160">
                  <a:solidFill>
                    <a:srgbClr val="A0FFCD"/>
                  </a:solidFill>
                  <a:prstDash val="solid"/>
                </a:ln>
                <a:solidFill>
                  <a:srgbClr val="FFFFFF"/>
                </a:solidFill>
                <a:effectLst>
                  <a:outerShdw blurRad="38100" dist="22860" dir="5400000" algn="tl" rotWithShape="0">
                    <a:srgbClr val="000000">
                      <a:alpha val="30000"/>
                    </a:srgbClr>
                  </a:outerShdw>
                </a:effectLst>
                <a:latin typeface="Tahoma" panose="020B0604030504040204" pitchFamily="34" charset="0"/>
                <a:ea typeface="Tahoma" panose="020B0604030504040204" pitchFamily="34" charset="0"/>
                <a:cs typeface="Tahoma" panose="020B0604030504040204" pitchFamily="34" charset="0"/>
              </a:rPr>
              <a:t>I</a:t>
            </a:r>
            <a:endParaRPr lang="en-US" sz="2400" b="1" cap="none" spc="0">
              <a:ln w="10160">
                <a:solidFill>
                  <a:srgbClr val="A0FFCD"/>
                </a:solidFill>
                <a:prstDash val="solid"/>
              </a:ln>
              <a:solidFill>
                <a:srgbClr val="FFFFFF"/>
              </a:solidFill>
              <a:effectLst>
                <a:outerShdw blurRad="38100" dist="22860" dir="5400000" algn="tl" rotWithShape="0">
                  <a:srgbClr val="000000">
                    <a:alpha val="30000"/>
                  </a:srgbClr>
                </a:outerShdw>
              </a:effectLst>
            </a:endParaRPr>
          </a:p>
        </xdr:txBody>
      </xdr:sp>
    </xdr:grpSp>
    <xdr:clientData/>
  </xdr:twoCellAnchor>
  <xdr:twoCellAnchor>
    <xdr:from>
      <xdr:col>14</xdr:col>
      <xdr:colOff>91440</xdr:colOff>
      <xdr:row>757</xdr:row>
      <xdr:rowOff>179070</xdr:rowOff>
    </xdr:from>
    <xdr:to>
      <xdr:col>15</xdr:col>
      <xdr:colOff>320040</xdr:colOff>
      <xdr:row>759</xdr:row>
      <xdr:rowOff>66706</xdr:rowOff>
    </xdr:to>
    <xdr:grpSp>
      <xdr:nvGrpSpPr>
        <xdr:cNvPr id="1299" name="Group 1298">
          <a:extLst>
            <a:ext uri="{FF2B5EF4-FFF2-40B4-BE49-F238E27FC236}">
              <a16:creationId xmlns:a16="http://schemas.microsoft.com/office/drawing/2014/main" id="{628BC910-9358-4391-9F1E-6D3EFCB611D0}"/>
            </a:ext>
          </a:extLst>
        </xdr:cNvPr>
        <xdr:cNvGrpSpPr/>
      </xdr:nvGrpSpPr>
      <xdr:grpSpPr>
        <a:xfrm>
          <a:off x="6492240" y="145270220"/>
          <a:ext cx="342900" cy="395636"/>
          <a:chOff x="6393180" y="135504780"/>
          <a:chExt cx="350520" cy="390556"/>
        </a:xfrm>
      </xdr:grpSpPr>
      <xdr:sp macro="" textlink="">
        <xdr:nvSpPr>
          <xdr:cNvPr id="1300" name="Rectangle: Rounded Corners 1299">
            <a:extLst>
              <a:ext uri="{FF2B5EF4-FFF2-40B4-BE49-F238E27FC236}">
                <a16:creationId xmlns:a16="http://schemas.microsoft.com/office/drawing/2014/main" id="{EA843372-A05D-5CB1-A40B-59BDA64AC961}"/>
              </a:ext>
            </a:extLst>
          </xdr:cNvPr>
          <xdr:cNvSpPr/>
        </xdr:nvSpPr>
        <xdr:spPr>
          <a:xfrm>
            <a:off x="6393180" y="135529320"/>
            <a:ext cx="350520" cy="350520"/>
          </a:xfrm>
          <a:prstGeom prst="roundRect">
            <a:avLst>
              <a:gd name="adj" fmla="val 50000"/>
            </a:avLst>
          </a:prstGeom>
          <a:solidFill>
            <a:srgbClr val="A0FFC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301" name="Rectangle 1300">
            <a:extLst>
              <a:ext uri="{FF2B5EF4-FFF2-40B4-BE49-F238E27FC236}">
                <a16:creationId xmlns:a16="http://schemas.microsoft.com/office/drawing/2014/main" id="{FD11FCC2-4E13-26E7-5AE4-CBB4B9A220F2}"/>
              </a:ext>
            </a:extLst>
          </xdr:cNvPr>
          <xdr:cNvSpPr/>
        </xdr:nvSpPr>
        <xdr:spPr>
          <a:xfrm>
            <a:off x="6458741" y="135504780"/>
            <a:ext cx="204158" cy="390556"/>
          </a:xfrm>
          <a:prstGeom prst="rect">
            <a:avLst/>
          </a:prstGeom>
          <a:noFill/>
        </xdr:spPr>
        <xdr:txBody>
          <a:bodyPr wrap="none" lIns="27432" tIns="0" rIns="27432" bIns="0">
            <a:spAutoFit/>
          </a:bodyPr>
          <a:lstStyle/>
          <a:p>
            <a:pPr algn="ctr"/>
            <a:r>
              <a:rPr lang="en-US" sz="2400" b="1" cap="none" spc="0" baseline="0">
                <a:ln w="10160">
                  <a:solidFill>
                    <a:srgbClr val="A0FFCD"/>
                  </a:solidFill>
                  <a:prstDash val="solid"/>
                </a:ln>
                <a:solidFill>
                  <a:srgbClr val="FFFFFF"/>
                </a:solidFill>
                <a:effectLst>
                  <a:outerShdw blurRad="38100" dist="22860" dir="5400000" algn="tl" rotWithShape="0">
                    <a:srgbClr val="000000">
                      <a:alpha val="30000"/>
                    </a:srgbClr>
                  </a:outerShdw>
                </a:effectLst>
                <a:latin typeface="Tahoma" panose="020B0604030504040204" pitchFamily="34" charset="0"/>
                <a:ea typeface="Tahoma" panose="020B0604030504040204" pitchFamily="34" charset="0"/>
                <a:cs typeface="Tahoma" panose="020B0604030504040204" pitchFamily="34" charset="0"/>
              </a:rPr>
              <a:t>I</a:t>
            </a:r>
            <a:endParaRPr lang="en-US" sz="2400" b="1" cap="none" spc="0">
              <a:ln w="10160">
                <a:solidFill>
                  <a:srgbClr val="A0FFCD"/>
                </a:solidFill>
                <a:prstDash val="solid"/>
              </a:ln>
              <a:solidFill>
                <a:srgbClr val="FFFFFF"/>
              </a:solidFill>
              <a:effectLst>
                <a:outerShdw blurRad="38100" dist="22860" dir="5400000" algn="tl" rotWithShape="0">
                  <a:srgbClr val="000000">
                    <a:alpha val="30000"/>
                  </a:srgbClr>
                </a:outerShdw>
              </a:effectLst>
            </a:endParaRPr>
          </a:p>
        </xdr:txBody>
      </xdr:sp>
    </xdr:grpSp>
    <xdr:clientData/>
  </xdr:twoCellAnchor>
  <xdr:twoCellAnchor>
    <xdr:from>
      <xdr:col>14</xdr:col>
      <xdr:colOff>91440</xdr:colOff>
      <xdr:row>976</xdr:row>
      <xdr:rowOff>247650</xdr:rowOff>
    </xdr:from>
    <xdr:to>
      <xdr:col>15</xdr:col>
      <xdr:colOff>320040</xdr:colOff>
      <xdr:row>978</xdr:row>
      <xdr:rowOff>135286</xdr:rowOff>
    </xdr:to>
    <xdr:grpSp>
      <xdr:nvGrpSpPr>
        <xdr:cNvPr id="1302" name="Group 1301">
          <a:extLst>
            <a:ext uri="{FF2B5EF4-FFF2-40B4-BE49-F238E27FC236}">
              <a16:creationId xmlns:a16="http://schemas.microsoft.com/office/drawing/2014/main" id="{02B39642-A41A-468F-A8BD-2D626D8E443E}"/>
            </a:ext>
          </a:extLst>
        </xdr:cNvPr>
        <xdr:cNvGrpSpPr/>
      </xdr:nvGrpSpPr>
      <xdr:grpSpPr>
        <a:xfrm>
          <a:off x="6492240" y="185705750"/>
          <a:ext cx="342900" cy="395636"/>
          <a:chOff x="6393180" y="135504780"/>
          <a:chExt cx="350520" cy="390556"/>
        </a:xfrm>
      </xdr:grpSpPr>
      <xdr:sp macro="" textlink="">
        <xdr:nvSpPr>
          <xdr:cNvPr id="1303" name="Rectangle: Rounded Corners 1302">
            <a:extLst>
              <a:ext uri="{FF2B5EF4-FFF2-40B4-BE49-F238E27FC236}">
                <a16:creationId xmlns:a16="http://schemas.microsoft.com/office/drawing/2014/main" id="{90602E07-E3EB-2CF1-D6AA-122A32BDF654}"/>
              </a:ext>
            </a:extLst>
          </xdr:cNvPr>
          <xdr:cNvSpPr/>
        </xdr:nvSpPr>
        <xdr:spPr>
          <a:xfrm>
            <a:off x="6393180" y="135529320"/>
            <a:ext cx="350520" cy="350520"/>
          </a:xfrm>
          <a:prstGeom prst="roundRect">
            <a:avLst>
              <a:gd name="adj" fmla="val 50000"/>
            </a:avLst>
          </a:prstGeom>
          <a:solidFill>
            <a:srgbClr val="A0FFC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304" name="Rectangle 1303">
            <a:extLst>
              <a:ext uri="{FF2B5EF4-FFF2-40B4-BE49-F238E27FC236}">
                <a16:creationId xmlns:a16="http://schemas.microsoft.com/office/drawing/2014/main" id="{ECE130A2-3915-53F8-CCB9-086F3A781E53}"/>
              </a:ext>
            </a:extLst>
          </xdr:cNvPr>
          <xdr:cNvSpPr/>
        </xdr:nvSpPr>
        <xdr:spPr>
          <a:xfrm>
            <a:off x="6458741" y="135504780"/>
            <a:ext cx="204158" cy="390556"/>
          </a:xfrm>
          <a:prstGeom prst="rect">
            <a:avLst/>
          </a:prstGeom>
          <a:noFill/>
        </xdr:spPr>
        <xdr:txBody>
          <a:bodyPr wrap="none" lIns="27432" tIns="0" rIns="27432" bIns="0">
            <a:spAutoFit/>
          </a:bodyPr>
          <a:lstStyle/>
          <a:p>
            <a:pPr algn="ctr"/>
            <a:r>
              <a:rPr lang="en-US" sz="2400" b="1" cap="none" spc="0" baseline="0">
                <a:ln w="10160">
                  <a:solidFill>
                    <a:srgbClr val="A0FFCD"/>
                  </a:solidFill>
                  <a:prstDash val="solid"/>
                </a:ln>
                <a:solidFill>
                  <a:srgbClr val="FFFFFF"/>
                </a:solidFill>
                <a:effectLst>
                  <a:outerShdw blurRad="38100" dist="22860" dir="5400000" algn="tl" rotWithShape="0">
                    <a:srgbClr val="000000">
                      <a:alpha val="30000"/>
                    </a:srgbClr>
                  </a:outerShdw>
                </a:effectLst>
                <a:latin typeface="Tahoma" panose="020B0604030504040204" pitchFamily="34" charset="0"/>
                <a:ea typeface="Tahoma" panose="020B0604030504040204" pitchFamily="34" charset="0"/>
                <a:cs typeface="Tahoma" panose="020B0604030504040204" pitchFamily="34" charset="0"/>
              </a:rPr>
              <a:t>I</a:t>
            </a:r>
            <a:endParaRPr lang="en-US" sz="2400" b="1" cap="none" spc="0">
              <a:ln w="10160">
                <a:solidFill>
                  <a:srgbClr val="A0FFCD"/>
                </a:solidFill>
                <a:prstDash val="solid"/>
              </a:ln>
              <a:solidFill>
                <a:srgbClr val="FFFFFF"/>
              </a:solidFill>
              <a:effectLst>
                <a:outerShdw blurRad="38100" dist="22860" dir="5400000" algn="tl" rotWithShape="0">
                  <a:srgbClr val="000000">
                    <a:alpha val="30000"/>
                  </a:srgbClr>
                </a:outerShdw>
              </a:effectLst>
            </a:endParaRPr>
          </a:p>
        </xdr:txBody>
      </xdr:sp>
    </xdr:grpSp>
    <xdr:clientData/>
  </xdr:twoCellAnchor>
  <xdr:twoCellAnchor>
    <xdr:from>
      <xdr:col>14</xdr:col>
      <xdr:colOff>91440</xdr:colOff>
      <xdr:row>1045</xdr:row>
      <xdr:rowOff>148590</xdr:rowOff>
    </xdr:from>
    <xdr:to>
      <xdr:col>15</xdr:col>
      <xdr:colOff>320040</xdr:colOff>
      <xdr:row>1046</xdr:row>
      <xdr:rowOff>356266</xdr:rowOff>
    </xdr:to>
    <xdr:grpSp>
      <xdr:nvGrpSpPr>
        <xdr:cNvPr id="1305" name="Group 1304">
          <a:extLst>
            <a:ext uri="{FF2B5EF4-FFF2-40B4-BE49-F238E27FC236}">
              <a16:creationId xmlns:a16="http://schemas.microsoft.com/office/drawing/2014/main" id="{10A8F11F-1408-45E9-BF46-974E539D9335}"/>
            </a:ext>
          </a:extLst>
        </xdr:cNvPr>
        <xdr:cNvGrpSpPr/>
      </xdr:nvGrpSpPr>
      <xdr:grpSpPr>
        <a:xfrm>
          <a:off x="6492240" y="200110090"/>
          <a:ext cx="342900" cy="379126"/>
          <a:chOff x="6393180" y="135504780"/>
          <a:chExt cx="350520" cy="390556"/>
        </a:xfrm>
      </xdr:grpSpPr>
      <xdr:sp macro="" textlink="">
        <xdr:nvSpPr>
          <xdr:cNvPr id="1306" name="Rectangle: Rounded Corners 1305">
            <a:extLst>
              <a:ext uri="{FF2B5EF4-FFF2-40B4-BE49-F238E27FC236}">
                <a16:creationId xmlns:a16="http://schemas.microsoft.com/office/drawing/2014/main" id="{89B77ED3-3885-6A8C-81C1-F1CAEE891C53}"/>
              </a:ext>
            </a:extLst>
          </xdr:cNvPr>
          <xdr:cNvSpPr/>
        </xdr:nvSpPr>
        <xdr:spPr>
          <a:xfrm>
            <a:off x="6393180" y="135529320"/>
            <a:ext cx="350520" cy="350520"/>
          </a:xfrm>
          <a:prstGeom prst="roundRect">
            <a:avLst>
              <a:gd name="adj" fmla="val 50000"/>
            </a:avLst>
          </a:prstGeom>
          <a:solidFill>
            <a:srgbClr val="A0FFC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307" name="Rectangle 1306">
            <a:extLst>
              <a:ext uri="{FF2B5EF4-FFF2-40B4-BE49-F238E27FC236}">
                <a16:creationId xmlns:a16="http://schemas.microsoft.com/office/drawing/2014/main" id="{6EFEE878-8D28-3AB4-1BE6-F472F6767EC4}"/>
              </a:ext>
            </a:extLst>
          </xdr:cNvPr>
          <xdr:cNvSpPr/>
        </xdr:nvSpPr>
        <xdr:spPr>
          <a:xfrm>
            <a:off x="6458741" y="135504780"/>
            <a:ext cx="204158" cy="390556"/>
          </a:xfrm>
          <a:prstGeom prst="rect">
            <a:avLst/>
          </a:prstGeom>
          <a:noFill/>
        </xdr:spPr>
        <xdr:txBody>
          <a:bodyPr wrap="none" lIns="27432" tIns="0" rIns="27432" bIns="0">
            <a:spAutoFit/>
          </a:bodyPr>
          <a:lstStyle/>
          <a:p>
            <a:pPr algn="ctr"/>
            <a:r>
              <a:rPr lang="en-US" sz="2400" b="1" cap="none" spc="0" baseline="0">
                <a:ln w="10160">
                  <a:solidFill>
                    <a:srgbClr val="A0FFCD"/>
                  </a:solidFill>
                  <a:prstDash val="solid"/>
                </a:ln>
                <a:solidFill>
                  <a:srgbClr val="FFFFFF"/>
                </a:solidFill>
                <a:effectLst>
                  <a:outerShdw blurRad="38100" dist="22860" dir="5400000" algn="tl" rotWithShape="0">
                    <a:srgbClr val="000000">
                      <a:alpha val="30000"/>
                    </a:srgbClr>
                  </a:outerShdw>
                </a:effectLst>
                <a:latin typeface="Tahoma" panose="020B0604030504040204" pitchFamily="34" charset="0"/>
                <a:ea typeface="Tahoma" panose="020B0604030504040204" pitchFamily="34" charset="0"/>
                <a:cs typeface="Tahoma" panose="020B0604030504040204" pitchFamily="34" charset="0"/>
              </a:rPr>
              <a:t>I</a:t>
            </a:r>
            <a:endParaRPr lang="en-US" sz="2400" b="1" cap="none" spc="0">
              <a:ln w="10160">
                <a:solidFill>
                  <a:srgbClr val="A0FFCD"/>
                </a:solidFill>
                <a:prstDash val="solid"/>
              </a:ln>
              <a:solidFill>
                <a:srgbClr val="FFFFFF"/>
              </a:solidFill>
              <a:effectLst>
                <a:outerShdw blurRad="38100" dist="22860" dir="5400000" algn="tl" rotWithShape="0">
                  <a:srgbClr val="000000">
                    <a:alpha val="30000"/>
                  </a:srgbClr>
                </a:outerShdw>
              </a:effectLst>
            </a:endParaRPr>
          </a:p>
        </xdr:txBody>
      </xdr:sp>
    </xdr:grpSp>
    <xdr:clientData/>
  </xdr:twoCellAnchor>
  <xdr:twoCellAnchor>
    <xdr:from>
      <xdr:col>14</xdr:col>
      <xdr:colOff>91440</xdr:colOff>
      <xdr:row>1137</xdr:row>
      <xdr:rowOff>186690</xdr:rowOff>
    </xdr:from>
    <xdr:to>
      <xdr:col>15</xdr:col>
      <xdr:colOff>320040</xdr:colOff>
      <xdr:row>1139</xdr:row>
      <xdr:rowOff>158146</xdr:rowOff>
    </xdr:to>
    <xdr:grpSp>
      <xdr:nvGrpSpPr>
        <xdr:cNvPr id="1308" name="Group 1307">
          <a:extLst>
            <a:ext uri="{FF2B5EF4-FFF2-40B4-BE49-F238E27FC236}">
              <a16:creationId xmlns:a16="http://schemas.microsoft.com/office/drawing/2014/main" id="{27B92014-9A47-47F0-8A2F-EFDA3685701C}"/>
            </a:ext>
          </a:extLst>
        </xdr:cNvPr>
        <xdr:cNvGrpSpPr/>
      </xdr:nvGrpSpPr>
      <xdr:grpSpPr>
        <a:xfrm>
          <a:off x="6492240" y="222538290"/>
          <a:ext cx="342900" cy="320706"/>
          <a:chOff x="6393180" y="135504780"/>
          <a:chExt cx="350520" cy="390556"/>
        </a:xfrm>
      </xdr:grpSpPr>
      <xdr:sp macro="" textlink="">
        <xdr:nvSpPr>
          <xdr:cNvPr id="1309" name="Rectangle: Rounded Corners 1308">
            <a:extLst>
              <a:ext uri="{FF2B5EF4-FFF2-40B4-BE49-F238E27FC236}">
                <a16:creationId xmlns:a16="http://schemas.microsoft.com/office/drawing/2014/main" id="{CEE13EF1-8FAB-35C6-908F-6ABB5FA9DC47}"/>
              </a:ext>
            </a:extLst>
          </xdr:cNvPr>
          <xdr:cNvSpPr/>
        </xdr:nvSpPr>
        <xdr:spPr>
          <a:xfrm>
            <a:off x="6393180" y="135529320"/>
            <a:ext cx="350520" cy="350520"/>
          </a:xfrm>
          <a:prstGeom prst="roundRect">
            <a:avLst>
              <a:gd name="adj" fmla="val 50000"/>
            </a:avLst>
          </a:prstGeom>
          <a:solidFill>
            <a:srgbClr val="A0FFC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310" name="Rectangle 1309">
            <a:extLst>
              <a:ext uri="{FF2B5EF4-FFF2-40B4-BE49-F238E27FC236}">
                <a16:creationId xmlns:a16="http://schemas.microsoft.com/office/drawing/2014/main" id="{A3ADB252-D3D4-72AB-5C47-C6B31D76D0C3}"/>
              </a:ext>
            </a:extLst>
          </xdr:cNvPr>
          <xdr:cNvSpPr/>
        </xdr:nvSpPr>
        <xdr:spPr>
          <a:xfrm>
            <a:off x="6458741" y="135504780"/>
            <a:ext cx="204158" cy="390556"/>
          </a:xfrm>
          <a:prstGeom prst="rect">
            <a:avLst/>
          </a:prstGeom>
          <a:noFill/>
        </xdr:spPr>
        <xdr:txBody>
          <a:bodyPr wrap="none" lIns="27432" tIns="0" rIns="27432" bIns="0">
            <a:spAutoFit/>
          </a:bodyPr>
          <a:lstStyle/>
          <a:p>
            <a:pPr algn="ctr"/>
            <a:r>
              <a:rPr lang="en-US" sz="2400" b="1" cap="none" spc="0" baseline="0">
                <a:ln w="10160">
                  <a:solidFill>
                    <a:srgbClr val="A0FFCD"/>
                  </a:solidFill>
                  <a:prstDash val="solid"/>
                </a:ln>
                <a:solidFill>
                  <a:srgbClr val="FFFFFF"/>
                </a:solidFill>
                <a:effectLst>
                  <a:outerShdw blurRad="38100" dist="22860" dir="5400000" algn="tl" rotWithShape="0">
                    <a:srgbClr val="000000">
                      <a:alpha val="30000"/>
                    </a:srgbClr>
                  </a:outerShdw>
                </a:effectLst>
                <a:latin typeface="Tahoma" panose="020B0604030504040204" pitchFamily="34" charset="0"/>
                <a:ea typeface="Tahoma" panose="020B0604030504040204" pitchFamily="34" charset="0"/>
                <a:cs typeface="Tahoma" panose="020B0604030504040204" pitchFamily="34" charset="0"/>
              </a:rPr>
              <a:t>I</a:t>
            </a:r>
            <a:endParaRPr lang="en-US" sz="2400" b="1" cap="none" spc="0">
              <a:ln w="10160">
                <a:solidFill>
                  <a:srgbClr val="A0FFCD"/>
                </a:solidFill>
                <a:prstDash val="solid"/>
              </a:ln>
              <a:solidFill>
                <a:srgbClr val="FFFFFF"/>
              </a:solidFill>
              <a:effectLst>
                <a:outerShdw blurRad="38100" dist="22860" dir="5400000" algn="tl" rotWithShape="0">
                  <a:srgbClr val="000000">
                    <a:alpha val="30000"/>
                  </a:srgbClr>
                </a:outerShdw>
              </a:effectLst>
            </a:endParaRPr>
          </a:p>
        </xdr:txBody>
      </xdr:sp>
    </xdr:grpSp>
    <xdr:clientData/>
  </xdr:twoCellAnchor>
  <xdr:twoCellAnchor>
    <xdr:from>
      <xdr:col>14</xdr:col>
      <xdr:colOff>91440</xdr:colOff>
      <xdr:row>1174</xdr:row>
      <xdr:rowOff>171450</xdr:rowOff>
    </xdr:from>
    <xdr:to>
      <xdr:col>15</xdr:col>
      <xdr:colOff>320040</xdr:colOff>
      <xdr:row>1177</xdr:row>
      <xdr:rowOff>20986</xdr:rowOff>
    </xdr:to>
    <xdr:grpSp>
      <xdr:nvGrpSpPr>
        <xdr:cNvPr id="1311" name="Group 1310">
          <a:extLst>
            <a:ext uri="{FF2B5EF4-FFF2-40B4-BE49-F238E27FC236}">
              <a16:creationId xmlns:a16="http://schemas.microsoft.com/office/drawing/2014/main" id="{529CA7C8-D6C0-4864-8522-476D3C44ECB3}"/>
            </a:ext>
          </a:extLst>
        </xdr:cNvPr>
        <xdr:cNvGrpSpPr/>
      </xdr:nvGrpSpPr>
      <xdr:grpSpPr>
        <a:xfrm>
          <a:off x="6492240" y="230378000"/>
          <a:ext cx="342900" cy="376586"/>
          <a:chOff x="6393180" y="135504780"/>
          <a:chExt cx="350520" cy="390556"/>
        </a:xfrm>
      </xdr:grpSpPr>
      <xdr:sp macro="" textlink="">
        <xdr:nvSpPr>
          <xdr:cNvPr id="1312" name="Rectangle: Rounded Corners 1311">
            <a:extLst>
              <a:ext uri="{FF2B5EF4-FFF2-40B4-BE49-F238E27FC236}">
                <a16:creationId xmlns:a16="http://schemas.microsoft.com/office/drawing/2014/main" id="{515BBD23-FD8C-86F5-01F5-1BB0C393EE0D}"/>
              </a:ext>
            </a:extLst>
          </xdr:cNvPr>
          <xdr:cNvSpPr/>
        </xdr:nvSpPr>
        <xdr:spPr>
          <a:xfrm>
            <a:off x="6393180" y="135529320"/>
            <a:ext cx="350520" cy="350520"/>
          </a:xfrm>
          <a:prstGeom prst="roundRect">
            <a:avLst>
              <a:gd name="adj" fmla="val 50000"/>
            </a:avLst>
          </a:prstGeom>
          <a:solidFill>
            <a:srgbClr val="A0FFC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313" name="Rectangle 1312">
            <a:extLst>
              <a:ext uri="{FF2B5EF4-FFF2-40B4-BE49-F238E27FC236}">
                <a16:creationId xmlns:a16="http://schemas.microsoft.com/office/drawing/2014/main" id="{7D968A67-AEB8-7FF5-D952-269E827395E3}"/>
              </a:ext>
            </a:extLst>
          </xdr:cNvPr>
          <xdr:cNvSpPr/>
        </xdr:nvSpPr>
        <xdr:spPr>
          <a:xfrm>
            <a:off x="6458741" y="135504780"/>
            <a:ext cx="204158" cy="390556"/>
          </a:xfrm>
          <a:prstGeom prst="rect">
            <a:avLst/>
          </a:prstGeom>
          <a:noFill/>
        </xdr:spPr>
        <xdr:txBody>
          <a:bodyPr wrap="none" lIns="27432" tIns="0" rIns="27432" bIns="0">
            <a:spAutoFit/>
          </a:bodyPr>
          <a:lstStyle/>
          <a:p>
            <a:pPr algn="ctr"/>
            <a:r>
              <a:rPr lang="en-US" sz="2400" b="1" cap="none" spc="0" baseline="0">
                <a:ln w="10160">
                  <a:solidFill>
                    <a:srgbClr val="A0FFCD"/>
                  </a:solidFill>
                  <a:prstDash val="solid"/>
                </a:ln>
                <a:solidFill>
                  <a:srgbClr val="FFFFFF"/>
                </a:solidFill>
                <a:effectLst>
                  <a:outerShdw blurRad="38100" dist="22860" dir="5400000" algn="tl" rotWithShape="0">
                    <a:srgbClr val="000000">
                      <a:alpha val="30000"/>
                    </a:srgbClr>
                  </a:outerShdw>
                </a:effectLst>
                <a:latin typeface="Tahoma" panose="020B0604030504040204" pitchFamily="34" charset="0"/>
                <a:ea typeface="Tahoma" panose="020B0604030504040204" pitchFamily="34" charset="0"/>
                <a:cs typeface="Tahoma" panose="020B0604030504040204" pitchFamily="34" charset="0"/>
              </a:rPr>
              <a:t>I</a:t>
            </a:r>
            <a:endParaRPr lang="en-US" sz="2400" b="1" cap="none" spc="0">
              <a:ln w="10160">
                <a:solidFill>
                  <a:srgbClr val="A0FFCD"/>
                </a:solidFill>
                <a:prstDash val="solid"/>
              </a:ln>
              <a:solidFill>
                <a:srgbClr val="FFFFFF"/>
              </a:solidFill>
              <a:effectLst>
                <a:outerShdw blurRad="38100" dist="22860" dir="5400000" algn="tl" rotWithShape="0">
                  <a:srgbClr val="000000">
                    <a:alpha val="30000"/>
                  </a:srgbClr>
                </a:outerShdw>
              </a:effectLst>
            </a:endParaRPr>
          </a:p>
        </xdr:txBody>
      </xdr:sp>
    </xdr:grpSp>
    <xdr:clientData/>
  </xdr:twoCellAnchor>
  <xdr:twoCellAnchor>
    <xdr:from>
      <xdr:col>14</xdr:col>
      <xdr:colOff>91440</xdr:colOff>
      <xdr:row>1316</xdr:row>
      <xdr:rowOff>3810</xdr:rowOff>
    </xdr:from>
    <xdr:to>
      <xdr:col>15</xdr:col>
      <xdr:colOff>320040</xdr:colOff>
      <xdr:row>1317</xdr:row>
      <xdr:rowOff>181006</xdr:rowOff>
    </xdr:to>
    <xdr:grpSp>
      <xdr:nvGrpSpPr>
        <xdr:cNvPr id="1314" name="Group 1313">
          <a:extLst>
            <a:ext uri="{FF2B5EF4-FFF2-40B4-BE49-F238E27FC236}">
              <a16:creationId xmlns:a16="http://schemas.microsoft.com/office/drawing/2014/main" id="{CA4F6C1E-3475-4F5F-B44A-7C00B1D69462}"/>
            </a:ext>
          </a:extLst>
        </xdr:cNvPr>
        <xdr:cNvGrpSpPr/>
      </xdr:nvGrpSpPr>
      <xdr:grpSpPr>
        <a:xfrm>
          <a:off x="6492240" y="255572260"/>
          <a:ext cx="342900" cy="393096"/>
          <a:chOff x="6393180" y="135504780"/>
          <a:chExt cx="350520" cy="390556"/>
        </a:xfrm>
      </xdr:grpSpPr>
      <xdr:sp macro="" textlink="">
        <xdr:nvSpPr>
          <xdr:cNvPr id="1315" name="Rectangle: Rounded Corners 1314">
            <a:extLst>
              <a:ext uri="{FF2B5EF4-FFF2-40B4-BE49-F238E27FC236}">
                <a16:creationId xmlns:a16="http://schemas.microsoft.com/office/drawing/2014/main" id="{4AC101EF-2FB4-3523-4E69-260C5DA686B0}"/>
              </a:ext>
            </a:extLst>
          </xdr:cNvPr>
          <xdr:cNvSpPr/>
        </xdr:nvSpPr>
        <xdr:spPr>
          <a:xfrm>
            <a:off x="6393180" y="135529320"/>
            <a:ext cx="350520" cy="350520"/>
          </a:xfrm>
          <a:prstGeom prst="roundRect">
            <a:avLst>
              <a:gd name="adj" fmla="val 50000"/>
            </a:avLst>
          </a:prstGeom>
          <a:solidFill>
            <a:srgbClr val="A0FFC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316" name="Rectangle 1315">
            <a:extLst>
              <a:ext uri="{FF2B5EF4-FFF2-40B4-BE49-F238E27FC236}">
                <a16:creationId xmlns:a16="http://schemas.microsoft.com/office/drawing/2014/main" id="{748148AE-C4E6-3795-CF3C-BCCFBCCBC622}"/>
              </a:ext>
            </a:extLst>
          </xdr:cNvPr>
          <xdr:cNvSpPr/>
        </xdr:nvSpPr>
        <xdr:spPr>
          <a:xfrm>
            <a:off x="6458741" y="135504780"/>
            <a:ext cx="204158" cy="390556"/>
          </a:xfrm>
          <a:prstGeom prst="rect">
            <a:avLst/>
          </a:prstGeom>
          <a:noFill/>
        </xdr:spPr>
        <xdr:txBody>
          <a:bodyPr wrap="none" lIns="27432" tIns="0" rIns="27432" bIns="0">
            <a:spAutoFit/>
          </a:bodyPr>
          <a:lstStyle/>
          <a:p>
            <a:pPr algn="ctr"/>
            <a:r>
              <a:rPr lang="en-US" sz="2400" b="1" cap="none" spc="0" baseline="0">
                <a:ln w="10160">
                  <a:solidFill>
                    <a:srgbClr val="A0FFCD"/>
                  </a:solidFill>
                  <a:prstDash val="solid"/>
                </a:ln>
                <a:solidFill>
                  <a:srgbClr val="FFFFFF"/>
                </a:solidFill>
                <a:effectLst>
                  <a:outerShdw blurRad="38100" dist="22860" dir="5400000" algn="tl" rotWithShape="0">
                    <a:srgbClr val="000000">
                      <a:alpha val="30000"/>
                    </a:srgbClr>
                  </a:outerShdw>
                </a:effectLst>
                <a:latin typeface="Tahoma" panose="020B0604030504040204" pitchFamily="34" charset="0"/>
                <a:ea typeface="Tahoma" panose="020B0604030504040204" pitchFamily="34" charset="0"/>
                <a:cs typeface="Tahoma" panose="020B0604030504040204" pitchFamily="34" charset="0"/>
              </a:rPr>
              <a:t>I</a:t>
            </a:r>
            <a:endParaRPr lang="en-US" sz="2400" b="1" cap="none" spc="0">
              <a:ln w="10160">
                <a:solidFill>
                  <a:srgbClr val="A0FFCD"/>
                </a:solidFill>
                <a:prstDash val="solid"/>
              </a:ln>
              <a:solidFill>
                <a:srgbClr val="FFFFFF"/>
              </a:solidFill>
              <a:effectLst>
                <a:outerShdw blurRad="38100" dist="22860" dir="5400000" algn="tl" rotWithShape="0">
                  <a:srgbClr val="000000">
                    <a:alpha val="30000"/>
                  </a:srgbClr>
                </a:outerShdw>
              </a:effectLst>
            </a:endParaRPr>
          </a:p>
        </xdr:txBody>
      </xdr:sp>
    </xdr:grpSp>
    <xdr:clientData/>
  </xdr:twoCellAnchor>
  <xdr:twoCellAnchor>
    <xdr:from>
      <xdr:col>14</xdr:col>
      <xdr:colOff>91440</xdr:colOff>
      <xdr:row>1409</xdr:row>
      <xdr:rowOff>110490</xdr:rowOff>
    </xdr:from>
    <xdr:to>
      <xdr:col>15</xdr:col>
      <xdr:colOff>320040</xdr:colOff>
      <xdr:row>1411</xdr:row>
      <xdr:rowOff>165766</xdr:rowOff>
    </xdr:to>
    <xdr:grpSp>
      <xdr:nvGrpSpPr>
        <xdr:cNvPr id="1317" name="Group 1316">
          <a:extLst>
            <a:ext uri="{FF2B5EF4-FFF2-40B4-BE49-F238E27FC236}">
              <a16:creationId xmlns:a16="http://schemas.microsoft.com/office/drawing/2014/main" id="{137A4B56-49A3-43B9-850A-43F22025FD5C}"/>
            </a:ext>
          </a:extLst>
        </xdr:cNvPr>
        <xdr:cNvGrpSpPr/>
      </xdr:nvGrpSpPr>
      <xdr:grpSpPr>
        <a:xfrm>
          <a:off x="6492240" y="272246090"/>
          <a:ext cx="342900" cy="398176"/>
          <a:chOff x="6393180" y="135504780"/>
          <a:chExt cx="350520" cy="390556"/>
        </a:xfrm>
      </xdr:grpSpPr>
      <xdr:sp macro="" textlink="">
        <xdr:nvSpPr>
          <xdr:cNvPr id="1318" name="Rectangle: Rounded Corners 1317">
            <a:extLst>
              <a:ext uri="{FF2B5EF4-FFF2-40B4-BE49-F238E27FC236}">
                <a16:creationId xmlns:a16="http://schemas.microsoft.com/office/drawing/2014/main" id="{8C44FDF8-0DE4-2DF2-E10F-266E642D618B}"/>
              </a:ext>
            </a:extLst>
          </xdr:cNvPr>
          <xdr:cNvSpPr/>
        </xdr:nvSpPr>
        <xdr:spPr>
          <a:xfrm>
            <a:off x="6393180" y="135529320"/>
            <a:ext cx="350520" cy="350520"/>
          </a:xfrm>
          <a:prstGeom prst="roundRect">
            <a:avLst>
              <a:gd name="adj" fmla="val 50000"/>
            </a:avLst>
          </a:prstGeom>
          <a:solidFill>
            <a:srgbClr val="A0FFC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319" name="Rectangle 1318">
            <a:extLst>
              <a:ext uri="{FF2B5EF4-FFF2-40B4-BE49-F238E27FC236}">
                <a16:creationId xmlns:a16="http://schemas.microsoft.com/office/drawing/2014/main" id="{D2A4A58B-0DB3-18AE-B852-C96ECEC0847A}"/>
              </a:ext>
            </a:extLst>
          </xdr:cNvPr>
          <xdr:cNvSpPr/>
        </xdr:nvSpPr>
        <xdr:spPr>
          <a:xfrm>
            <a:off x="6458741" y="135504780"/>
            <a:ext cx="204158" cy="390556"/>
          </a:xfrm>
          <a:prstGeom prst="rect">
            <a:avLst/>
          </a:prstGeom>
          <a:noFill/>
        </xdr:spPr>
        <xdr:txBody>
          <a:bodyPr wrap="none" lIns="27432" tIns="0" rIns="27432" bIns="0">
            <a:spAutoFit/>
          </a:bodyPr>
          <a:lstStyle/>
          <a:p>
            <a:pPr algn="ctr"/>
            <a:r>
              <a:rPr lang="en-US" sz="2400" b="1" cap="none" spc="0" baseline="0">
                <a:ln w="10160">
                  <a:solidFill>
                    <a:srgbClr val="A0FFCD"/>
                  </a:solidFill>
                  <a:prstDash val="solid"/>
                </a:ln>
                <a:solidFill>
                  <a:srgbClr val="FFFFFF"/>
                </a:solidFill>
                <a:effectLst>
                  <a:outerShdw blurRad="38100" dist="22860" dir="5400000" algn="tl" rotWithShape="0">
                    <a:srgbClr val="000000">
                      <a:alpha val="30000"/>
                    </a:srgbClr>
                  </a:outerShdw>
                </a:effectLst>
                <a:latin typeface="Tahoma" panose="020B0604030504040204" pitchFamily="34" charset="0"/>
                <a:ea typeface="Tahoma" panose="020B0604030504040204" pitchFamily="34" charset="0"/>
                <a:cs typeface="Tahoma" panose="020B0604030504040204" pitchFamily="34" charset="0"/>
              </a:rPr>
              <a:t>I</a:t>
            </a:r>
            <a:endParaRPr lang="en-US" sz="2400" b="1" cap="none" spc="0">
              <a:ln w="10160">
                <a:solidFill>
                  <a:srgbClr val="A0FFCD"/>
                </a:solidFill>
                <a:prstDash val="solid"/>
              </a:ln>
              <a:solidFill>
                <a:srgbClr val="FFFFFF"/>
              </a:solidFill>
              <a:effectLst>
                <a:outerShdw blurRad="38100" dist="22860" dir="5400000" algn="tl" rotWithShape="0">
                  <a:srgbClr val="000000">
                    <a:alpha val="30000"/>
                  </a:srgbClr>
                </a:outerShdw>
              </a:effectLst>
            </a:endParaRPr>
          </a:p>
        </xdr:txBody>
      </xdr:sp>
    </xdr:grpSp>
    <xdr:clientData/>
  </xdr:twoCellAnchor>
  <xdr:twoCellAnchor>
    <xdr:from>
      <xdr:col>14</xdr:col>
      <xdr:colOff>91440</xdr:colOff>
      <xdr:row>1501</xdr:row>
      <xdr:rowOff>3810</xdr:rowOff>
    </xdr:from>
    <xdr:to>
      <xdr:col>15</xdr:col>
      <xdr:colOff>320040</xdr:colOff>
      <xdr:row>1502</xdr:row>
      <xdr:rowOff>181006</xdr:rowOff>
    </xdr:to>
    <xdr:grpSp>
      <xdr:nvGrpSpPr>
        <xdr:cNvPr id="1320" name="Group 1319">
          <a:extLst>
            <a:ext uri="{FF2B5EF4-FFF2-40B4-BE49-F238E27FC236}">
              <a16:creationId xmlns:a16="http://schemas.microsoft.com/office/drawing/2014/main" id="{F45A1538-F114-4FB6-9130-49EA9B193CBD}"/>
            </a:ext>
          </a:extLst>
        </xdr:cNvPr>
        <xdr:cNvGrpSpPr/>
      </xdr:nvGrpSpPr>
      <xdr:grpSpPr>
        <a:xfrm>
          <a:off x="6492240" y="288890710"/>
          <a:ext cx="342900" cy="393096"/>
          <a:chOff x="6393180" y="135504780"/>
          <a:chExt cx="350520" cy="390556"/>
        </a:xfrm>
      </xdr:grpSpPr>
      <xdr:sp macro="" textlink="">
        <xdr:nvSpPr>
          <xdr:cNvPr id="1321" name="Rectangle: Rounded Corners 1320">
            <a:extLst>
              <a:ext uri="{FF2B5EF4-FFF2-40B4-BE49-F238E27FC236}">
                <a16:creationId xmlns:a16="http://schemas.microsoft.com/office/drawing/2014/main" id="{329E2BDE-0516-3851-8134-71393262087F}"/>
              </a:ext>
            </a:extLst>
          </xdr:cNvPr>
          <xdr:cNvSpPr/>
        </xdr:nvSpPr>
        <xdr:spPr>
          <a:xfrm>
            <a:off x="6393180" y="135529320"/>
            <a:ext cx="350520" cy="350520"/>
          </a:xfrm>
          <a:prstGeom prst="roundRect">
            <a:avLst>
              <a:gd name="adj" fmla="val 50000"/>
            </a:avLst>
          </a:prstGeom>
          <a:solidFill>
            <a:srgbClr val="A0FFC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322" name="Rectangle 1321">
            <a:extLst>
              <a:ext uri="{FF2B5EF4-FFF2-40B4-BE49-F238E27FC236}">
                <a16:creationId xmlns:a16="http://schemas.microsoft.com/office/drawing/2014/main" id="{57CE137A-1B71-C31C-5B1A-9E1E5278E914}"/>
              </a:ext>
            </a:extLst>
          </xdr:cNvPr>
          <xdr:cNvSpPr/>
        </xdr:nvSpPr>
        <xdr:spPr>
          <a:xfrm>
            <a:off x="6458741" y="135504780"/>
            <a:ext cx="204158" cy="390556"/>
          </a:xfrm>
          <a:prstGeom prst="rect">
            <a:avLst/>
          </a:prstGeom>
          <a:noFill/>
        </xdr:spPr>
        <xdr:txBody>
          <a:bodyPr wrap="none" lIns="27432" tIns="0" rIns="27432" bIns="0">
            <a:spAutoFit/>
          </a:bodyPr>
          <a:lstStyle/>
          <a:p>
            <a:pPr algn="ctr"/>
            <a:r>
              <a:rPr lang="en-US" sz="2400" b="1" cap="none" spc="0" baseline="0">
                <a:ln w="10160">
                  <a:solidFill>
                    <a:srgbClr val="A0FFCD"/>
                  </a:solidFill>
                  <a:prstDash val="solid"/>
                </a:ln>
                <a:solidFill>
                  <a:srgbClr val="FFFFFF"/>
                </a:solidFill>
                <a:effectLst>
                  <a:outerShdw blurRad="38100" dist="22860" dir="5400000" algn="tl" rotWithShape="0">
                    <a:srgbClr val="000000">
                      <a:alpha val="30000"/>
                    </a:srgbClr>
                  </a:outerShdw>
                </a:effectLst>
                <a:latin typeface="Tahoma" panose="020B0604030504040204" pitchFamily="34" charset="0"/>
                <a:ea typeface="Tahoma" panose="020B0604030504040204" pitchFamily="34" charset="0"/>
                <a:cs typeface="Tahoma" panose="020B0604030504040204" pitchFamily="34" charset="0"/>
              </a:rPr>
              <a:t>I</a:t>
            </a:r>
            <a:endParaRPr lang="en-US" sz="2400" b="1" cap="none" spc="0">
              <a:ln w="10160">
                <a:solidFill>
                  <a:srgbClr val="A0FFCD"/>
                </a:solidFill>
                <a:prstDash val="solid"/>
              </a:ln>
              <a:solidFill>
                <a:srgbClr val="FFFFFF"/>
              </a:solidFill>
              <a:effectLst>
                <a:outerShdw blurRad="38100" dist="22860" dir="5400000" algn="tl" rotWithShape="0">
                  <a:srgbClr val="000000">
                    <a:alpha val="30000"/>
                  </a:srgbClr>
                </a:outerShdw>
              </a:effectLst>
            </a:endParaRPr>
          </a:p>
        </xdr:txBody>
      </xdr:sp>
    </xdr:grpSp>
    <xdr:clientData/>
  </xdr:twoCellAnchor>
  <xdr:twoCellAnchor>
    <xdr:from>
      <xdr:col>12</xdr:col>
      <xdr:colOff>47118</xdr:colOff>
      <xdr:row>9</xdr:row>
      <xdr:rowOff>15693</xdr:rowOff>
    </xdr:from>
    <xdr:to>
      <xdr:col>12</xdr:col>
      <xdr:colOff>164522</xdr:colOff>
      <xdr:row>10</xdr:row>
      <xdr:rowOff>4590</xdr:rowOff>
    </xdr:to>
    <xdr:grpSp>
      <xdr:nvGrpSpPr>
        <xdr:cNvPr id="1323" name="Group 1322">
          <a:extLst>
            <a:ext uri="{FF2B5EF4-FFF2-40B4-BE49-F238E27FC236}">
              <a16:creationId xmlns:a16="http://schemas.microsoft.com/office/drawing/2014/main" id="{A77DEB8A-66D6-4640-86D1-DBA3798705AB}"/>
            </a:ext>
          </a:extLst>
        </xdr:cNvPr>
        <xdr:cNvGrpSpPr/>
      </xdr:nvGrpSpPr>
      <xdr:grpSpPr>
        <a:xfrm>
          <a:off x="5819268" y="2288993"/>
          <a:ext cx="117404" cy="166697"/>
          <a:chOff x="6496416" y="135471422"/>
          <a:chExt cx="117279" cy="159032"/>
        </a:xfrm>
      </xdr:grpSpPr>
      <xdr:sp macro="" textlink="">
        <xdr:nvSpPr>
          <xdr:cNvPr id="1324" name="Rectangle: Rounded Corners 1323">
            <a:extLst>
              <a:ext uri="{FF2B5EF4-FFF2-40B4-BE49-F238E27FC236}">
                <a16:creationId xmlns:a16="http://schemas.microsoft.com/office/drawing/2014/main" id="{37C42F9C-7A8E-9808-4BB7-B9A69CF3794C}"/>
              </a:ext>
            </a:extLst>
          </xdr:cNvPr>
          <xdr:cNvSpPr/>
        </xdr:nvSpPr>
        <xdr:spPr>
          <a:xfrm>
            <a:off x="6499860" y="135499846"/>
            <a:ext cx="109728" cy="106105"/>
          </a:xfrm>
          <a:prstGeom prst="roundRect">
            <a:avLst>
              <a:gd name="adj" fmla="val 50000"/>
            </a:avLst>
          </a:prstGeom>
          <a:solidFill>
            <a:srgbClr val="A0FFC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325" name="Rectangle 1324">
            <a:extLst>
              <a:ext uri="{FF2B5EF4-FFF2-40B4-BE49-F238E27FC236}">
                <a16:creationId xmlns:a16="http://schemas.microsoft.com/office/drawing/2014/main" id="{0880FB5E-1E93-D71B-E3C8-901277BEE48B}"/>
              </a:ext>
            </a:extLst>
          </xdr:cNvPr>
          <xdr:cNvSpPr/>
        </xdr:nvSpPr>
        <xdr:spPr>
          <a:xfrm>
            <a:off x="6496416" y="135471422"/>
            <a:ext cx="117279" cy="159032"/>
          </a:xfrm>
          <a:prstGeom prst="rect">
            <a:avLst/>
          </a:prstGeom>
          <a:noFill/>
        </xdr:spPr>
        <xdr:txBody>
          <a:bodyPr wrap="none" lIns="27432" tIns="0" rIns="27432" bIns="0">
            <a:spAutoFit/>
          </a:bodyPr>
          <a:lstStyle/>
          <a:p>
            <a:pPr algn="ctr"/>
            <a:r>
              <a:rPr lang="en-US" sz="1000" b="1" cap="none" spc="0" baseline="0">
                <a:ln w="3175">
                  <a:solidFill>
                    <a:srgbClr val="A0FFCD"/>
                  </a:solidFill>
                  <a:prstDash val="solid"/>
                </a:ln>
                <a:solidFill>
                  <a:srgbClr val="FFFFFF"/>
                </a:solidFill>
                <a:effectLst>
                  <a:outerShdw blurRad="38100" dist="22860" dir="5400000" algn="tl" rotWithShape="0">
                    <a:srgbClr val="000000">
                      <a:alpha val="30000"/>
                    </a:srgbClr>
                  </a:outerShdw>
                </a:effectLst>
                <a:latin typeface="Tahoma" panose="020B0604030504040204" pitchFamily="34" charset="0"/>
                <a:ea typeface="Tahoma" panose="020B0604030504040204" pitchFamily="34" charset="0"/>
                <a:cs typeface="Tahoma" panose="020B0604030504040204" pitchFamily="34" charset="0"/>
              </a:rPr>
              <a:t>I</a:t>
            </a:r>
            <a:endParaRPr lang="en-US" sz="1000" b="1" cap="none" spc="0">
              <a:ln w="3175">
                <a:solidFill>
                  <a:srgbClr val="A0FFCD"/>
                </a:solidFill>
                <a:prstDash val="solid"/>
              </a:ln>
              <a:solidFill>
                <a:srgbClr val="FFFFFF"/>
              </a:solidFill>
              <a:effectLst>
                <a:outerShdw blurRad="38100" dist="22860" dir="5400000" algn="tl" rotWithShape="0">
                  <a:srgbClr val="000000">
                    <a:alpha val="30000"/>
                  </a:srgbClr>
                </a:outerShdw>
              </a:effectLst>
            </a:endParaRPr>
          </a:p>
        </xdr:txBody>
      </xdr:sp>
    </xdr:grpSp>
    <xdr:clientData/>
  </xdr:twoCellAnchor>
  <xdr:twoCellAnchor>
    <xdr:from>
      <xdr:col>12</xdr:col>
      <xdr:colOff>47118</xdr:colOff>
      <xdr:row>10</xdr:row>
      <xdr:rowOff>21488</xdr:rowOff>
    </xdr:from>
    <xdr:to>
      <xdr:col>12</xdr:col>
      <xdr:colOff>164522</xdr:colOff>
      <xdr:row>10</xdr:row>
      <xdr:rowOff>184225</xdr:rowOff>
    </xdr:to>
    <xdr:grpSp>
      <xdr:nvGrpSpPr>
        <xdr:cNvPr id="1326" name="Group 1325">
          <a:extLst>
            <a:ext uri="{FF2B5EF4-FFF2-40B4-BE49-F238E27FC236}">
              <a16:creationId xmlns:a16="http://schemas.microsoft.com/office/drawing/2014/main" id="{53517BD4-8AB4-42DD-ACE4-2BFC7D08F567}"/>
            </a:ext>
          </a:extLst>
        </xdr:cNvPr>
        <xdr:cNvGrpSpPr/>
      </xdr:nvGrpSpPr>
      <xdr:grpSpPr>
        <a:xfrm>
          <a:off x="5819268" y="2472588"/>
          <a:ext cx="117404" cy="162737"/>
          <a:chOff x="6496416" y="135471422"/>
          <a:chExt cx="117279" cy="159032"/>
        </a:xfrm>
      </xdr:grpSpPr>
      <xdr:sp macro="" textlink="">
        <xdr:nvSpPr>
          <xdr:cNvPr id="1327" name="Rectangle: Rounded Corners 1326">
            <a:extLst>
              <a:ext uri="{FF2B5EF4-FFF2-40B4-BE49-F238E27FC236}">
                <a16:creationId xmlns:a16="http://schemas.microsoft.com/office/drawing/2014/main" id="{43692844-8BC4-339E-8663-8874AA51C307}"/>
              </a:ext>
            </a:extLst>
          </xdr:cNvPr>
          <xdr:cNvSpPr/>
        </xdr:nvSpPr>
        <xdr:spPr>
          <a:xfrm>
            <a:off x="6499860" y="135499846"/>
            <a:ext cx="109728" cy="106105"/>
          </a:xfrm>
          <a:prstGeom prst="roundRect">
            <a:avLst>
              <a:gd name="adj" fmla="val 50000"/>
            </a:avLst>
          </a:prstGeom>
          <a:solidFill>
            <a:srgbClr val="A0FFC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328" name="Rectangle 1327">
            <a:extLst>
              <a:ext uri="{FF2B5EF4-FFF2-40B4-BE49-F238E27FC236}">
                <a16:creationId xmlns:a16="http://schemas.microsoft.com/office/drawing/2014/main" id="{C706B1AB-B755-33B1-B0ED-EF516863C9D5}"/>
              </a:ext>
            </a:extLst>
          </xdr:cNvPr>
          <xdr:cNvSpPr/>
        </xdr:nvSpPr>
        <xdr:spPr>
          <a:xfrm>
            <a:off x="6496416" y="135471422"/>
            <a:ext cx="117279" cy="159032"/>
          </a:xfrm>
          <a:prstGeom prst="rect">
            <a:avLst/>
          </a:prstGeom>
          <a:noFill/>
        </xdr:spPr>
        <xdr:txBody>
          <a:bodyPr wrap="none" lIns="27432" tIns="0" rIns="27432" bIns="0">
            <a:spAutoFit/>
          </a:bodyPr>
          <a:lstStyle/>
          <a:p>
            <a:pPr algn="ctr"/>
            <a:r>
              <a:rPr lang="en-US" sz="1000" b="1" cap="none" spc="0" baseline="0">
                <a:ln w="3175">
                  <a:solidFill>
                    <a:srgbClr val="A0FFCD"/>
                  </a:solidFill>
                  <a:prstDash val="solid"/>
                </a:ln>
                <a:solidFill>
                  <a:srgbClr val="FFFFFF"/>
                </a:solidFill>
                <a:effectLst>
                  <a:outerShdw blurRad="38100" dist="22860" dir="5400000" algn="tl" rotWithShape="0">
                    <a:srgbClr val="000000">
                      <a:alpha val="30000"/>
                    </a:srgbClr>
                  </a:outerShdw>
                </a:effectLst>
                <a:latin typeface="Tahoma" panose="020B0604030504040204" pitchFamily="34" charset="0"/>
                <a:ea typeface="Tahoma" panose="020B0604030504040204" pitchFamily="34" charset="0"/>
                <a:cs typeface="Tahoma" panose="020B0604030504040204" pitchFamily="34" charset="0"/>
              </a:rPr>
              <a:t>I</a:t>
            </a:r>
            <a:endParaRPr lang="en-US" sz="1000" b="1" cap="none" spc="0">
              <a:ln w="3175">
                <a:solidFill>
                  <a:srgbClr val="A0FFCD"/>
                </a:solidFill>
                <a:prstDash val="solid"/>
              </a:ln>
              <a:solidFill>
                <a:srgbClr val="FFFFFF"/>
              </a:solidFill>
              <a:effectLst>
                <a:outerShdw blurRad="38100" dist="22860" dir="5400000" algn="tl" rotWithShape="0">
                  <a:srgbClr val="000000">
                    <a:alpha val="30000"/>
                  </a:srgbClr>
                </a:outerShdw>
              </a:effectLst>
            </a:endParaRPr>
          </a:p>
        </xdr:txBody>
      </xdr:sp>
    </xdr:grpSp>
    <xdr:clientData/>
  </xdr:twoCellAnchor>
  <xdr:twoCellAnchor>
    <xdr:from>
      <xdr:col>12</xdr:col>
      <xdr:colOff>47118</xdr:colOff>
      <xdr:row>11</xdr:row>
      <xdr:rowOff>4104</xdr:rowOff>
    </xdr:from>
    <xdr:to>
      <xdr:col>12</xdr:col>
      <xdr:colOff>164522</xdr:colOff>
      <xdr:row>11</xdr:row>
      <xdr:rowOff>166841</xdr:rowOff>
    </xdr:to>
    <xdr:grpSp>
      <xdr:nvGrpSpPr>
        <xdr:cNvPr id="1329" name="Group 1328">
          <a:extLst>
            <a:ext uri="{FF2B5EF4-FFF2-40B4-BE49-F238E27FC236}">
              <a16:creationId xmlns:a16="http://schemas.microsoft.com/office/drawing/2014/main" id="{EC6C78A4-A40C-419A-84A7-F13471218D0D}"/>
            </a:ext>
          </a:extLst>
        </xdr:cNvPr>
        <xdr:cNvGrpSpPr/>
      </xdr:nvGrpSpPr>
      <xdr:grpSpPr>
        <a:xfrm>
          <a:off x="5819268" y="2652054"/>
          <a:ext cx="117404" cy="162737"/>
          <a:chOff x="6496416" y="135471422"/>
          <a:chExt cx="117279" cy="159032"/>
        </a:xfrm>
      </xdr:grpSpPr>
      <xdr:sp macro="" textlink="">
        <xdr:nvSpPr>
          <xdr:cNvPr id="1330" name="Rectangle: Rounded Corners 1329">
            <a:extLst>
              <a:ext uri="{FF2B5EF4-FFF2-40B4-BE49-F238E27FC236}">
                <a16:creationId xmlns:a16="http://schemas.microsoft.com/office/drawing/2014/main" id="{821B6B04-F38A-6E6F-8746-CFAD94A3F03D}"/>
              </a:ext>
            </a:extLst>
          </xdr:cNvPr>
          <xdr:cNvSpPr/>
        </xdr:nvSpPr>
        <xdr:spPr>
          <a:xfrm>
            <a:off x="6499860" y="135499846"/>
            <a:ext cx="109728" cy="106105"/>
          </a:xfrm>
          <a:prstGeom prst="roundRect">
            <a:avLst>
              <a:gd name="adj" fmla="val 50000"/>
            </a:avLst>
          </a:prstGeom>
          <a:solidFill>
            <a:srgbClr val="A0FFC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331" name="Rectangle 1330">
            <a:extLst>
              <a:ext uri="{FF2B5EF4-FFF2-40B4-BE49-F238E27FC236}">
                <a16:creationId xmlns:a16="http://schemas.microsoft.com/office/drawing/2014/main" id="{DA71B2AB-0132-47C1-CD30-37C971376545}"/>
              </a:ext>
            </a:extLst>
          </xdr:cNvPr>
          <xdr:cNvSpPr/>
        </xdr:nvSpPr>
        <xdr:spPr>
          <a:xfrm>
            <a:off x="6496416" y="135471422"/>
            <a:ext cx="117279" cy="159032"/>
          </a:xfrm>
          <a:prstGeom prst="rect">
            <a:avLst/>
          </a:prstGeom>
          <a:noFill/>
        </xdr:spPr>
        <xdr:txBody>
          <a:bodyPr wrap="none" lIns="27432" tIns="0" rIns="27432" bIns="0">
            <a:spAutoFit/>
          </a:bodyPr>
          <a:lstStyle/>
          <a:p>
            <a:pPr algn="ctr"/>
            <a:r>
              <a:rPr lang="en-US" sz="1000" b="1" cap="none" spc="0" baseline="0">
                <a:ln w="3175">
                  <a:solidFill>
                    <a:srgbClr val="A0FFCD"/>
                  </a:solidFill>
                  <a:prstDash val="solid"/>
                </a:ln>
                <a:solidFill>
                  <a:srgbClr val="FFFFFF"/>
                </a:solidFill>
                <a:effectLst>
                  <a:outerShdw blurRad="38100" dist="22860" dir="5400000" algn="tl" rotWithShape="0">
                    <a:srgbClr val="000000">
                      <a:alpha val="30000"/>
                    </a:srgbClr>
                  </a:outerShdw>
                </a:effectLst>
                <a:latin typeface="Tahoma" panose="020B0604030504040204" pitchFamily="34" charset="0"/>
                <a:ea typeface="Tahoma" panose="020B0604030504040204" pitchFamily="34" charset="0"/>
                <a:cs typeface="Tahoma" panose="020B0604030504040204" pitchFamily="34" charset="0"/>
              </a:rPr>
              <a:t>I</a:t>
            </a:r>
            <a:endParaRPr lang="en-US" sz="1000" b="1" cap="none" spc="0">
              <a:ln w="3175">
                <a:solidFill>
                  <a:srgbClr val="A0FFCD"/>
                </a:solidFill>
                <a:prstDash val="solid"/>
              </a:ln>
              <a:solidFill>
                <a:srgbClr val="FFFFFF"/>
              </a:solidFill>
              <a:effectLst>
                <a:outerShdw blurRad="38100" dist="22860" dir="5400000" algn="tl" rotWithShape="0">
                  <a:srgbClr val="000000">
                    <a:alpha val="30000"/>
                  </a:srgbClr>
                </a:outerShdw>
              </a:effectLst>
            </a:endParaRPr>
          </a:p>
        </xdr:txBody>
      </xdr:sp>
    </xdr:grpSp>
    <xdr:clientData/>
  </xdr:twoCellAnchor>
  <xdr:twoCellAnchor>
    <xdr:from>
      <xdr:col>12</xdr:col>
      <xdr:colOff>47118</xdr:colOff>
      <xdr:row>12</xdr:row>
      <xdr:rowOff>7001</xdr:rowOff>
    </xdr:from>
    <xdr:to>
      <xdr:col>12</xdr:col>
      <xdr:colOff>164522</xdr:colOff>
      <xdr:row>12</xdr:row>
      <xdr:rowOff>163388</xdr:rowOff>
    </xdr:to>
    <xdr:grpSp>
      <xdr:nvGrpSpPr>
        <xdr:cNvPr id="1332" name="Group 1331">
          <a:extLst>
            <a:ext uri="{FF2B5EF4-FFF2-40B4-BE49-F238E27FC236}">
              <a16:creationId xmlns:a16="http://schemas.microsoft.com/office/drawing/2014/main" id="{CF8CD372-F675-4A7C-8DB6-DAB1E1E56C3B}"/>
            </a:ext>
          </a:extLst>
        </xdr:cNvPr>
        <xdr:cNvGrpSpPr/>
      </xdr:nvGrpSpPr>
      <xdr:grpSpPr>
        <a:xfrm>
          <a:off x="5819268" y="2832751"/>
          <a:ext cx="117404" cy="156387"/>
          <a:chOff x="6496416" y="135471422"/>
          <a:chExt cx="117279" cy="159032"/>
        </a:xfrm>
      </xdr:grpSpPr>
      <xdr:sp macro="" textlink="">
        <xdr:nvSpPr>
          <xdr:cNvPr id="1333" name="Rectangle: Rounded Corners 1332">
            <a:extLst>
              <a:ext uri="{FF2B5EF4-FFF2-40B4-BE49-F238E27FC236}">
                <a16:creationId xmlns:a16="http://schemas.microsoft.com/office/drawing/2014/main" id="{C4BBB799-FCF3-4D26-0CE6-C3E7B59BFA6F}"/>
              </a:ext>
            </a:extLst>
          </xdr:cNvPr>
          <xdr:cNvSpPr/>
        </xdr:nvSpPr>
        <xdr:spPr>
          <a:xfrm>
            <a:off x="6499860" y="135499846"/>
            <a:ext cx="109728" cy="106105"/>
          </a:xfrm>
          <a:prstGeom prst="roundRect">
            <a:avLst>
              <a:gd name="adj" fmla="val 50000"/>
            </a:avLst>
          </a:prstGeom>
          <a:solidFill>
            <a:srgbClr val="A0FFC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334" name="Rectangle 1333">
            <a:extLst>
              <a:ext uri="{FF2B5EF4-FFF2-40B4-BE49-F238E27FC236}">
                <a16:creationId xmlns:a16="http://schemas.microsoft.com/office/drawing/2014/main" id="{9A7DE5C4-AE36-1F74-556D-936A63FED1E5}"/>
              </a:ext>
            </a:extLst>
          </xdr:cNvPr>
          <xdr:cNvSpPr/>
        </xdr:nvSpPr>
        <xdr:spPr>
          <a:xfrm>
            <a:off x="6496416" y="135471422"/>
            <a:ext cx="117279" cy="159032"/>
          </a:xfrm>
          <a:prstGeom prst="rect">
            <a:avLst/>
          </a:prstGeom>
          <a:noFill/>
        </xdr:spPr>
        <xdr:txBody>
          <a:bodyPr wrap="none" lIns="27432" tIns="0" rIns="27432" bIns="0">
            <a:spAutoFit/>
          </a:bodyPr>
          <a:lstStyle/>
          <a:p>
            <a:pPr algn="ctr"/>
            <a:r>
              <a:rPr lang="en-US" sz="1000" b="1" cap="none" spc="0" baseline="0">
                <a:ln w="3175">
                  <a:solidFill>
                    <a:srgbClr val="A0FFCD"/>
                  </a:solidFill>
                  <a:prstDash val="solid"/>
                </a:ln>
                <a:solidFill>
                  <a:srgbClr val="FFFFFF"/>
                </a:solidFill>
                <a:effectLst>
                  <a:outerShdw blurRad="38100" dist="22860" dir="5400000" algn="tl" rotWithShape="0">
                    <a:srgbClr val="000000">
                      <a:alpha val="30000"/>
                    </a:srgbClr>
                  </a:outerShdw>
                </a:effectLst>
                <a:latin typeface="Tahoma" panose="020B0604030504040204" pitchFamily="34" charset="0"/>
                <a:ea typeface="Tahoma" panose="020B0604030504040204" pitchFamily="34" charset="0"/>
                <a:cs typeface="Tahoma" panose="020B0604030504040204" pitchFamily="34" charset="0"/>
              </a:rPr>
              <a:t>I</a:t>
            </a:r>
            <a:endParaRPr lang="en-US" sz="1000" b="1" cap="none" spc="0">
              <a:ln w="3175">
                <a:solidFill>
                  <a:srgbClr val="A0FFCD"/>
                </a:solidFill>
                <a:prstDash val="solid"/>
              </a:ln>
              <a:solidFill>
                <a:srgbClr val="FFFFFF"/>
              </a:solidFill>
              <a:effectLst>
                <a:outerShdw blurRad="38100" dist="22860" dir="5400000" algn="tl" rotWithShape="0">
                  <a:srgbClr val="000000">
                    <a:alpha val="30000"/>
                  </a:srgbClr>
                </a:outerShdw>
              </a:effectLst>
            </a:endParaRPr>
          </a:p>
        </xdr:txBody>
      </xdr:sp>
    </xdr:grpSp>
    <xdr:clientData/>
  </xdr:twoCellAnchor>
  <xdr:twoCellAnchor>
    <xdr:from>
      <xdr:col>12</xdr:col>
      <xdr:colOff>47118</xdr:colOff>
      <xdr:row>20</xdr:row>
      <xdr:rowOff>7002</xdr:rowOff>
    </xdr:from>
    <xdr:to>
      <xdr:col>12</xdr:col>
      <xdr:colOff>164522</xdr:colOff>
      <xdr:row>20</xdr:row>
      <xdr:rowOff>163389</xdr:rowOff>
    </xdr:to>
    <xdr:grpSp>
      <xdr:nvGrpSpPr>
        <xdr:cNvPr id="1335" name="Group 1334">
          <a:extLst>
            <a:ext uri="{FF2B5EF4-FFF2-40B4-BE49-F238E27FC236}">
              <a16:creationId xmlns:a16="http://schemas.microsoft.com/office/drawing/2014/main" id="{195C2C08-70F2-420E-846A-B77D22FF20DF}"/>
            </a:ext>
          </a:extLst>
        </xdr:cNvPr>
        <xdr:cNvGrpSpPr/>
      </xdr:nvGrpSpPr>
      <xdr:grpSpPr>
        <a:xfrm>
          <a:off x="5819268" y="4153552"/>
          <a:ext cx="117404" cy="156387"/>
          <a:chOff x="6496416" y="135471422"/>
          <a:chExt cx="117279" cy="159032"/>
        </a:xfrm>
      </xdr:grpSpPr>
      <xdr:sp macro="" textlink="">
        <xdr:nvSpPr>
          <xdr:cNvPr id="1336" name="Rectangle: Rounded Corners 1335">
            <a:extLst>
              <a:ext uri="{FF2B5EF4-FFF2-40B4-BE49-F238E27FC236}">
                <a16:creationId xmlns:a16="http://schemas.microsoft.com/office/drawing/2014/main" id="{8269DDC8-FB79-8B4C-ABC5-DBA2C44BBDC1}"/>
              </a:ext>
            </a:extLst>
          </xdr:cNvPr>
          <xdr:cNvSpPr/>
        </xdr:nvSpPr>
        <xdr:spPr>
          <a:xfrm>
            <a:off x="6499860" y="135499846"/>
            <a:ext cx="109728" cy="106105"/>
          </a:xfrm>
          <a:prstGeom prst="roundRect">
            <a:avLst>
              <a:gd name="adj" fmla="val 50000"/>
            </a:avLst>
          </a:prstGeom>
          <a:solidFill>
            <a:srgbClr val="A0FFC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337" name="Rectangle 1336">
            <a:extLst>
              <a:ext uri="{FF2B5EF4-FFF2-40B4-BE49-F238E27FC236}">
                <a16:creationId xmlns:a16="http://schemas.microsoft.com/office/drawing/2014/main" id="{0416FB02-B7FF-22E3-8F3E-149974B3BC72}"/>
              </a:ext>
            </a:extLst>
          </xdr:cNvPr>
          <xdr:cNvSpPr/>
        </xdr:nvSpPr>
        <xdr:spPr>
          <a:xfrm>
            <a:off x="6496416" y="135471422"/>
            <a:ext cx="117279" cy="159032"/>
          </a:xfrm>
          <a:prstGeom prst="rect">
            <a:avLst/>
          </a:prstGeom>
          <a:noFill/>
        </xdr:spPr>
        <xdr:txBody>
          <a:bodyPr wrap="none" lIns="27432" tIns="0" rIns="27432" bIns="0">
            <a:spAutoFit/>
          </a:bodyPr>
          <a:lstStyle/>
          <a:p>
            <a:pPr algn="ctr"/>
            <a:r>
              <a:rPr lang="en-US" sz="1000" b="1" cap="none" spc="0" baseline="0">
                <a:ln w="3175">
                  <a:solidFill>
                    <a:srgbClr val="A0FFCD"/>
                  </a:solidFill>
                  <a:prstDash val="solid"/>
                </a:ln>
                <a:solidFill>
                  <a:srgbClr val="FFFFFF"/>
                </a:solidFill>
                <a:effectLst>
                  <a:outerShdw blurRad="38100" dist="22860" dir="5400000" algn="tl" rotWithShape="0">
                    <a:srgbClr val="000000">
                      <a:alpha val="30000"/>
                    </a:srgbClr>
                  </a:outerShdw>
                </a:effectLst>
                <a:latin typeface="Tahoma" panose="020B0604030504040204" pitchFamily="34" charset="0"/>
                <a:ea typeface="Tahoma" panose="020B0604030504040204" pitchFamily="34" charset="0"/>
                <a:cs typeface="Tahoma" panose="020B0604030504040204" pitchFamily="34" charset="0"/>
              </a:rPr>
              <a:t>I</a:t>
            </a:r>
            <a:endParaRPr lang="en-US" sz="1000" b="1" cap="none" spc="0">
              <a:ln w="3175">
                <a:solidFill>
                  <a:srgbClr val="A0FFCD"/>
                </a:solidFill>
                <a:prstDash val="solid"/>
              </a:ln>
              <a:solidFill>
                <a:srgbClr val="FFFFFF"/>
              </a:solidFill>
              <a:effectLst>
                <a:outerShdw blurRad="38100" dist="22860" dir="5400000" algn="tl" rotWithShape="0">
                  <a:srgbClr val="000000">
                    <a:alpha val="30000"/>
                  </a:srgbClr>
                </a:outerShdw>
              </a:effectLst>
            </a:endParaRPr>
          </a:p>
        </xdr:txBody>
      </xdr:sp>
    </xdr:grpSp>
    <xdr:clientData/>
  </xdr:twoCellAnchor>
  <xdr:twoCellAnchor>
    <xdr:from>
      <xdr:col>12</xdr:col>
      <xdr:colOff>47118</xdr:colOff>
      <xdr:row>23</xdr:row>
      <xdr:rowOff>821</xdr:rowOff>
    </xdr:from>
    <xdr:to>
      <xdr:col>12</xdr:col>
      <xdr:colOff>164522</xdr:colOff>
      <xdr:row>23</xdr:row>
      <xdr:rowOff>161047</xdr:rowOff>
    </xdr:to>
    <xdr:grpSp>
      <xdr:nvGrpSpPr>
        <xdr:cNvPr id="1338" name="Group 1337">
          <a:extLst>
            <a:ext uri="{FF2B5EF4-FFF2-40B4-BE49-F238E27FC236}">
              <a16:creationId xmlns:a16="http://schemas.microsoft.com/office/drawing/2014/main" id="{9217DDED-B094-4B25-AB9B-8CB5E4C940DB}"/>
            </a:ext>
          </a:extLst>
        </xdr:cNvPr>
        <xdr:cNvGrpSpPr/>
      </xdr:nvGrpSpPr>
      <xdr:grpSpPr>
        <a:xfrm>
          <a:off x="5819268" y="4674421"/>
          <a:ext cx="117404" cy="160226"/>
          <a:chOff x="6496416" y="135471422"/>
          <a:chExt cx="117279" cy="159032"/>
        </a:xfrm>
      </xdr:grpSpPr>
      <xdr:sp macro="" textlink="">
        <xdr:nvSpPr>
          <xdr:cNvPr id="1339" name="Rectangle: Rounded Corners 1338">
            <a:extLst>
              <a:ext uri="{FF2B5EF4-FFF2-40B4-BE49-F238E27FC236}">
                <a16:creationId xmlns:a16="http://schemas.microsoft.com/office/drawing/2014/main" id="{B00B142D-03E2-CAA4-D8CB-CC52A146F90A}"/>
              </a:ext>
            </a:extLst>
          </xdr:cNvPr>
          <xdr:cNvSpPr/>
        </xdr:nvSpPr>
        <xdr:spPr>
          <a:xfrm>
            <a:off x="6499860" y="135499846"/>
            <a:ext cx="109728" cy="106105"/>
          </a:xfrm>
          <a:prstGeom prst="roundRect">
            <a:avLst>
              <a:gd name="adj" fmla="val 50000"/>
            </a:avLst>
          </a:prstGeom>
          <a:solidFill>
            <a:srgbClr val="A0FFC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340" name="Rectangle 1339">
            <a:extLst>
              <a:ext uri="{FF2B5EF4-FFF2-40B4-BE49-F238E27FC236}">
                <a16:creationId xmlns:a16="http://schemas.microsoft.com/office/drawing/2014/main" id="{294B0D9C-DDDC-FA25-BE5D-E46BD1282BD3}"/>
              </a:ext>
            </a:extLst>
          </xdr:cNvPr>
          <xdr:cNvSpPr/>
        </xdr:nvSpPr>
        <xdr:spPr>
          <a:xfrm>
            <a:off x="6496416" y="135471422"/>
            <a:ext cx="117279" cy="159032"/>
          </a:xfrm>
          <a:prstGeom prst="rect">
            <a:avLst/>
          </a:prstGeom>
          <a:noFill/>
        </xdr:spPr>
        <xdr:txBody>
          <a:bodyPr wrap="none" lIns="27432" tIns="0" rIns="27432" bIns="0">
            <a:spAutoFit/>
          </a:bodyPr>
          <a:lstStyle/>
          <a:p>
            <a:pPr algn="ctr"/>
            <a:r>
              <a:rPr lang="en-US" sz="1000" b="1" cap="none" spc="0" baseline="0">
                <a:ln w="3175">
                  <a:solidFill>
                    <a:srgbClr val="A0FFCD"/>
                  </a:solidFill>
                  <a:prstDash val="solid"/>
                </a:ln>
                <a:solidFill>
                  <a:srgbClr val="FFFFFF"/>
                </a:solidFill>
                <a:effectLst>
                  <a:outerShdw blurRad="38100" dist="22860" dir="5400000" algn="tl" rotWithShape="0">
                    <a:srgbClr val="000000">
                      <a:alpha val="30000"/>
                    </a:srgbClr>
                  </a:outerShdw>
                </a:effectLst>
                <a:latin typeface="Tahoma" panose="020B0604030504040204" pitchFamily="34" charset="0"/>
                <a:ea typeface="Tahoma" panose="020B0604030504040204" pitchFamily="34" charset="0"/>
                <a:cs typeface="Tahoma" panose="020B0604030504040204" pitchFamily="34" charset="0"/>
              </a:rPr>
              <a:t>I</a:t>
            </a:r>
            <a:endParaRPr lang="en-US" sz="1000" b="1" cap="none" spc="0">
              <a:ln w="3175">
                <a:solidFill>
                  <a:srgbClr val="A0FFCD"/>
                </a:solidFill>
                <a:prstDash val="solid"/>
              </a:ln>
              <a:solidFill>
                <a:srgbClr val="FFFFFF"/>
              </a:solidFill>
              <a:effectLst>
                <a:outerShdw blurRad="38100" dist="22860" dir="5400000" algn="tl" rotWithShape="0">
                  <a:srgbClr val="000000">
                    <a:alpha val="30000"/>
                  </a:srgbClr>
                </a:outerShdw>
              </a:effectLst>
            </a:endParaRPr>
          </a:p>
        </xdr:txBody>
      </xdr:sp>
    </xdr:grpSp>
    <xdr:clientData/>
  </xdr:twoCellAnchor>
  <xdr:twoCellAnchor>
    <xdr:from>
      <xdr:col>12</xdr:col>
      <xdr:colOff>47118</xdr:colOff>
      <xdr:row>28</xdr:row>
      <xdr:rowOff>4105</xdr:rowOff>
    </xdr:from>
    <xdr:to>
      <xdr:col>12</xdr:col>
      <xdr:colOff>164522</xdr:colOff>
      <xdr:row>29</xdr:row>
      <xdr:rowOff>1742</xdr:rowOff>
    </xdr:to>
    <xdr:grpSp>
      <xdr:nvGrpSpPr>
        <xdr:cNvPr id="1341" name="Group 1340">
          <a:extLst>
            <a:ext uri="{FF2B5EF4-FFF2-40B4-BE49-F238E27FC236}">
              <a16:creationId xmlns:a16="http://schemas.microsoft.com/office/drawing/2014/main" id="{0C34760D-DF9A-4291-B1A7-570ED3A66BC9}"/>
            </a:ext>
          </a:extLst>
        </xdr:cNvPr>
        <xdr:cNvGrpSpPr/>
      </xdr:nvGrpSpPr>
      <xdr:grpSpPr>
        <a:xfrm>
          <a:off x="5819268" y="5503205"/>
          <a:ext cx="117404" cy="162737"/>
          <a:chOff x="6496416" y="135471422"/>
          <a:chExt cx="117279" cy="159032"/>
        </a:xfrm>
      </xdr:grpSpPr>
      <xdr:sp macro="" textlink="">
        <xdr:nvSpPr>
          <xdr:cNvPr id="1342" name="Rectangle: Rounded Corners 1341">
            <a:extLst>
              <a:ext uri="{FF2B5EF4-FFF2-40B4-BE49-F238E27FC236}">
                <a16:creationId xmlns:a16="http://schemas.microsoft.com/office/drawing/2014/main" id="{B645814D-FE9F-4320-F5AE-E6F627AEC8BF}"/>
              </a:ext>
            </a:extLst>
          </xdr:cNvPr>
          <xdr:cNvSpPr/>
        </xdr:nvSpPr>
        <xdr:spPr>
          <a:xfrm>
            <a:off x="6499860" y="135499846"/>
            <a:ext cx="109728" cy="106105"/>
          </a:xfrm>
          <a:prstGeom prst="roundRect">
            <a:avLst>
              <a:gd name="adj" fmla="val 50000"/>
            </a:avLst>
          </a:prstGeom>
          <a:solidFill>
            <a:srgbClr val="A0FFC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343" name="Rectangle 1342">
            <a:extLst>
              <a:ext uri="{FF2B5EF4-FFF2-40B4-BE49-F238E27FC236}">
                <a16:creationId xmlns:a16="http://schemas.microsoft.com/office/drawing/2014/main" id="{24830EFB-B923-F827-8FC9-B5C66E88955B}"/>
              </a:ext>
            </a:extLst>
          </xdr:cNvPr>
          <xdr:cNvSpPr/>
        </xdr:nvSpPr>
        <xdr:spPr>
          <a:xfrm>
            <a:off x="6496416" y="135471422"/>
            <a:ext cx="117279" cy="159032"/>
          </a:xfrm>
          <a:prstGeom prst="rect">
            <a:avLst/>
          </a:prstGeom>
          <a:noFill/>
        </xdr:spPr>
        <xdr:txBody>
          <a:bodyPr wrap="none" lIns="27432" tIns="0" rIns="27432" bIns="0">
            <a:spAutoFit/>
          </a:bodyPr>
          <a:lstStyle/>
          <a:p>
            <a:pPr algn="ctr"/>
            <a:r>
              <a:rPr lang="en-US" sz="1000" b="1" cap="none" spc="0" baseline="0">
                <a:ln w="3175">
                  <a:solidFill>
                    <a:srgbClr val="A0FFCD"/>
                  </a:solidFill>
                  <a:prstDash val="solid"/>
                </a:ln>
                <a:solidFill>
                  <a:srgbClr val="FFFFFF"/>
                </a:solidFill>
                <a:effectLst>
                  <a:outerShdw blurRad="38100" dist="22860" dir="5400000" algn="tl" rotWithShape="0">
                    <a:srgbClr val="000000">
                      <a:alpha val="30000"/>
                    </a:srgbClr>
                  </a:outerShdw>
                </a:effectLst>
                <a:latin typeface="Tahoma" panose="020B0604030504040204" pitchFamily="34" charset="0"/>
                <a:ea typeface="Tahoma" panose="020B0604030504040204" pitchFamily="34" charset="0"/>
                <a:cs typeface="Tahoma" panose="020B0604030504040204" pitchFamily="34" charset="0"/>
              </a:rPr>
              <a:t>I</a:t>
            </a:r>
            <a:endParaRPr lang="en-US" sz="1000" b="1" cap="none" spc="0">
              <a:ln w="3175">
                <a:solidFill>
                  <a:srgbClr val="A0FFCD"/>
                </a:solidFill>
                <a:prstDash val="solid"/>
              </a:ln>
              <a:solidFill>
                <a:srgbClr val="FFFFFF"/>
              </a:solidFill>
              <a:effectLst>
                <a:outerShdw blurRad="38100" dist="22860" dir="5400000" algn="tl" rotWithShape="0">
                  <a:srgbClr val="000000">
                    <a:alpha val="30000"/>
                  </a:srgbClr>
                </a:outerShdw>
              </a:effectLst>
            </a:endParaRPr>
          </a:p>
        </xdr:txBody>
      </xdr:sp>
    </xdr:grpSp>
    <xdr:clientData/>
  </xdr:twoCellAnchor>
  <xdr:twoCellAnchor>
    <xdr:from>
      <xdr:col>12</xdr:col>
      <xdr:colOff>47118</xdr:colOff>
      <xdr:row>30</xdr:row>
      <xdr:rowOff>7003</xdr:rowOff>
    </xdr:from>
    <xdr:to>
      <xdr:col>12</xdr:col>
      <xdr:colOff>164522</xdr:colOff>
      <xdr:row>30</xdr:row>
      <xdr:rowOff>163390</xdr:rowOff>
    </xdr:to>
    <xdr:grpSp>
      <xdr:nvGrpSpPr>
        <xdr:cNvPr id="1344" name="Group 1343">
          <a:extLst>
            <a:ext uri="{FF2B5EF4-FFF2-40B4-BE49-F238E27FC236}">
              <a16:creationId xmlns:a16="http://schemas.microsoft.com/office/drawing/2014/main" id="{9665B394-8C27-4C41-8B96-DED3B52FBA44}"/>
            </a:ext>
          </a:extLst>
        </xdr:cNvPr>
        <xdr:cNvGrpSpPr/>
      </xdr:nvGrpSpPr>
      <xdr:grpSpPr>
        <a:xfrm>
          <a:off x="5819268" y="5868053"/>
          <a:ext cx="117404" cy="156387"/>
          <a:chOff x="6496416" y="135471422"/>
          <a:chExt cx="117279" cy="159032"/>
        </a:xfrm>
      </xdr:grpSpPr>
      <xdr:sp macro="" textlink="">
        <xdr:nvSpPr>
          <xdr:cNvPr id="1345" name="Rectangle: Rounded Corners 1344">
            <a:extLst>
              <a:ext uri="{FF2B5EF4-FFF2-40B4-BE49-F238E27FC236}">
                <a16:creationId xmlns:a16="http://schemas.microsoft.com/office/drawing/2014/main" id="{C12B6A6E-EC27-41AC-90B9-CE42813EB6D0}"/>
              </a:ext>
            </a:extLst>
          </xdr:cNvPr>
          <xdr:cNvSpPr/>
        </xdr:nvSpPr>
        <xdr:spPr>
          <a:xfrm>
            <a:off x="6499860" y="135499846"/>
            <a:ext cx="109728" cy="106105"/>
          </a:xfrm>
          <a:prstGeom prst="roundRect">
            <a:avLst>
              <a:gd name="adj" fmla="val 50000"/>
            </a:avLst>
          </a:prstGeom>
          <a:solidFill>
            <a:srgbClr val="A0FFC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346" name="Rectangle 1345">
            <a:extLst>
              <a:ext uri="{FF2B5EF4-FFF2-40B4-BE49-F238E27FC236}">
                <a16:creationId xmlns:a16="http://schemas.microsoft.com/office/drawing/2014/main" id="{2CCA036E-8B11-8B90-7F3F-939E7D085D21}"/>
              </a:ext>
            </a:extLst>
          </xdr:cNvPr>
          <xdr:cNvSpPr/>
        </xdr:nvSpPr>
        <xdr:spPr>
          <a:xfrm>
            <a:off x="6496416" y="135471422"/>
            <a:ext cx="117279" cy="159032"/>
          </a:xfrm>
          <a:prstGeom prst="rect">
            <a:avLst/>
          </a:prstGeom>
          <a:noFill/>
        </xdr:spPr>
        <xdr:txBody>
          <a:bodyPr wrap="none" lIns="27432" tIns="0" rIns="27432" bIns="0">
            <a:spAutoFit/>
          </a:bodyPr>
          <a:lstStyle/>
          <a:p>
            <a:pPr algn="ctr"/>
            <a:r>
              <a:rPr lang="en-US" sz="1000" b="1" cap="none" spc="0" baseline="0">
                <a:ln w="3175">
                  <a:solidFill>
                    <a:srgbClr val="A0FFCD"/>
                  </a:solidFill>
                  <a:prstDash val="solid"/>
                </a:ln>
                <a:solidFill>
                  <a:srgbClr val="FFFFFF"/>
                </a:solidFill>
                <a:effectLst>
                  <a:outerShdw blurRad="38100" dist="22860" dir="5400000" algn="tl" rotWithShape="0">
                    <a:srgbClr val="000000">
                      <a:alpha val="30000"/>
                    </a:srgbClr>
                  </a:outerShdw>
                </a:effectLst>
                <a:latin typeface="Tahoma" panose="020B0604030504040204" pitchFamily="34" charset="0"/>
                <a:ea typeface="Tahoma" panose="020B0604030504040204" pitchFamily="34" charset="0"/>
                <a:cs typeface="Tahoma" panose="020B0604030504040204" pitchFamily="34" charset="0"/>
              </a:rPr>
              <a:t>I</a:t>
            </a:r>
            <a:endParaRPr lang="en-US" sz="1000" b="1" cap="none" spc="0">
              <a:ln w="3175">
                <a:solidFill>
                  <a:srgbClr val="A0FFCD"/>
                </a:solidFill>
                <a:prstDash val="solid"/>
              </a:ln>
              <a:solidFill>
                <a:srgbClr val="FFFFFF"/>
              </a:solidFill>
              <a:effectLst>
                <a:outerShdw blurRad="38100" dist="22860" dir="5400000" algn="tl" rotWithShape="0">
                  <a:srgbClr val="000000">
                    <a:alpha val="30000"/>
                  </a:srgbClr>
                </a:outerShdw>
              </a:effectLst>
            </a:endParaRPr>
          </a:p>
        </xdr:txBody>
      </xdr:sp>
    </xdr:grpSp>
    <xdr:clientData/>
  </xdr:twoCellAnchor>
  <xdr:twoCellAnchor>
    <xdr:from>
      <xdr:col>12</xdr:col>
      <xdr:colOff>47118</xdr:colOff>
      <xdr:row>31</xdr:row>
      <xdr:rowOff>4105</xdr:rowOff>
    </xdr:from>
    <xdr:to>
      <xdr:col>12</xdr:col>
      <xdr:colOff>164522</xdr:colOff>
      <xdr:row>32</xdr:row>
      <xdr:rowOff>1742</xdr:rowOff>
    </xdr:to>
    <xdr:grpSp>
      <xdr:nvGrpSpPr>
        <xdr:cNvPr id="1347" name="Group 1346">
          <a:extLst>
            <a:ext uri="{FF2B5EF4-FFF2-40B4-BE49-F238E27FC236}">
              <a16:creationId xmlns:a16="http://schemas.microsoft.com/office/drawing/2014/main" id="{A30135DA-C498-453E-B80D-9CF5E58A4C1F}"/>
            </a:ext>
          </a:extLst>
        </xdr:cNvPr>
        <xdr:cNvGrpSpPr/>
      </xdr:nvGrpSpPr>
      <xdr:grpSpPr>
        <a:xfrm>
          <a:off x="5819268" y="6030255"/>
          <a:ext cx="117404" cy="162737"/>
          <a:chOff x="6496416" y="135471422"/>
          <a:chExt cx="117279" cy="159032"/>
        </a:xfrm>
      </xdr:grpSpPr>
      <xdr:sp macro="" textlink="">
        <xdr:nvSpPr>
          <xdr:cNvPr id="1348" name="Rectangle: Rounded Corners 1347">
            <a:extLst>
              <a:ext uri="{FF2B5EF4-FFF2-40B4-BE49-F238E27FC236}">
                <a16:creationId xmlns:a16="http://schemas.microsoft.com/office/drawing/2014/main" id="{E55085AF-CB0E-E8F2-2270-6A2C251BCCAE}"/>
              </a:ext>
            </a:extLst>
          </xdr:cNvPr>
          <xdr:cNvSpPr/>
        </xdr:nvSpPr>
        <xdr:spPr>
          <a:xfrm>
            <a:off x="6499860" y="135499846"/>
            <a:ext cx="109728" cy="106105"/>
          </a:xfrm>
          <a:prstGeom prst="roundRect">
            <a:avLst>
              <a:gd name="adj" fmla="val 50000"/>
            </a:avLst>
          </a:prstGeom>
          <a:solidFill>
            <a:srgbClr val="A0FFC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349" name="Rectangle 1348">
            <a:extLst>
              <a:ext uri="{FF2B5EF4-FFF2-40B4-BE49-F238E27FC236}">
                <a16:creationId xmlns:a16="http://schemas.microsoft.com/office/drawing/2014/main" id="{69C26384-06E5-B7E9-F795-4D17A155455C}"/>
              </a:ext>
            </a:extLst>
          </xdr:cNvPr>
          <xdr:cNvSpPr/>
        </xdr:nvSpPr>
        <xdr:spPr>
          <a:xfrm>
            <a:off x="6496416" y="135471422"/>
            <a:ext cx="117279" cy="159032"/>
          </a:xfrm>
          <a:prstGeom prst="rect">
            <a:avLst/>
          </a:prstGeom>
          <a:noFill/>
        </xdr:spPr>
        <xdr:txBody>
          <a:bodyPr wrap="none" lIns="27432" tIns="0" rIns="27432" bIns="0">
            <a:spAutoFit/>
          </a:bodyPr>
          <a:lstStyle/>
          <a:p>
            <a:pPr algn="ctr"/>
            <a:r>
              <a:rPr lang="en-US" sz="1000" b="1" cap="none" spc="0" baseline="0">
                <a:ln w="3175">
                  <a:solidFill>
                    <a:srgbClr val="A0FFCD"/>
                  </a:solidFill>
                  <a:prstDash val="solid"/>
                </a:ln>
                <a:solidFill>
                  <a:srgbClr val="FFFFFF"/>
                </a:solidFill>
                <a:effectLst>
                  <a:outerShdw blurRad="38100" dist="22860" dir="5400000" algn="tl" rotWithShape="0">
                    <a:srgbClr val="000000">
                      <a:alpha val="30000"/>
                    </a:srgbClr>
                  </a:outerShdw>
                </a:effectLst>
                <a:latin typeface="Tahoma" panose="020B0604030504040204" pitchFamily="34" charset="0"/>
                <a:ea typeface="Tahoma" panose="020B0604030504040204" pitchFamily="34" charset="0"/>
                <a:cs typeface="Tahoma" panose="020B0604030504040204" pitchFamily="34" charset="0"/>
              </a:rPr>
              <a:t>I</a:t>
            </a:r>
            <a:endParaRPr lang="en-US" sz="1000" b="1" cap="none" spc="0">
              <a:ln w="3175">
                <a:solidFill>
                  <a:srgbClr val="A0FFCD"/>
                </a:solidFill>
                <a:prstDash val="solid"/>
              </a:ln>
              <a:solidFill>
                <a:srgbClr val="FFFFFF"/>
              </a:solidFill>
              <a:effectLst>
                <a:outerShdw blurRad="38100" dist="22860" dir="5400000" algn="tl" rotWithShape="0">
                  <a:srgbClr val="000000">
                    <a:alpha val="30000"/>
                  </a:srgbClr>
                </a:outerShdw>
              </a:effectLst>
            </a:endParaRPr>
          </a:p>
        </xdr:txBody>
      </xdr:sp>
    </xdr:grpSp>
    <xdr:clientData/>
  </xdr:twoCellAnchor>
  <xdr:twoCellAnchor>
    <xdr:from>
      <xdr:col>12</xdr:col>
      <xdr:colOff>47118</xdr:colOff>
      <xdr:row>32</xdr:row>
      <xdr:rowOff>4104</xdr:rowOff>
    </xdr:from>
    <xdr:to>
      <xdr:col>12</xdr:col>
      <xdr:colOff>164522</xdr:colOff>
      <xdr:row>33</xdr:row>
      <xdr:rowOff>1741</xdr:rowOff>
    </xdr:to>
    <xdr:grpSp>
      <xdr:nvGrpSpPr>
        <xdr:cNvPr id="1350" name="Group 1349">
          <a:extLst>
            <a:ext uri="{FF2B5EF4-FFF2-40B4-BE49-F238E27FC236}">
              <a16:creationId xmlns:a16="http://schemas.microsoft.com/office/drawing/2014/main" id="{840C1BF6-C63D-4569-81D7-E1ED082A97F0}"/>
            </a:ext>
          </a:extLst>
        </xdr:cNvPr>
        <xdr:cNvGrpSpPr/>
      </xdr:nvGrpSpPr>
      <xdr:grpSpPr>
        <a:xfrm>
          <a:off x="5819268" y="6195354"/>
          <a:ext cx="117404" cy="162737"/>
          <a:chOff x="6496416" y="135471422"/>
          <a:chExt cx="117279" cy="159032"/>
        </a:xfrm>
      </xdr:grpSpPr>
      <xdr:sp macro="" textlink="">
        <xdr:nvSpPr>
          <xdr:cNvPr id="1351" name="Rectangle: Rounded Corners 1350">
            <a:extLst>
              <a:ext uri="{FF2B5EF4-FFF2-40B4-BE49-F238E27FC236}">
                <a16:creationId xmlns:a16="http://schemas.microsoft.com/office/drawing/2014/main" id="{09B55EEC-4F20-A2FA-6ECC-D95663B35C25}"/>
              </a:ext>
            </a:extLst>
          </xdr:cNvPr>
          <xdr:cNvSpPr/>
        </xdr:nvSpPr>
        <xdr:spPr>
          <a:xfrm>
            <a:off x="6499860" y="135499846"/>
            <a:ext cx="109728" cy="106105"/>
          </a:xfrm>
          <a:prstGeom prst="roundRect">
            <a:avLst>
              <a:gd name="adj" fmla="val 50000"/>
            </a:avLst>
          </a:prstGeom>
          <a:solidFill>
            <a:srgbClr val="A0FFC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352" name="Rectangle 1351">
            <a:extLst>
              <a:ext uri="{FF2B5EF4-FFF2-40B4-BE49-F238E27FC236}">
                <a16:creationId xmlns:a16="http://schemas.microsoft.com/office/drawing/2014/main" id="{0402B57B-BFB2-97A6-358A-064E1CF810D4}"/>
              </a:ext>
            </a:extLst>
          </xdr:cNvPr>
          <xdr:cNvSpPr/>
        </xdr:nvSpPr>
        <xdr:spPr>
          <a:xfrm>
            <a:off x="6496416" y="135471422"/>
            <a:ext cx="117279" cy="159032"/>
          </a:xfrm>
          <a:prstGeom prst="rect">
            <a:avLst/>
          </a:prstGeom>
          <a:noFill/>
        </xdr:spPr>
        <xdr:txBody>
          <a:bodyPr wrap="none" lIns="27432" tIns="0" rIns="27432" bIns="0">
            <a:spAutoFit/>
          </a:bodyPr>
          <a:lstStyle/>
          <a:p>
            <a:pPr algn="ctr"/>
            <a:r>
              <a:rPr lang="en-US" sz="1000" b="1" cap="none" spc="0" baseline="0">
                <a:ln w="3175">
                  <a:solidFill>
                    <a:srgbClr val="A0FFCD"/>
                  </a:solidFill>
                  <a:prstDash val="solid"/>
                </a:ln>
                <a:solidFill>
                  <a:srgbClr val="FFFFFF"/>
                </a:solidFill>
                <a:effectLst>
                  <a:outerShdw blurRad="38100" dist="22860" dir="5400000" algn="tl" rotWithShape="0">
                    <a:srgbClr val="000000">
                      <a:alpha val="30000"/>
                    </a:srgbClr>
                  </a:outerShdw>
                </a:effectLst>
                <a:latin typeface="Tahoma" panose="020B0604030504040204" pitchFamily="34" charset="0"/>
                <a:ea typeface="Tahoma" panose="020B0604030504040204" pitchFamily="34" charset="0"/>
                <a:cs typeface="Tahoma" panose="020B0604030504040204" pitchFamily="34" charset="0"/>
              </a:rPr>
              <a:t>I</a:t>
            </a:r>
            <a:endParaRPr lang="en-US" sz="1000" b="1" cap="none" spc="0">
              <a:ln w="3175">
                <a:solidFill>
                  <a:srgbClr val="A0FFCD"/>
                </a:solidFill>
                <a:prstDash val="solid"/>
              </a:ln>
              <a:solidFill>
                <a:srgbClr val="FFFFFF"/>
              </a:solidFill>
              <a:effectLst>
                <a:outerShdw blurRad="38100" dist="22860" dir="5400000" algn="tl" rotWithShape="0">
                  <a:srgbClr val="000000">
                    <a:alpha val="30000"/>
                  </a:srgbClr>
                </a:outerShdw>
              </a:effectLst>
            </a:endParaRPr>
          </a:p>
        </xdr:txBody>
      </xdr:sp>
    </xdr:grpSp>
    <xdr:clientData/>
  </xdr:twoCellAnchor>
  <xdr:twoCellAnchor>
    <xdr:from>
      <xdr:col>12</xdr:col>
      <xdr:colOff>47118</xdr:colOff>
      <xdr:row>33</xdr:row>
      <xdr:rowOff>1207</xdr:rowOff>
    </xdr:from>
    <xdr:to>
      <xdr:col>12</xdr:col>
      <xdr:colOff>164522</xdr:colOff>
      <xdr:row>33</xdr:row>
      <xdr:rowOff>163944</xdr:rowOff>
    </xdr:to>
    <xdr:grpSp>
      <xdr:nvGrpSpPr>
        <xdr:cNvPr id="1353" name="Group 1352">
          <a:extLst>
            <a:ext uri="{FF2B5EF4-FFF2-40B4-BE49-F238E27FC236}">
              <a16:creationId xmlns:a16="http://schemas.microsoft.com/office/drawing/2014/main" id="{52722A06-1B92-4028-8789-616D4E37CC82}"/>
            </a:ext>
          </a:extLst>
        </xdr:cNvPr>
        <xdr:cNvGrpSpPr/>
      </xdr:nvGrpSpPr>
      <xdr:grpSpPr>
        <a:xfrm>
          <a:off x="5819268" y="6357557"/>
          <a:ext cx="117404" cy="162737"/>
          <a:chOff x="6496416" y="135471422"/>
          <a:chExt cx="117279" cy="159032"/>
        </a:xfrm>
      </xdr:grpSpPr>
      <xdr:sp macro="" textlink="">
        <xdr:nvSpPr>
          <xdr:cNvPr id="1354" name="Rectangle: Rounded Corners 1353">
            <a:extLst>
              <a:ext uri="{FF2B5EF4-FFF2-40B4-BE49-F238E27FC236}">
                <a16:creationId xmlns:a16="http://schemas.microsoft.com/office/drawing/2014/main" id="{03769679-CD37-ED26-FCB5-B0497B7AD699}"/>
              </a:ext>
            </a:extLst>
          </xdr:cNvPr>
          <xdr:cNvSpPr/>
        </xdr:nvSpPr>
        <xdr:spPr>
          <a:xfrm>
            <a:off x="6499860" y="135499846"/>
            <a:ext cx="109728" cy="106105"/>
          </a:xfrm>
          <a:prstGeom prst="roundRect">
            <a:avLst>
              <a:gd name="adj" fmla="val 50000"/>
            </a:avLst>
          </a:prstGeom>
          <a:solidFill>
            <a:srgbClr val="A0FFC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355" name="Rectangle 1354">
            <a:extLst>
              <a:ext uri="{FF2B5EF4-FFF2-40B4-BE49-F238E27FC236}">
                <a16:creationId xmlns:a16="http://schemas.microsoft.com/office/drawing/2014/main" id="{B73CFD75-0582-2506-077F-459241BE042F}"/>
              </a:ext>
            </a:extLst>
          </xdr:cNvPr>
          <xdr:cNvSpPr/>
        </xdr:nvSpPr>
        <xdr:spPr>
          <a:xfrm>
            <a:off x="6496416" y="135471422"/>
            <a:ext cx="117279" cy="159032"/>
          </a:xfrm>
          <a:prstGeom prst="rect">
            <a:avLst/>
          </a:prstGeom>
          <a:noFill/>
        </xdr:spPr>
        <xdr:txBody>
          <a:bodyPr wrap="none" lIns="27432" tIns="0" rIns="27432" bIns="0">
            <a:spAutoFit/>
          </a:bodyPr>
          <a:lstStyle/>
          <a:p>
            <a:pPr algn="ctr"/>
            <a:r>
              <a:rPr lang="en-US" sz="1000" b="1" cap="none" spc="0" baseline="0">
                <a:ln w="3175">
                  <a:solidFill>
                    <a:srgbClr val="A0FFCD"/>
                  </a:solidFill>
                  <a:prstDash val="solid"/>
                </a:ln>
                <a:solidFill>
                  <a:srgbClr val="FFFFFF"/>
                </a:solidFill>
                <a:effectLst>
                  <a:outerShdw blurRad="38100" dist="22860" dir="5400000" algn="tl" rotWithShape="0">
                    <a:srgbClr val="000000">
                      <a:alpha val="30000"/>
                    </a:srgbClr>
                  </a:outerShdw>
                </a:effectLst>
                <a:latin typeface="Tahoma" panose="020B0604030504040204" pitchFamily="34" charset="0"/>
                <a:ea typeface="Tahoma" panose="020B0604030504040204" pitchFamily="34" charset="0"/>
                <a:cs typeface="Tahoma" panose="020B0604030504040204" pitchFamily="34" charset="0"/>
              </a:rPr>
              <a:t>I</a:t>
            </a:r>
            <a:endParaRPr lang="en-US" sz="1000" b="1" cap="none" spc="0">
              <a:ln w="3175">
                <a:solidFill>
                  <a:srgbClr val="A0FFCD"/>
                </a:solidFill>
                <a:prstDash val="solid"/>
              </a:ln>
              <a:solidFill>
                <a:srgbClr val="FFFFFF"/>
              </a:solidFill>
              <a:effectLst>
                <a:outerShdw blurRad="38100" dist="22860" dir="5400000" algn="tl" rotWithShape="0">
                  <a:srgbClr val="000000">
                    <a:alpha val="30000"/>
                  </a:srgbClr>
                </a:outerShdw>
              </a:effectLst>
            </a:endParaRPr>
          </a:p>
        </xdr:txBody>
      </xdr:sp>
    </xdr:grpSp>
    <xdr:clientData/>
  </xdr:twoCellAnchor>
  <xdr:twoCellAnchor>
    <xdr:from>
      <xdr:col>12</xdr:col>
      <xdr:colOff>47118</xdr:colOff>
      <xdr:row>34</xdr:row>
      <xdr:rowOff>4105</xdr:rowOff>
    </xdr:from>
    <xdr:to>
      <xdr:col>12</xdr:col>
      <xdr:colOff>164522</xdr:colOff>
      <xdr:row>35</xdr:row>
      <xdr:rowOff>1742</xdr:rowOff>
    </xdr:to>
    <xdr:grpSp>
      <xdr:nvGrpSpPr>
        <xdr:cNvPr id="1356" name="Group 1355">
          <a:extLst>
            <a:ext uri="{FF2B5EF4-FFF2-40B4-BE49-F238E27FC236}">
              <a16:creationId xmlns:a16="http://schemas.microsoft.com/office/drawing/2014/main" id="{6909D4E1-59CE-4C18-920B-EC4D77170CDD}"/>
            </a:ext>
          </a:extLst>
        </xdr:cNvPr>
        <xdr:cNvGrpSpPr/>
      </xdr:nvGrpSpPr>
      <xdr:grpSpPr>
        <a:xfrm>
          <a:off x="5819268" y="6525555"/>
          <a:ext cx="117404" cy="162737"/>
          <a:chOff x="6496416" y="135471422"/>
          <a:chExt cx="117279" cy="159032"/>
        </a:xfrm>
      </xdr:grpSpPr>
      <xdr:sp macro="" textlink="">
        <xdr:nvSpPr>
          <xdr:cNvPr id="1357" name="Rectangle: Rounded Corners 1356">
            <a:extLst>
              <a:ext uri="{FF2B5EF4-FFF2-40B4-BE49-F238E27FC236}">
                <a16:creationId xmlns:a16="http://schemas.microsoft.com/office/drawing/2014/main" id="{BB52354E-7533-AE7F-E3DD-8B23EF56A3CB}"/>
              </a:ext>
            </a:extLst>
          </xdr:cNvPr>
          <xdr:cNvSpPr/>
        </xdr:nvSpPr>
        <xdr:spPr>
          <a:xfrm>
            <a:off x="6499860" y="135499846"/>
            <a:ext cx="109728" cy="106105"/>
          </a:xfrm>
          <a:prstGeom prst="roundRect">
            <a:avLst>
              <a:gd name="adj" fmla="val 50000"/>
            </a:avLst>
          </a:prstGeom>
          <a:solidFill>
            <a:srgbClr val="A0FFC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358" name="Rectangle 1357">
            <a:extLst>
              <a:ext uri="{FF2B5EF4-FFF2-40B4-BE49-F238E27FC236}">
                <a16:creationId xmlns:a16="http://schemas.microsoft.com/office/drawing/2014/main" id="{E54AAD59-7E56-051B-C918-8DFB05EB2112}"/>
              </a:ext>
            </a:extLst>
          </xdr:cNvPr>
          <xdr:cNvSpPr/>
        </xdr:nvSpPr>
        <xdr:spPr>
          <a:xfrm>
            <a:off x="6496416" y="135471422"/>
            <a:ext cx="117279" cy="159032"/>
          </a:xfrm>
          <a:prstGeom prst="rect">
            <a:avLst/>
          </a:prstGeom>
          <a:noFill/>
        </xdr:spPr>
        <xdr:txBody>
          <a:bodyPr wrap="none" lIns="27432" tIns="0" rIns="27432" bIns="0">
            <a:spAutoFit/>
          </a:bodyPr>
          <a:lstStyle/>
          <a:p>
            <a:pPr algn="ctr"/>
            <a:r>
              <a:rPr lang="en-US" sz="1000" b="1" cap="none" spc="0" baseline="0">
                <a:ln w="3175">
                  <a:solidFill>
                    <a:srgbClr val="A0FFCD"/>
                  </a:solidFill>
                  <a:prstDash val="solid"/>
                </a:ln>
                <a:solidFill>
                  <a:srgbClr val="FFFFFF"/>
                </a:solidFill>
                <a:effectLst>
                  <a:outerShdw blurRad="38100" dist="22860" dir="5400000" algn="tl" rotWithShape="0">
                    <a:srgbClr val="000000">
                      <a:alpha val="30000"/>
                    </a:srgbClr>
                  </a:outerShdw>
                </a:effectLst>
                <a:latin typeface="Tahoma" panose="020B0604030504040204" pitchFamily="34" charset="0"/>
                <a:ea typeface="Tahoma" panose="020B0604030504040204" pitchFamily="34" charset="0"/>
                <a:cs typeface="Tahoma" panose="020B0604030504040204" pitchFamily="34" charset="0"/>
              </a:rPr>
              <a:t>I</a:t>
            </a:r>
            <a:endParaRPr lang="en-US" sz="1000" b="1" cap="none" spc="0">
              <a:ln w="3175">
                <a:solidFill>
                  <a:srgbClr val="A0FFCD"/>
                </a:solidFill>
                <a:prstDash val="solid"/>
              </a:ln>
              <a:solidFill>
                <a:srgbClr val="FFFFFF"/>
              </a:solidFill>
              <a:effectLst>
                <a:outerShdw blurRad="38100" dist="22860" dir="5400000" algn="tl" rotWithShape="0">
                  <a:srgbClr val="000000">
                    <a:alpha val="30000"/>
                  </a:srgbClr>
                </a:outerShdw>
              </a:effectLst>
            </a:endParaRPr>
          </a:p>
        </xdr:txBody>
      </xdr:sp>
    </xdr:grpSp>
    <xdr:clientData/>
  </xdr:twoCellAnchor>
  <xdr:twoCellAnchor>
    <xdr:from>
      <xdr:col>12</xdr:col>
      <xdr:colOff>47118</xdr:colOff>
      <xdr:row>36</xdr:row>
      <xdr:rowOff>7003</xdr:rowOff>
    </xdr:from>
    <xdr:to>
      <xdr:col>12</xdr:col>
      <xdr:colOff>164522</xdr:colOff>
      <xdr:row>36</xdr:row>
      <xdr:rowOff>163390</xdr:rowOff>
    </xdr:to>
    <xdr:grpSp>
      <xdr:nvGrpSpPr>
        <xdr:cNvPr id="1359" name="Group 1358">
          <a:extLst>
            <a:ext uri="{FF2B5EF4-FFF2-40B4-BE49-F238E27FC236}">
              <a16:creationId xmlns:a16="http://schemas.microsoft.com/office/drawing/2014/main" id="{3C2AC68A-609F-47B6-B603-C3B69608F59E}"/>
            </a:ext>
          </a:extLst>
        </xdr:cNvPr>
        <xdr:cNvGrpSpPr/>
      </xdr:nvGrpSpPr>
      <xdr:grpSpPr>
        <a:xfrm>
          <a:off x="5819268" y="6858653"/>
          <a:ext cx="117404" cy="156387"/>
          <a:chOff x="6496416" y="135471422"/>
          <a:chExt cx="117279" cy="159032"/>
        </a:xfrm>
      </xdr:grpSpPr>
      <xdr:sp macro="" textlink="">
        <xdr:nvSpPr>
          <xdr:cNvPr id="1360" name="Rectangle: Rounded Corners 1359">
            <a:extLst>
              <a:ext uri="{FF2B5EF4-FFF2-40B4-BE49-F238E27FC236}">
                <a16:creationId xmlns:a16="http://schemas.microsoft.com/office/drawing/2014/main" id="{9B024282-F45C-8270-5BA1-04E6E7EDDE05}"/>
              </a:ext>
            </a:extLst>
          </xdr:cNvPr>
          <xdr:cNvSpPr/>
        </xdr:nvSpPr>
        <xdr:spPr>
          <a:xfrm>
            <a:off x="6499860" y="135499846"/>
            <a:ext cx="109728" cy="106105"/>
          </a:xfrm>
          <a:prstGeom prst="roundRect">
            <a:avLst>
              <a:gd name="adj" fmla="val 50000"/>
            </a:avLst>
          </a:prstGeom>
          <a:solidFill>
            <a:srgbClr val="A0FFC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361" name="Rectangle 1360">
            <a:extLst>
              <a:ext uri="{FF2B5EF4-FFF2-40B4-BE49-F238E27FC236}">
                <a16:creationId xmlns:a16="http://schemas.microsoft.com/office/drawing/2014/main" id="{E301F2A7-3B65-0EAD-763F-C370E83ACD5B}"/>
              </a:ext>
            </a:extLst>
          </xdr:cNvPr>
          <xdr:cNvSpPr/>
        </xdr:nvSpPr>
        <xdr:spPr>
          <a:xfrm>
            <a:off x="6496416" y="135471422"/>
            <a:ext cx="117279" cy="159032"/>
          </a:xfrm>
          <a:prstGeom prst="rect">
            <a:avLst/>
          </a:prstGeom>
          <a:noFill/>
        </xdr:spPr>
        <xdr:txBody>
          <a:bodyPr wrap="none" lIns="27432" tIns="0" rIns="27432" bIns="0">
            <a:spAutoFit/>
          </a:bodyPr>
          <a:lstStyle/>
          <a:p>
            <a:pPr algn="ctr"/>
            <a:r>
              <a:rPr lang="en-US" sz="1000" b="1" cap="none" spc="0" baseline="0">
                <a:ln w="3175">
                  <a:solidFill>
                    <a:srgbClr val="A0FFCD"/>
                  </a:solidFill>
                  <a:prstDash val="solid"/>
                </a:ln>
                <a:solidFill>
                  <a:srgbClr val="FFFFFF"/>
                </a:solidFill>
                <a:effectLst>
                  <a:outerShdw blurRad="38100" dist="22860" dir="5400000" algn="tl" rotWithShape="0">
                    <a:srgbClr val="000000">
                      <a:alpha val="30000"/>
                    </a:srgbClr>
                  </a:outerShdw>
                </a:effectLst>
                <a:latin typeface="Tahoma" panose="020B0604030504040204" pitchFamily="34" charset="0"/>
                <a:ea typeface="Tahoma" panose="020B0604030504040204" pitchFamily="34" charset="0"/>
                <a:cs typeface="Tahoma" panose="020B0604030504040204" pitchFamily="34" charset="0"/>
              </a:rPr>
              <a:t>I</a:t>
            </a:r>
            <a:endParaRPr lang="en-US" sz="1000" b="1" cap="none" spc="0">
              <a:ln w="3175">
                <a:solidFill>
                  <a:srgbClr val="A0FFCD"/>
                </a:solidFill>
                <a:prstDash val="solid"/>
              </a:ln>
              <a:solidFill>
                <a:srgbClr val="FFFFFF"/>
              </a:solidFill>
              <a:effectLst>
                <a:outerShdw blurRad="38100" dist="22860" dir="5400000" algn="tl" rotWithShape="0">
                  <a:srgbClr val="000000">
                    <a:alpha val="30000"/>
                  </a:srgbClr>
                </a:outerShdw>
              </a:effectLst>
            </a:endParaRPr>
          </a:p>
        </xdr:txBody>
      </xdr:sp>
    </xdr:grpSp>
    <xdr:clientData/>
  </xdr:twoCellAnchor>
  <xdr:twoCellAnchor>
    <xdr:from>
      <xdr:col>12</xdr:col>
      <xdr:colOff>47118</xdr:colOff>
      <xdr:row>38</xdr:row>
      <xdr:rowOff>1208</xdr:rowOff>
    </xdr:from>
    <xdr:to>
      <xdr:col>12</xdr:col>
      <xdr:colOff>164522</xdr:colOff>
      <xdr:row>38</xdr:row>
      <xdr:rowOff>163945</xdr:rowOff>
    </xdr:to>
    <xdr:grpSp>
      <xdr:nvGrpSpPr>
        <xdr:cNvPr id="1362" name="Group 1361">
          <a:extLst>
            <a:ext uri="{FF2B5EF4-FFF2-40B4-BE49-F238E27FC236}">
              <a16:creationId xmlns:a16="http://schemas.microsoft.com/office/drawing/2014/main" id="{648816DA-6A5A-46B9-A6A9-CABB7EC45B07}"/>
            </a:ext>
          </a:extLst>
        </xdr:cNvPr>
        <xdr:cNvGrpSpPr/>
      </xdr:nvGrpSpPr>
      <xdr:grpSpPr>
        <a:xfrm>
          <a:off x="5819268" y="7183058"/>
          <a:ext cx="117404" cy="162737"/>
          <a:chOff x="6496416" y="135471422"/>
          <a:chExt cx="117279" cy="159032"/>
        </a:xfrm>
      </xdr:grpSpPr>
      <xdr:sp macro="" textlink="">
        <xdr:nvSpPr>
          <xdr:cNvPr id="1363" name="Rectangle: Rounded Corners 1362">
            <a:extLst>
              <a:ext uri="{FF2B5EF4-FFF2-40B4-BE49-F238E27FC236}">
                <a16:creationId xmlns:a16="http://schemas.microsoft.com/office/drawing/2014/main" id="{EBB8B5D0-19F6-F6A0-0975-DCCA7D00414D}"/>
              </a:ext>
            </a:extLst>
          </xdr:cNvPr>
          <xdr:cNvSpPr/>
        </xdr:nvSpPr>
        <xdr:spPr>
          <a:xfrm>
            <a:off x="6499860" y="135499846"/>
            <a:ext cx="109728" cy="106105"/>
          </a:xfrm>
          <a:prstGeom prst="roundRect">
            <a:avLst>
              <a:gd name="adj" fmla="val 50000"/>
            </a:avLst>
          </a:prstGeom>
          <a:solidFill>
            <a:srgbClr val="A0FFC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364" name="Rectangle 1363">
            <a:extLst>
              <a:ext uri="{FF2B5EF4-FFF2-40B4-BE49-F238E27FC236}">
                <a16:creationId xmlns:a16="http://schemas.microsoft.com/office/drawing/2014/main" id="{BFE08D16-D932-65B9-CF64-5E045ACEAD1F}"/>
              </a:ext>
            </a:extLst>
          </xdr:cNvPr>
          <xdr:cNvSpPr/>
        </xdr:nvSpPr>
        <xdr:spPr>
          <a:xfrm>
            <a:off x="6496416" y="135471422"/>
            <a:ext cx="117279" cy="159032"/>
          </a:xfrm>
          <a:prstGeom prst="rect">
            <a:avLst/>
          </a:prstGeom>
          <a:noFill/>
        </xdr:spPr>
        <xdr:txBody>
          <a:bodyPr wrap="none" lIns="27432" tIns="0" rIns="27432" bIns="0">
            <a:spAutoFit/>
          </a:bodyPr>
          <a:lstStyle/>
          <a:p>
            <a:pPr algn="ctr"/>
            <a:r>
              <a:rPr lang="en-US" sz="1000" b="1" cap="none" spc="0" baseline="0">
                <a:ln w="3175">
                  <a:solidFill>
                    <a:srgbClr val="A0FFCD"/>
                  </a:solidFill>
                  <a:prstDash val="solid"/>
                </a:ln>
                <a:solidFill>
                  <a:srgbClr val="FFFFFF"/>
                </a:solidFill>
                <a:effectLst>
                  <a:outerShdw blurRad="38100" dist="22860" dir="5400000" algn="tl" rotWithShape="0">
                    <a:srgbClr val="000000">
                      <a:alpha val="30000"/>
                    </a:srgbClr>
                  </a:outerShdw>
                </a:effectLst>
                <a:latin typeface="Tahoma" panose="020B0604030504040204" pitchFamily="34" charset="0"/>
                <a:ea typeface="Tahoma" panose="020B0604030504040204" pitchFamily="34" charset="0"/>
                <a:cs typeface="Tahoma" panose="020B0604030504040204" pitchFamily="34" charset="0"/>
              </a:rPr>
              <a:t>I</a:t>
            </a:r>
            <a:endParaRPr lang="en-US" sz="1000" b="1" cap="none" spc="0">
              <a:ln w="3175">
                <a:solidFill>
                  <a:srgbClr val="A0FFCD"/>
                </a:solidFill>
                <a:prstDash val="solid"/>
              </a:ln>
              <a:solidFill>
                <a:srgbClr val="FFFFFF"/>
              </a:solidFill>
              <a:effectLst>
                <a:outerShdw blurRad="38100" dist="22860" dir="5400000" algn="tl" rotWithShape="0">
                  <a:srgbClr val="000000">
                    <a:alpha val="30000"/>
                  </a:srgbClr>
                </a:outerShdw>
              </a:effectLst>
            </a:endParaRPr>
          </a:p>
        </xdr:txBody>
      </xdr:sp>
    </xdr:grpSp>
    <xdr:clientData/>
  </xdr:twoCellAnchor>
  <xdr:twoCellAnchor>
    <xdr:from>
      <xdr:col>12</xdr:col>
      <xdr:colOff>47118</xdr:colOff>
      <xdr:row>40</xdr:row>
      <xdr:rowOff>7003</xdr:rowOff>
    </xdr:from>
    <xdr:to>
      <xdr:col>12</xdr:col>
      <xdr:colOff>164522</xdr:colOff>
      <xdr:row>40</xdr:row>
      <xdr:rowOff>163390</xdr:rowOff>
    </xdr:to>
    <xdr:grpSp>
      <xdr:nvGrpSpPr>
        <xdr:cNvPr id="1365" name="Group 1364">
          <a:extLst>
            <a:ext uri="{FF2B5EF4-FFF2-40B4-BE49-F238E27FC236}">
              <a16:creationId xmlns:a16="http://schemas.microsoft.com/office/drawing/2014/main" id="{3FA880FB-C95D-4873-98C7-EC2B9A759D2E}"/>
            </a:ext>
          </a:extLst>
        </xdr:cNvPr>
        <xdr:cNvGrpSpPr/>
      </xdr:nvGrpSpPr>
      <xdr:grpSpPr>
        <a:xfrm>
          <a:off x="5819268" y="7519053"/>
          <a:ext cx="117404" cy="156387"/>
          <a:chOff x="6496416" y="135471422"/>
          <a:chExt cx="117279" cy="159032"/>
        </a:xfrm>
      </xdr:grpSpPr>
      <xdr:sp macro="" textlink="">
        <xdr:nvSpPr>
          <xdr:cNvPr id="1366" name="Rectangle: Rounded Corners 1365">
            <a:extLst>
              <a:ext uri="{FF2B5EF4-FFF2-40B4-BE49-F238E27FC236}">
                <a16:creationId xmlns:a16="http://schemas.microsoft.com/office/drawing/2014/main" id="{B58E9132-4C81-4DFA-0401-9D005C491035}"/>
              </a:ext>
            </a:extLst>
          </xdr:cNvPr>
          <xdr:cNvSpPr/>
        </xdr:nvSpPr>
        <xdr:spPr>
          <a:xfrm>
            <a:off x="6499860" y="135499846"/>
            <a:ext cx="109728" cy="106105"/>
          </a:xfrm>
          <a:prstGeom prst="roundRect">
            <a:avLst>
              <a:gd name="adj" fmla="val 50000"/>
            </a:avLst>
          </a:prstGeom>
          <a:solidFill>
            <a:srgbClr val="A0FFC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367" name="Rectangle 1366">
            <a:extLst>
              <a:ext uri="{FF2B5EF4-FFF2-40B4-BE49-F238E27FC236}">
                <a16:creationId xmlns:a16="http://schemas.microsoft.com/office/drawing/2014/main" id="{9E5CC294-A7FE-08D1-983E-2664407C2C23}"/>
              </a:ext>
            </a:extLst>
          </xdr:cNvPr>
          <xdr:cNvSpPr/>
        </xdr:nvSpPr>
        <xdr:spPr>
          <a:xfrm>
            <a:off x="6496416" y="135471422"/>
            <a:ext cx="117279" cy="159032"/>
          </a:xfrm>
          <a:prstGeom prst="rect">
            <a:avLst/>
          </a:prstGeom>
          <a:noFill/>
        </xdr:spPr>
        <xdr:txBody>
          <a:bodyPr wrap="none" lIns="27432" tIns="0" rIns="27432" bIns="0">
            <a:spAutoFit/>
          </a:bodyPr>
          <a:lstStyle/>
          <a:p>
            <a:pPr algn="ctr"/>
            <a:r>
              <a:rPr lang="en-US" sz="1000" b="1" cap="none" spc="0" baseline="0">
                <a:ln w="3175">
                  <a:solidFill>
                    <a:srgbClr val="A0FFCD"/>
                  </a:solidFill>
                  <a:prstDash val="solid"/>
                </a:ln>
                <a:solidFill>
                  <a:srgbClr val="FFFFFF"/>
                </a:solidFill>
                <a:effectLst>
                  <a:outerShdw blurRad="38100" dist="22860" dir="5400000" algn="tl" rotWithShape="0">
                    <a:srgbClr val="000000">
                      <a:alpha val="30000"/>
                    </a:srgbClr>
                  </a:outerShdw>
                </a:effectLst>
                <a:latin typeface="Tahoma" panose="020B0604030504040204" pitchFamily="34" charset="0"/>
                <a:ea typeface="Tahoma" panose="020B0604030504040204" pitchFamily="34" charset="0"/>
                <a:cs typeface="Tahoma" panose="020B0604030504040204" pitchFamily="34" charset="0"/>
              </a:rPr>
              <a:t>I</a:t>
            </a:r>
            <a:endParaRPr lang="en-US" sz="1000" b="1" cap="none" spc="0">
              <a:ln w="3175">
                <a:solidFill>
                  <a:srgbClr val="A0FFCD"/>
                </a:solidFill>
                <a:prstDash val="solid"/>
              </a:ln>
              <a:solidFill>
                <a:srgbClr val="FFFFFF"/>
              </a:solidFill>
              <a:effectLst>
                <a:outerShdw blurRad="38100" dist="22860" dir="5400000" algn="tl" rotWithShape="0">
                  <a:srgbClr val="000000">
                    <a:alpha val="30000"/>
                  </a:srgbClr>
                </a:outerShdw>
              </a:effectLst>
            </a:endParaRPr>
          </a:p>
        </xdr:txBody>
      </xdr:sp>
    </xdr:grpSp>
    <xdr:clientData/>
  </xdr:twoCellAnchor>
  <xdr:twoCellAnchor>
    <xdr:from>
      <xdr:col>1</xdr:col>
      <xdr:colOff>22860</xdr:colOff>
      <xdr:row>460</xdr:row>
      <xdr:rowOff>76200</xdr:rowOff>
    </xdr:from>
    <xdr:to>
      <xdr:col>13</xdr:col>
      <xdr:colOff>22860</xdr:colOff>
      <xdr:row>462</xdr:row>
      <xdr:rowOff>0</xdr:rowOff>
    </xdr:to>
    <xdr:sp macro="" textlink="">
      <xdr:nvSpPr>
        <xdr:cNvPr id="1368" name="You believe whatever serves your needs.">
          <a:extLst>
            <a:ext uri="{FF2B5EF4-FFF2-40B4-BE49-F238E27FC236}">
              <a16:creationId xmlns:a16="http://schemas.microsoft.com/office/drawing/2014/main" id="{E9C8AB32-4C57-4E25-9141-26C12B12FD15}"/>
            </a:ext>
          </a:extLst>
        </xdr:cNvPr>
        <xdr:cNvSpPr txBox="1">
          <a:spLocks/>
        </xdr:cNvSpPr>
      </xdr:nvSpPr>
      <xdr:spPr>
        <a:xfrm>
          <a:off x="137160" y="91738450"/>
          <a:ext cx="6172200" cy="254000"/>
        </a:xfrm>
        <a:prstGeom prst="rect">
          <a:avLst/>
        </a:prstGeom>
      </xdr:spPr>
      <xdr:txBody>
        <a:bodyPr vert="horz" wrap="square" lIns="0" tIns="45720" rIns="0" bIns="45720"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indent="0" algn="ctr">
            <a:lnSpc>
              <a:spcPct val="100000"/>
            </a:lnSpc>
            <a:buNone/>
          </a:pPr>
          <a:r>
            <a:rPr lang="en-US" sz="1100" b="0" spc="0" baseline="0">
              <a:ln>
                <a:solidFill>
                  <a:schemeClr val="accent6">
                    <a:lumMod val="40000"/>
                    <a:lumOff val="60000"/>
                  </a:schemeClr>
                </a:solidFill>
              </a:ln>
              <a:solidFill>
                <a:schemeClr val="accent6">
                  <a:lumMod val="20000"/>
                  <a:lumOff val="80000"/>
                </a:schemeClr>
              </a:solidFill>
              <a:effectLst>
                <a:glow rad="25400">
                  <a:schemeClr val="accent6">
                    <a:lumMod val="50000"/>
                  </a:schemeClr>
                </a:glow>
                <a:outerShdw blurRad="50800" dist="38100" dir="5400000" algn="t" rotWithShape="0">
                  <a:schemeClr val="accent6">
                    <a:lumMod val="50000"/>
                  </a:schemeClr>
                </a:outerShdw>
              </a:effectLst>
              <a:latin typeface="Tahoma" panose="020B0604030504040204" pitchFamily="34" charset="0"/>
              <a:ea typeface="Tahoma" panose="020B0604030504040204" pitchFamily="34" charset="0"/>
              <a:cs typeface="Tahoma" panose="020B0604030504040204" pitchFamily="34" charset="0"/>
            </a:rPr>
            <a:t>Politics mainly addresses conflict between how each other experience your social-needs.</a:t>
          </a:r>
          <a:endParaRPr lang="en-US" sz="1100" b="0" spc="0">
            <a:ln>
              <a:solidFill>
                <a:schemeClr val="accent6">
                  <a:lumMod val="40000"/>
                  <a:lumOff val="60000"/>
                </a:schemeClr>
              </a:solidFill>
            </a:ln>
            <a:solidFill>
              <a:schemeClr val="accent6">
                <a:lumMod val="20000"/>
                <a:lumOff val="80000"/>
              </a:schemeClr>
            </a:solidFill>
            <a:effectLst>
              <a:glow rad="25400">
                <a:schemeClr val="accent6">
                  <a:lumMod val="50000"/>
                </a:schemeClr>
              </a:glow>
              <a:outerShdw blurRad="50800" dist="38100" dir="5400000" algn="t" rotWithShape="0">
                <a:srgbClr val="00B050">
                  <a:alpha val="85000"/>
                </a:srgbClr>
              </a:outerShdw>
            </a:effectLst>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0</xdr:col>
      <xdr:colOff>73800</xdr:colOff>
      <xdr:row>1523</xdr:row>
      <xdr:rowOff>61100</xdr:rowOff>
    </xdr:from>
    <xdr:to>
      <xdr:col>12</xdr:col>
      <xdr:colOff>266700</xdr:colOff>
      <xdr:row>1541</xdr:row>
      <xdr:rowOff>69975</xdr:rowOff>
    </xdr:to>
    <xdr:grpSp>
      <xdr:nvGrpSpPr>
        <xdr:cNvPr id="1375" name="Group 1374">
          <a:extLst>
            <a:ext uri="{FF2B5EF4-FFF2-40B4-BE49-F238E27FC236}">
              <a16:creationId xmlns:a16="http://schemas.microsoft.com/office/drawing/2014/main" id="{8E843EFA-0259-6807-9285-FAA11206DA1B}"/>
            </a:ext>
          </a:extLst>
        </xdr:cNvPr>
        <xdr:cNvGrpSpPr/>
      </xdr:nvGrpSpPr>
      <xdr:grpSpPr>
        <a:xfrm>
          <a:off x="73800" y="295005900"/>
          <a:ext cx="5965050" cy="4301475"/>
          <a:chOff x="73800" y="295005900"/>
          <a:chExt cx="5965050" cy="4301475"/>
        </a:xfrm>
      </xdr:grpSpPr>
      <xdr:pic>
        <xdr:nvPicPr>
          <xdr:cNvPr id="1370" name="Picture 1369">
            <a:extLst>
              <a:ext uri="{FF2B5EF4-FFF2-40B4-BE49-F238E27FC236}">
                <a16:creationId xmlns:a16="http://schemas.microsoft.com/office/drawing/2014/main" id="{59C55B6B-7CF2-867F-E8D8-6ACA27676358}"/>
              </a:ext>
            </a:extLst>
          </xdr:cNvPr>
          <xdr:cNvPicPr>
            <a:picLocks noChangeAspect="1"/>
          </xdr:cNvPicPr>
        </xdr:nvPicPr>
        <xdr:blipFill>
          <a:blip xmlns:r="http://schemas.openxmlformats.org/officeDocument/2006/relationships" r:embed="rId9">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349250" y="296329100"/>
            <a:ext cx="5486400" cy="2286000"/>
          </a:xfrm>
          <a:prstGeom prst="rect">
            <a:avLst/>
          </a:prstGeom>
        </xdr:spPr>
      </xdr:pic>
      <xdr:pic>
        <xdr:nvPicPr>
          <xdr:cNvPr id="1372" name="Picture 1371">
            <a:extLst>
              <a:ext uri="{FF2B5EF4-FFF2-40B4-BE49-F238E27FC236}">
                <a16:creationId xmlns:a16="http://schemas.microsoft.com/office/drawing/2014/main" id="{2BCBB760-981B-86B3-1522-26112F8AC737}"/>
              </a:ext>
            </a:extLst>
          </xdr:cNvPr>
          <xdr:cNvPicPr>
            <a:picLocks noChangeAspect="1"/>
          </xdr:cNvPicPr>
        </xdr:nvPicPr>
        <xdr:blipFill>
          <a:blip xmlns:r="http://schemas.openxmlformats.org/officeDocument/2006/relationships" r:embed="rId10">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73800" y="295005900"/>
            <a:ext cx="5935980" cy="1371600"/>
          </a:xfrm>
          <a:prstGeom prst="rect">
            <a:avLst/>
          </a:prstGeom>
        </xdr:spPr>
      </xdr:pic>
      <xdr:pic>
        <xdr:nvPicPr>
          <xdr:cNvPr id="1374" name="Picture 1373">
            <a:extLst>
              <a:ext uri="{FF2B5EF4-FFF2-40B4-BE49-F238E27FC236}">
                <a16:creationId xmlns:a16="http://schemas.microsoft.com/office/drawing/2014/main" id="{D1ABBB84-BA6F-64E3-D500-22757B86C585}"/>
              </a:ext>
            </a:extLst>
          </xdr:cNvPr>
          <xdr:cNvPicPr>
            <a:picLocks noChangeAspect="1"/>
          </xdr:cNvPicPr>
        </xdr:nvPicPr>
        <xdr:blipFill>
          <a:blip xmlns:r="http://schemas.openxmlformats.org/officeDocument/2006/relationships" r:embed="rId11"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128550" y="298572200"/>
            <a:ext cx="5910300" cy="735175"/>
          </a:xfrm>
          <a:prstGeom prst="rect">
            <a:avLst/>
          </a:prstGeom>
        </xdr:spPr>
      </xdr:pic>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valuerelating.com/"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FD68B0-E597-4751-8C4A-EA5B6C75D4B0}">
  <dimension ref="A1:CE1546"/>
  <sheetViews>
    <sheetView tabSelected="1" zoomScaleNormal="100" zoomScaleSheetLayoutView="100" workbookViewId="0">
      <selection sqref="A1:N44"/>
    </sheetView>
  </sheetViews>
  <sheetFormatPr defaultColWidth="8.90625" defaultRowHeight="13"/>
  <cols>
    <col min="1" max="1" width="1.6328125" style="718" customWidth="1"/>
    <col min="2" max="7" width="7.36328125" style="4" customWidth="1"/>
    <col min="8" max="8" width="7.36328125" style="719" customWidth="1"/>
    <col min="9" max="13" width="7.36328125" style="4" customWidth="1"/>
    <col min="14" max="14" width="1.6328125" style="718" customWidth="1"/>
    <col min="15" max="15" width="1.6328125" style="4" customWidth="1"/>
    <col min="16" max="27" width="7.36328125" style="4" customWidth="1"/>
    <col min="28" max="29" width="1.6328125" style="4" customWidth="1"/>
    <col min="30" max="52" width="8.90625" style="4" customWidth="1"/>
    <col min="53" max="71" width="8.90625" style="4" hidden="1" customWidth="1"/>
    <col min="72" max="73" width="15.6328125" style="4" hidden="1" customWidth="1"/>
    <col min="74" max="83" width="8.90625" style="4" hidden="1" customWidth="1"/>
    <col min="84" max="123" width="8.90625" style="4" customWidth="1"/>
    <col min="124" max="16384" width="8.90625" style="4"/>
  </cols>
  <sheetData>
    <row r="1" spans="1:14" ht="30" customHeight="1">
      <c r="A1" s="1" t="s">
        <v>0</v>
      </c>
      <c r="B1" s="2"/>
      <c r="C1" s="2"/>
      <c r="D1" s="2"/>
      <c r="E1" s="2"/>
      <c r="F1" s="2"/>
      <c r="G1" s="2"/>
      <c r="H1" s="2"/>
      <c r="I1" s="2"/>
      <c r="J1" s="2"/>
      <c r="K1" s="2"/>
      <c r="L1" s="2"/>
      <c r="M1" s="2"/>
      <c r="N1" s="3"/>
    </row>
    <row r="2" spans="1:14" ht="35" customHeight="1">
      <c r="A2" s="5"/>
      <c r="B2" s="6"/>
      <c r="C2" s="6"/>
      <c r="D2" s="6"/>
      <c r="E2" s="6"/>
      <c r="F2" s="6"/>
      <c r="G2" s="6"/>
      <c r="H2" s="6"/>
      <c r="I2" s="6"/>
      <c r="J2" s="6"/>
      <c r="K2" s="6"/>
      <c r="L2" s="6"/>
      <c r="M2" s="6"/>
      <c r="N2" s="7"/>
    </row>
    <row r="3" spans="1:14" ht="30" customHeight="1">
      <c r="A3" s="8"/>
      <c r="B3" s="9"/>
      <c r="C3" s="9"/>
      <c r="D3" s="9"/>
      <c r="E3" s="9"/>
      <c r="F3" s="9"/>
      <c r="G3" s="9"/>
      <c r="H3" s="9"/>
      <c r="I3" s="9"/>
      <c r="J3" s="9"/>
      <c r="K3" s="9"/>
      <c r="L3" s="9"/>
      <c r="M3" s="9"/>
      <c r="N3" s="10"/>
    </row>
    <row r="4" spans="1:14" ht="14" customHeight="1">
      <c r="A4" s="8" t="s">
        <v>1</v>
      </c>
      <c r="B4" s="9"/>
      <c r="C4" s="9"/>
      <c r="D4" s="9"/>
      <c r="E4" s="9"/>
      <c r="F4" s="9"/>
      <c r="G4" s="9"/>
      <c r="H4" s="9"/>
      <c r="I4" s="9"/>
      <c r="J4" s="9"/>
      <c r="K4" s="9"/>
      <c r="L4" s="9"/>
      <c r="M4" s="9"/>
      <c r="N4" s="10"/>
    </row>
    <row r="5" spans="1:14" ht="14" customHeight="1">
      <c r="A5" s="8"/>
      <c r="B5" s="9"/>
      <c r="C5" s="9"/>
      <c r="D5" s="9"/>
      <c r="E5" s="9"/>
      <c r="F5" s="9"/>
      <c r="G5" s="9"/>
      <c r="H5" s="9"/>
      <c r="I5" s="9"/>
      <c r="J5" s="9"/>
      <c r="K5" s="9"/>
      <c r="L5" s="9"/>
      <c r="M5" s="9"/>
      <c r="N5" s="10"/>
    </row>
    <row r="6" spans="1:14" ht="14" customHeight="1">
      <c r="A6" s="11"/>
      <c r="B6" s="12"/>
      <c r="C6" s="12"/>
      <c r="D6" s="12"/>
      <c r="E6" s="12"/>
      <c r="F6" s="12"/>
      <c r="G6" s="12"/>
      <c r="H6" s="13"/>
      <c r="I6" s="12"/>
      <c r="J6" s="12"/>
      <c r="K6" s="12"/>
      <c r="L6" s="12"/>
      <c r="M6" s="12"/>
      <c r="N6" s="14"/>
    </row>
    <row r="7" spans="1:14" ht="14" customHeight="1">
      <c r="A7" s="11"/>
      <c r="B7" s="15" t="s">
        <v>2</v>
      </c>
      <c r="C7" s="16"/>
      <c r="D7" s="16"/>
      <c r="E7" s="16"/>
      <c r="F7" s="16"/>
      <c r="G7" s="17" t="s">
        <v>3</v>
      </c>
      <c r="H7" s="17"/>
      <c r="I7" s="17"/>
      <c r="J7" s="17"/>
      <c r="K7" s="17"/>
      <c r="L7" s="18"/>
      <c r="M7" s="19">
        <v>1</v>
      </c>
      <c r="N7" s="14"/>
    </row>
    <row r="8" spans="1:14" ht="14" customHeight="1">
      <c r="A8" s="11"/>
      <c r="B8" s="20"/>
      <c r="C8" s="21"/>
      <c r="D8" s="22"/>
      <c r="E8" s="22"/>
      <c r="F8" s="22"/>
      <c r="G8" s="23" t="s">
        <v>4</v>
      </c>
      <c r="H8" s="23"/>
      <c r="I8" s="23"/>
      <c r="J8" s="23"/>
      <c r="K8" s="23"/>
      <c r="L8" s="24" t="s">
        <v>5</v>
      </c>
      <c r="M8" s="25">
        <v>2</v>
      </c>
      <c r="N8" s="14"/>
    </row>
    <row r="9" spans="1:14" ht="14" customHeight="1">
      <c r="A9" s="11"/>
      <c r="B9" s="15" t="s">
        <v>6</v>
      </c>
      <c r="C9" s="16"/>
      <c r="D9" s="16"/>
      <c r="E9" s="16"/>
      <c r="F9" s="16"/>
      <c r="G9" s="17" t="s">
        <v>7</v>
      </c>
      <c r="H9" s="17"/>
      <c r="I9" s="17"/>
      <c r="J9" s="17"/>
      <c r="K9" s="17"/>
      <c r="L9" s="18"/>
      <c r="M9" s="19">
        <v>3</v>
      </c>
      <c r="N9" s="14"/>
    </row>
    <row r="10" spans="1:14" ht="14" customHeight="1">
      <c r="A10" s="11"/>
      <c r="B10" s="20"/>
      <c r="C10" s="21"/>
      <c r="D10" s="22"/>
      <c r="E10" s="22"/>
      <c r="F10" s="22"/>
      <c r="G10" s="26" t="s">
        <v>8</v>
      </c>
      <c r="H10" s="26"/>
      <c r="I10" s="26"/>
      <c r="J10" s="26"/>
      <c r="K10" s="26"/>
      <c r="L10" s="27" t="s">
        <v>5</v>
      </c>
      <c r="M10" s="28">
        <v>4</v>
      </c>
      <c r="N10" s="14"/>
    </row>
    <row r="11" spans="1:14" ht="15.5">
      <c r="A11" s="11"/>
      <c r="B11" s="15" t="s">
        <v>9</v>
      </c>
      <c r="C11" s="16"/>
      <c r="D11" s="16"/>
      <c r="E11" s="16"/>
      <c r="F11" s="16"/>
      <c r="G11" s="29" t="s">
        <v>10</v>
      </c>
      <c r="H11" s="29"/>
      <c r="I11" s="29"/>
      <c r="J11" s="29"/>
      <c r="K11" s="29"/>
      <c r="L11" s="30" t="s">
        <v>5</v>
      </c>
      <c r="M11" s="19">
        <v>5</v>
      </c>
      <c r="N11" s="14"/>
    </row>
    <row r="12" spans="1:14" ht="14" customHeight="1">
      <c r="A12" s="11"/>
      <c r="B12" s="31"/>
      <c r="C12" s="32"/>
      <c r="D12" s="12"/>
      <c r="E12" s="12"/>
      <c r="F12" s="12"/>
      <c r="G12" s="33" t="s">
        <v>11</v>
      </c>
      <c r="H12" s="33"/>
      <c r="I12" s="33"/>
      <c r="J12" s="33"/>
      <c r="K12" s="33"/>
      <c r="L12" s="24" t="s">
        <v>5</v>
      </c>
      <c r="M12" s="28">
        <v>6</v>
      </c>
      <c r="N12" s="14"/>
    </row>
    <row r="13" spans="1:14">
      <c r="A13" s="11"/>
      <c r="B13" s="31"/>
      <c r="C13" s="32"/>
      <c r="D13" s="12"/>
      <c r="E13" s="12"/>
      <c r="F13" s="12"/>
      <c r="G13" s="29" t="s">
        <v>12</v>
      </c>
      <c r="H13" s="29"/>
      <c r="I13" s="29"/>
      <c r="J13" s="29"/>
      <c r="K13" s="29"/>
      <c r="L13" s="30" t="s">
        <v>5</v>
      </c>
      <c r="M13" s="34">
        <v>7</v>
      </c>
      <c r="N13" s="14"/>
    </row>
    <row r="14" spans="1:14">
      <c r="A14" s="11"/>
      <c r="B14" s="31"/>
      <c r="C14" s="32"/>
      <c r="D14" s="12"/>
      <c r="E14" s="12"/>
      <c r="F14" s="12"/>
      <c r="G14" s="33" t="s">
        <v>13</v>
      </c>
      <c r="H14" s="33"/>
      <c r="I14" s="33"/>
      <c r="J14" s="33"/>
      <c r="K14" s="33"/>
      <c r="L14" s="24"/>
      <c r="M14" s="28">
        <v>8</v>
      </c>
      <c r="N14" s="14"/>
    </row>
    <row r="15" spans="1:14">
      <c r="A15" s="11"/>
      <c r="B15" s="31"/>
      <c r="C15" s="32"/>
      <c r="D15" s="12"/>
      <c r="E15" s="12"/>
      <c r="F15" s="12"/>
      <c r="G15" s="29" t="s">
        <v>14</v>
      </c>
      <c r="H15" s="29"/>
      <c r="I15" s="29"/>
      <c r="J15" s="29"/>
      <c r="K15" s="29"/>
      <c r="L15" s="30"/>
      <c r="M15" s="34">
        <v>9</v>
      </c>
      <c r="N15" s="14"/>
    </row>
    <row r="16" spans="1:14">
      <c r="A16" s="11"/>
      <c r="B16" s="31"/>
      <c r="C16" s="32"/>
      <c r="D16" s="12"/>
      <c r="E16" s="12"/>
      <c r="F16" s="12"/>
      <c r="G16" s="33" t="s">
        <v>15</v>
      </c>
      <c r="H16" s="33"/>
      <c r="I16" s="33"/>
      <c r="J16" s="33"/>
      <c r="K16" s="33"/>
      <c r="L16" s="24"/>
      <c r="M16" s="28">
        <v>10</v>
      </c>
      <c r="N16" s="14"/>
    </row>
    <row r="17" spans="1:14">
      <c r="A17" s="11"/>
      <c r="B17" s="31"/>
      <c r="C17" s="32"/>
      <c r="D17" s="12"/>
      <c r="E17" s="12"/>
      <c r="F17" s="12"/>
      <c r="G17" s="29" t="s">
        <v>16</v>
      </c>
      <c r="H17" s="29"/>
      <c r="I17" s="29"/>
      <c r="J17" s="29"/>
      <c r="K17" s="29"/>
      <c r="L17" s="30"/>
      <c r="M17" s="34">
        <v>11</v>
      </c>
      <c r="N17" s="14"/>
    </row>
    <row r="18" spans="1:14">
      <c r="A18" s="11"/>
      <c r="B18" s="31"/>
      <c r="C18" s="32"/>
      <c r="D18" s="12"/>
      <c r="E18" s="12"/>
      <c r="F18" s="12"/>
      <c r="G18" s="33" t="s">
        <v>17</v>
      </c>
      <c r="H18" s="33"/>
      <c r="I18" s="33"/>
      <c r="J18" s="33"/>
      <c r="K18" s="33"/>
      <c r="L18" s="24"/>
      <c r="M18" s="28">
        <v>12</v>
      </c>
      <c r="N18" s="14"/>
    </row>
    <row r="19" spans="1:14">
      <c r="A19" s="11"/>
      <c r="B19" s="31"/>
      <c r="C19" s="32"/>
      <c r="D19" s="12"/>
      <c r="E19" s="12"/>
      <c r="F19" s="12"/>
      <c r="G19" s="29" t="s">
        <v>18</v>
      </c>
      <c r="H19" s="29"/>
      <c r="I19" s="29"/>
      <c r="J19" s="29"/>
      <c r="K19" s="29"/>
      <c r="L19" s="30"/>
      <c r="M19" s="34">
        <v>13</v>
      </c>
      <c r="N19" s="14"/>
    </row>
    <row r="20" spans="1:14">
      <c r="A20" s="11"/>
      <c r="B20" s="31"/>
      <c r="C20" s="32"/>
      <c r="D20" s="12"/>
      <c r="E20" s="12"/>
      <c r="F20" s="12"/>
      <c r="G20" s="33" t="s">
        <v>19</v>
      </c>
      <c r="H20" s="33"/>
      <c r="I20" s="33"/>
      <c r="J20" s="33"/>
      <c r="K20" s="33"/>
      <c r="L20" s="24"/>
      <c r="M20" s="28">
        <v>14</v>
      </c>
      <c r="N20" s="14"/>
    </row>
    <row r="21" spans="1:14">
      <c r="A21" s="11"/>
      <c r="B21" s="31"/>
      <c r="C21" s="32"/>
      <c r="D21" s="12"/>
      <c r="E21" s="12"/>
      <c r="F21" s="12"/>
      <c r="G21" s="29" t="s">
        <v>20</v>
      </c>
      <c r="H21" s="29"/>
      <c r="I21" s="29"/>
      <c r="J21" s="29"/>
      <c r="K21" s="29"/>
      <c r="L21" s="30" t="s">
        <v>5</v>
      </c>
      <c r="M21" s="34">
        <v>15</v>
      </c>
      <c r="N21" s="14"/>
    </row>
    <row r="22" spans="1:14">
      <c r="A22" s="11"/>
      <c r="B22" s="20"/>
      <c r="C22" s="21"/>
      <c r="D22" s="22"/>
      <c r="E22" s="22"/>
      <c r="F22" s="22"/>
      <c r="G22" s="26" t="s">
        <v>21</v>
      </c>
      <c r="H22" s="26"/>
      <c r="I22" s="26"/>
      <c r="J22" s="26"/>
      <c r="K22" s="26"/>
      <c r="L22" s="35"/>
      <c r="M22" s="25">
        <v>16</v>
      </c>
      <c r="N22" s="14"/>
    </row>
    <row r="23" spans="1:14" ht="15.5">
      <c r="A23" s="11"/>
      <c r="B23" s="15" t="s">
        <v>22</v>
      </c>
      <c r="C23" s="16"/>
      <c r="D23" s="16"/>
      <c r="E23" s="16"/>
      <c r="F23" s="16"/>
      <c r="G23" s="29" t="s">
        <v>23</v>
      </c>
      <c r="H23" s="29"/>
      <c r="I23" s="29"/>
      <c r="J23" s="29"/>
      <c r="K23" s="29"/>
      <c r="L23" s="18"/>
      <c r="M23" s="34">
        <v>17</v>
      </c>
      <c r="N23" s="14"/>
    </row>
    <row r="24" spans="1:14">
      <c r="A24" s="11"/>
      <c r="B24" s="31"/>
      <c r="C24" s="32"/>
      <c r="D24" s="12"/>
      <c r="E24" s="12"/>
      <c r="F24" s="12"/>
      <c r="G24" s="33" t="s">
        <v>24</v>
      </c>
      <c r="H24" s="33"/>
      <c r="I24" s="33"/>
      <c r="J24" s="33"/>
      <c r="K24" s="33"/>
      <c r="L24" s="24" t="s">
        <v>5</v>
      </c>
      <c r="M24" s="28">
        <v>18</v>
      </c>
      <c r="N24" s="14"/>
    </row>
    <row r="25" spans="1:14">
      <c r="A25" s="11"/>
      <c r="B25" s="31"/>
      <c r="C25" s="32"/>
      <c r="D25" s="12"/>
      <c r="E25" s="12"/>
      <c r="F25" s="12"/>
      <c r="G25" s="29" t="s">
        <v>25</v>
      </c>
      <c r="H25" s="29"/>
      <c r="I25" s="29"/>
      <c r="J25" s="29"/>
      <c r="K25" s="29"/>
      <c r="L25" s="30"/>
      <c r="M25" s="34">
        <v>19</v>
      </c>
      <c r="N25" s="14"/>
    </row>
    <row r="26" spans="1:14">
      <c r="A26" s="11"/>
      <c r="B26" s="31"/>
      <c r="C26" s="32"/>
      <c r="D26" s="12"/>
      <c r="E26" s="12"/>
      <c r="F26" s="12"/>
      <c r="G26" s="33" t="s">
        <v>26</v>
      </c>
      <c r="H26" s="33"/>
      <c r="I26" s="33"/>
      <c r="J26" s="33"/>
      <c r="K26" s="33"/>
      <c r="L26" s="24"/>
      <c r="M26" s="28">
        <v>20</v>
      </c>
      <c r="N26" s="14"/>
    </row>
    <row r="27" spans="1:14">
      <c r="A27" s="11"/>
      <c r="B27" s="31"/>
      <c r="C27" s="32"/>
      <c r="D27" s="12"/>
      <c r="E27" s="12"/>
      <c r="F27" s="12"/>
      <c r="G27" s="29" t="s">
        <v>27</v>
      </c>
      <c r="H27" s="29"/>
      <c r="I27" s="29"/>
      <c r="J27" s="29"/>
      <c r="K27" s="29"/>
      <c r="L27" s="30"/>
      <c r="M27" s="34">
        <v>21</v>
      </c>
      <c r="N27" s="14"/>
    </row>
    <row r="28" spans="1:14">
      <c r="A28" s="11"/>
      <c r="B28" s="31"/>
      <c r="C28" s="32"/>
      <c r="D28" s="12"/>
      <c r="E28" s="12"/>
      <c r="F28" s="12"/>
      <c r="G28" s="33" t="s">
        <v>28</v>
      </c>
      <c r="H28" s="33"/>
      <c r="I28" s="33"/>
      <c r="J28" s="33"/>
      <c r="K28" s="33"/>
      <c r="L28" s="24"/>
      <c r="M28" s="28">
        <v>22</v>
      </c>
      <c r="N28" s="14"/>
    </row>
    <row r="29" spans="1:14">
      <c r="A29" s="11"/>
      <c r="B29" s="20"/>
      <c r="C29" s="21"/>
      <c r="D29" s="22"/>
      <c r="E29" s="22"/>
      <c r="F29" s="22"/>
      <c r="G29" s="36" t="s">
        <v>29</v>
      </c>
      <c r="H29" s="36"/>
      <c r="I29" s="36"/>
      <c r="J29" s="36"/>
      <c r="K29" s="36"/>
      <c r="L29" s="30" t="s">
        <v>5</v>
      </c>
      <c r="M29" s="37">
        <v>23</v>
      </c>
      <c r="N29" s="14"/>
    </row>
    <row r="30" spans="1:14" ht="15.5">
      <c r="A30" s="11"/>
      <c r="B30" s="15" t="s">
        <v>30</v>
      </c>
      <c r="C30" s="16"/>
      <c r="D30" s="16"/>
      <c r="E30" s="16"/>
      <c r="F30" s="16"/>
      <c r="G30" s="33" t="s">
        <v>31</v>
      </c>
      <c r="H30" s="33"/>
      <c r="I30" s="33"/>
      <c r="J30" s="33"/>
      <c r="K30" s="33"/>
      <c r="L30" s="38"/>
      <c r="M30" s="28">
        <v>24</v>
      </c>
      <c r="N30" s="14"/>
    </row>
    <row r="31" spans="1:14">
      <c r="A31" s="11"/>
      <c r="B31" s="31"/>
      <c r="C31" s="32"/>
      <c r="D31" s="12"/>
      <c r="E31" s="12"/>
      <c r="F31" s="12"/>
      <c r="G31" s="29" t="s">
        <v>32</v>
      </c>
      <c r="H31" s="29"/>
      <c r="I31" s="29"/>
      <c r="J31" s="29"/>
      <c r="K31" s="29"/>
      <c r="L31" s="30" t="s">
        <v>5</v>
      </c>
      <c r="M31" s="34">
        <v>25</v>
      </c>
      <c r="N31" s="14"/>
    </row>
    <row r="32" spans="1:14">
      <c r="A32" s="11"/>
      <c r="B32" s="31"/>
      <c r="C32" s="32"/>
      <c r="D32" s="12"/>
      <c r="E32" s="12"/>
      <c r="F32" s="12"/>
      <c r="G32" s="33" t="s">
        <v>33</v>
      </c>
      <c r="H32" s="33"/>
      <c r="I32" s="33"/>
      <c r="J32" s="33"/>
      <c r="K32" s="33"/>
      <c r="L32" s="24" t="s">
        <v>5</v>
      </c>
      <c r="M32" s="28">
        <v>26</v>
      </c>
      <c r="N32" s="14"/>
    </row>
    <row r="33" spans="1:14">
      <c r="A33" s="11"/>
      <c r="B33" s="31"/>
      <c r="C33" s="32"/>
      <c r="D33" s="12"/>
      <c r="E33" s="12"/>
      <c r="F33" s="12"/>
      <c r="G33" s="29" t="s">
        <v>34</v>
      </c>
      <c r="H33" s="29"/>
      <c r="I33" s="29"/>
      <c r="J33" s="29"/>
      <c r="K33" s="29"/>
      <c r="L33" s="30" t="s">
        <v>5</v>
      </c>
      <c r="M33" s="34">
        <v>27</v>
      </c>
      <c r="N33" s="14"/>
    </row>
    <row r="34" spans="1:14">
      <c r="A34" s="11"/>
      <c r="B34" s="31"/>
      <c r="C34" s="32"/>
      <c r="D34" s="12"/>
      <c r="E34" s="12"/>
      <c r="F34" s="12"/>
      <c r="G34" s="33" t="s">
        <v>35</v>
      </c>
      <c r="H34" s="33"/>
      <c r="I34" s="33"/>
      <c r="J34" s="33"/>
      <c r="K34" s="33"/>
      <c r="L34" s="24" t="s">
        <v>5</v>
      </c>
      <c r="M34" s="28">
        <v>28</v>
      </c>
      <c r="N34" s="14"/>
    </row>
    <row r="35" spans="1:14">
      <c r="A35" s="11"/>
      <c r="B35" s="31"/>
      <c r="C35" s="32"/>
      <c r="D35" s="12"/>
      <c r="E35" s="12"/>
      <c r="F35" s="12"/>
      <c r="G35" s="29" t="s">
        <v>36</v>
      </c>
      <c r="H35" s="29"/>
      <c r="I35" s="29"/>
      <c r="J35" s="29"/>
      <c r="K35" s="29"/>
      <c r="L35" s="30" t="s">
        <v>5</v>
      </c>
      <c r="M35" s="34">
        <v>29</v>
      </c>
      <c r="N35" s="14"/>
    </row>
    <row r="36" spans="1:14">
      <c r="A36" s="11"/>
      <c r="B36" s="31"/>
      <c r="C36" s="32"/>
      <c r="D36" s="12"/>
      <c r="E36" s="12"/>
      <c r="F36" s="12"/>
      <c r="G36" s="33" t="s">
        <v>37</v>
      </c>
      <c r="H36" s="33"/>
      <c r="I36" s="33"/>
      <c r="J36" s="33"/>
      <c r="K36" s="33"/>
      <c r="L36" s="24"/>
      <c r="M36" s="28">
        <v>30</v>
      </c>
      <c r="N36" s="14"/>
    </row>
    <row r="37" spans="1:14">
      <c r="A37" s="11"/>
      <c r="B37" s="31"/>
      <c r="C37" s="32"/>
      <c r="D37" s="12"/>
      <c r="E37" s="12"/>
      <c r="F37" s="12"/>
      <c r="G37" s="29" t="s">
        <v>38</v>
      </c>
      <c r="H37" s="29"/>
      <c r="I37" s="29"/>
      <c r="J37" s="29"/>
      <c r="K37" s="29"/>
      <c r="L37" s="30" t="s">
        <v>5</v>
      </c>
      <c r="M37" s="34">
        <v>31</v>
      </c>
      <c r="N37" s="14"/>
    </row>
    <row r="38" spans="1:14">
      <c r="A38" s="11"/>
      <c r="B38" s="31"/>
      <c r="C38" s="32"/>
      <c r="D38" s="12"/>
      <c r="E38" s="12"/>
      <c r="F38" s="12"/>
      <c r="G38" s="33" t="s">
        <v>39</v>
      </c>
      <c r="H38" s="33"/>
      <c r="I38" s="33"/>
      <c r="J38" s="33"/>
      <c r="K38" s="33"/>
      <c r="L38" s="24"/>
      <c r="M38" s="28">
        <v>32</v>
      </c>
      <c r="N38" s="14"/>
    </row>
    <row r="39" spans="1:14">
      <c r="A39" s="11"/>
      <c r="B39" s="31"/>
      <c r="C39" s="32"/>
      <c r="D39" s="12"/>
      <c r="E39" s="12"/>
      <c r="F39" s="12"/>
      <c r="G39" s="29" t="s">
        <v>40</v>
      </c>
      <c r="H39" s="29"/>
      <c r="I39" s="29"/>
      <c r="J39" s="29"/>
      <c r="K39" s="29"/>
      <c r="L39" s="30" t="s">
        <v>5</v>
      </c>
      <c r="M39" s="34">
        <v>33</v>
      </c>
      <c r="N39" s="14"/>
    </row>
    <row r="40" spans="1:14">
      <c r="A40" s="11"/>
      <c r="B40" s="31"/>
      <c r="C40" s="32"/>
      <c r="D40" s="12"/>
      <c r="E40" s="12"/>
      <c r="F40" s="12"/>
      <c r="G40" s="33" t="s">
        <v>41</v>
      </c>
      <c r="H40" s="33"/>
      <c r="I40" s="33"/>
      <c r="J40" s="33"/>
      <c r="K40" s="33"/>
      <c r="L40" s="24"/>
      <c r="M40" s="28">
        <v>34</v>
      </c>
      <c r="N40" s="14"/>
    </row>
    <row r="41" spans="1:14">
      <c r="A41" s="11"/>
      <c r="B41" s="20"/>
      <c r="C41" s="21"/>
      <c r="D41" s="22"/>
      <c r="E41" s="22"/>
      <c r="F41" s="22"/>
      <c r="G41" s="36" t="s">
        <v>42</v>
      </c>
      <c r="H41" s="36"/>
      <c r="I41" s="36"/>
      <c r="J41" s="36"/>
      <c r="K41" s="36"/>
      <c r="L41" s="30" t="s">
        <v>5</v>
      </c>
      <c r="M41" s="37">
        <v>35</v>
      </c>
      <c r="N41" s="14"/>
    </row>
    <row r="42" spans="1:14" ht="15.5">
      <c r="A42" s="11"/>
      <c r="B42" s="39" t="s">
        <v>43</v>
      </c>
      <c r="C42" s="40"/>
      <c r="D42" s="40"/>
      <c r="E42" s="40"/>
      <c r="F42" s="40"/>
      <c r="G42" s="23" t="s">
        <v>44</v>
      </c>
      <c r="H42" s="23"/>
      <c r="I42" s="23"/>
      <c r="J42" s="23"/>
      <c r="K42" s="23"/>
      <c r="L42" s="27"/>
      <c r="M42" s="28">
        <v>36</v>
      </c>
      <c r="N42" s="14"/>
    </row>
    <row r="43" spans="1:14">
      <c r="A43" s="11"/>
      <c r="B43" s="12"/>
      <c r="C43" s="12"/>
      <c r="D43" s="12"/>
      <c r="E43" s="12"/>
      <c r="F43" s="12"/>
      <c r="G43" s="12"/>
      <c r="H43" s="13"/>
      <c r="I43" s="12"/>
      <c r="J43" s="12"/>
      <c r="K43" s="12"/>
      <c r="L43" s="12"/>
      <c r="M43" s="12"/>
      <c r="N43" s="14"/>
    </row>
    <row r="44" spans="1:14" ht="14" customHeight="1">
      <c r="A44" s="41"/>
      <c r="B44" s="42"/>
      <c r="C44" s="42"/>
      <c r="D44" s="42"/>
      <c r="E44" s="42"/>
      <c r="F44" s="42"/>
      <c r="G44" s="42"/>
      <c r="H44" s="43"/>
      <c r="I44" s="42"/>
      <c r="J44" s="42"/>
      <c r="K44" s="42"/>
      <c r="L44" s="42"/>
      <c r="M44" s="42"/>
      <c r="N44" s="44"/>
    </row>
    <row r="45" spans="1:14" ht="30" customHeight="1">
      <c r="A45" s="45" t="s">
        <v>0</v>
      </c>
      <c r="B45" s="46"/>
      <c r="C45" s="46"/>
      <c r="D45" s="46"/>
      <c r="E45" s="46"/>
      <c r="F45" s="46"/>
      <c r="G45" s="46"/>
      <c r="H45" s="46"/>
      <c r="I45" s="46"/>
      <c r="J45" s="46"/>
      <c r="K45" s="46"/>
      <c r="L45" s="46"/>
      <c r="M45" s="46"/>
      <c r="N45" s="47"/>
    </row>
    <row r="46" spans="1:14" ht="35" customHeight="1">
      <c r="A46" s="48"/>
      <c r="B46" s="49"/>
      <c r="C46" s="49"/>
      <c r="D46" s="49"/>
      <c r="E46" s="49"/>
      <c r="F46" s="49"/>
      <c r="G46" s="49"/>
      <c r="H46" s="49"/>
      <c r="I46" s="49"/>
      <c r="J46" s="49"/>
      <c r="K46" s="49"/>
      <c r="L46" s="49"/>
      <c r="M46" s="49"/>
      <c r="N46" s="50"/>
    </row>
    <row r="47" spans="1:14" ht="37.25" customHeight="1">
      <c r="A47" s="51" t="s">
        <v>45</v>
      </c>
      <c r="B47" s="52"/>
      <c r="C47" s="52"/>
      <c r="D47" s="52"/>
      <c r="E47" s="52"/>
      <c r="F47" s="52"/>
      <c r="G47" s="52"/>
      <c r="H47" s="52"/>
      <c r="I47" s="52"/>
      <c r="J47" s="52"/>
      <c r="K47" s="52"/>
      <c r="L47" s="52"/>
      <c r="M47" s="52"/>
      <c r="N47" s="53"/>
    </row>
    <row r="48" spans="1:14" ht="37.25" customHeight="1">
      <c r="A48" s="51"/>
      <c r="B48" s="52"/>
      <c r="C48" s="52"/>
      <c r="D48" s="52"/>
      <c r="E48" s="52"/>
      <c r="F48" s="52"/>
      <c r="G48" s="52"/>
      <c r="H48" s="52"/>
      <c r="I48" s="52"/>
      <c r="J48" s="52"/>
      <c r="K48" s="52"/>
      <c r="L48" s="52"/>
      <c r="M48" s="52"/>
      <c r="N48" s="53"/>
    </row>
    <row r="49" spans="1:14" ht="5" customHeight="1">
      <c r="A49" s="54"/>
      <c r="B49" s="55"/>
      <c r="C49" s="55"/>
      <c r="D49" s="55"/>
      <c r="E49" s="55"/>
      <c r="F49" s="55"/>
      <c r="G49" s="55"/>
      <c r="H49" s="56"/>
      <c r="I49" s="55"/>
      <c r="J49" s="55"/>
      <c r="K49" s="55"/>
      <c r="L49" s="55"/>
      <c r="M49" s="55"/>
      <c r="N49" s="57"/>
    </row>
    <row r="50" spans="1:14" ht="30" customHeight="1">
      <c r="A50" s="54"/>
      <c r="B50" s="58" t="s">
        <v>46</v>
      </c>
      <c r="C50" s="58"/>
      <c r="D50" s="58"/>
      <c r="E50" s="58"/>
      <c r="F50" s="58"/>
      <c r="G50" s="58"/>
      <c r="H50" s="58"/>
      <c r="I50" s="58"/>
      <c r="J50" s="58"/>
      <c r="K50" s="58"/>
      <c r="L50" s="58"/>
      <c r="M50" s="58"/>
      <c r="N50" s="57"/>
    </row>
    <row r="51" spans="1:14" ht="15" customHeight="1">
      <c r="A51" s="54"/>
      <c r="B51" s="58"/>
      <c r="C51" s="58"/>
      <c r="D51" s="58"/>
      <c r="E51" s="58"/>
      <c r="F51" s="58"/>
      <c r="G51" s="58"/>
      <c r="H51" s="58"/>
      <c r="I51" s="58"/>
      <c r="J51" s="58"/>
      <c r="K51" s="58"/>
      <c r="L51" s="58"/>
      <c r="M51" s="58"/>
      <c r="N51" s="57"/>
    </row>
    <row r="52" spans="1:14" ht="5" customHeight="1">
      <c r="A52" s="54"/>
      <c r="B52" s="59"/>
      <c r="C52" s="59"/>
      <c r="D52" s="59"/>
      <c r="E52" s="59"/>
      <c r="F52" s="59"/>
      <c r="G52" s="59"/>
      <c r="H52" s="60"/>
      <c r="I52" s="59"/>
      <c r="J52" s="59"/>
      <c r="K52" s="59"/>
      <c r="L52" s="59"/>
      <c r="M52" s="59"/>
      <c r="N52" s="57"/>
    </row>
    <row r="53" spans="1:14" ht="10.25" customHeight="1">
      <c r="A53" s="61"/>
      <c r="B53" s="62"/>
      <c r="C53" s="62"/>
      <c r="D53" s="62"/>
      <c r="E53" s="62"/>
      <c r="F53" s="62"/>
      <c r="G53" s="62"/>
      <c r="H53" s="63"/>
      <c r="I53" s="62"/>
      <c r="J53" s="62"/>
      <c r="K53" s="62"/>
      <c r="L53" s="62"/>
      <c r="M53" s="62"/>
      <c r="N53" s="64"/>
    </row>
    <row r="54" spans="1:14" ht="15" customHeight="1">
      <c r="A54" s="61"/>
      <c r="B54" s="65" t="s">
        <v>47</v>
      </c>
      <c r="C54" s="65"/>
      <c r="D54" s="65"/>
      <c r="E54" s="65"/>
      <c r="F54" s="65"/>
      <c r="G54" s="65"/>
      <c r="H54" s="65"/>
      <c r="I54" s="65"/>
      <c r="J54" s="65"/>
      <c r="K54" s="65"/>
      <c r="L54" s="65"/>
      <c r="M54" s="65"/>
      <c r="N54" s="64"/>
    </row>
    <row r="55" spans="1:14" ht="15" customHeight="1">
      <c r="A55" s="61"/>
      <c r="B55" s="65"/>
      <c r="C55" s="65"/>
      <c r="D55" s="65"/>
      <c r="E55" s="65"/>
      <c r="F55" s="65"/>
      <c r="G55" s="65"/>
      <c r="H55" s="65"/>
      <c r="I55" s="65"/>
      <c r="J55" s="65"/>
      <c r="K55" s="65"/>
      <c r="L55" s="65"/>
      <c r="M55" s="65"/>
      <c r="N55" s="64"/>
    </row>
    <row r="56" spans="1:14" ht="15" customHeight="1">
      <c r="A56" s="61"/>
      <c r="B56" s="66"/>
      <c r="C56" s="66"/>
      <c r="D56" s="66"/>
      <c r="E56" s="66"/>
      <c r="F56" s="66"/>
      <c r="G56" s="66"/>
      <c r="H56" s="67"/>
      <c r="I56" s="66"/>
      <c r="J56" s="66"/>
      <c r="K56" s="66"/>
      <c r="L56" s="66"/>
      <c r="M56" s="66"/>
      <c r="N56" s="64"/>
    </row>
    <row r="57" spans="1:14" ht="10.25" customHeight="1">
      <c r="A57" s="61"/>
      <c r="B57" s="68" t="s">
        <v>48</v>
      </c>
      <c r="C57" s="68"/>
      <c r="D57" s="68"/>
      <c r="E57" s="68"/>
      <c r="F57" s="68"/>
      <c r="G57" s="62"/>
      <c r="H57" s="63"/>
      <c r="I57" s="69" t="s">
        <v>49</v>
      </c>
      <c r="J57" s="69"/>
      <c r="K57" s="69"/>
      <c r="L57" s="69"/>
      <c r="M57" s="69"/>
      <c r="N57" s="64"/>
    </row>
    <row r="58" spans="1:14" ht="15" customHeight="1">
      <c r="A58" s="61"/>
      <c r="B58" s="68"/>
      <c r="C58" s="68"/>
      <c r="D58" s="68"/>
      <c r="E58" s="68"/>
      <c r="F58" s="68"/>
      <c r="G58" s="62"/>
      <c r="H58" s="63"/>
      <c r="I58" s="69"/>
      <c r="J58" s="69"/>
      <c r="K58" s="69"/>
      <c r="L58" s="69"/>
      <c r="M58" s="69"/>
      <c r="N58" s="64"/>
    </row>
    <row r="59" spans="1:14" ht="15" customHeight="1">
      <c r="A59" s="61"/>
      <c r="B59" s="68"/>
      <c r="C59" s="68"/>
      <c r="D59" s="68"/>
      <c r="E59" s="68"/>
      <c r="F59" s="68"/>
      <c r="G59" s="70" t="s">
        <v>50</v>
      </c>
      <c r="H59" s="70"/>
      <c r="I59" s="69"/>
      <c r="J59" s="69"/>
      <c r="K59" s="69"/>
      <c r="L59" s="69"/>
      <c r="M59" s="69"/>
      <c r="N59" s="64"/>
    </row>
    <row r="60" spans="1:14" ht="15" customHeight="1">
      <c r="A60" s="61"/>
      <c r="B60" s="68"/>
      <c r="C60" s="68"/>
      <c r="D60" s="68"/>
      <c r="E60" s="68"/>
      <c r="F60" s="68"/>
      <c r="G60" s="70"/>
      <c r="H60" s="70"/>
      <c r="I60" s="69"/>
      <c r="J60" s="69"/>
      <c r="K60" s="69"/>
      <c r="L60" s="69"/>
      <c r="M60" s="69"/>
      <c r="N60" s="64"/>
    </row>
    <row r="61" spans="1:14" ht="10.25" customHeight="1">
      <c r="A61" s="61"/>
      <c r="B61" s="68"/>
      <c r="C61" s="68"/>
      <c r="D61" s="68"/>
      <c r="E61" s="68"/>
      <c r="F61" s="68"/>
      <c r="G61" s="70"/>
      <c r="H61" s="70"/>
      <c r="I61" s="69"/>
      <c r="J61" s="69"/>
      <c r="K61" s="69"/>
      <c r="L61" s="69"/>
      <c r="M61" s="69"/>
      <c r="N61" s="64"/>
    </row>
    <row r="62" spans="1:14" ht="15" customHeight="1" thickBot="1">
      <c r="A62" s="61"/>
      <c r="B62" s="66"/>
      <c r="C62" s="66"/>
      <c r="D62" s="66"/>
      <c r="E62" s="66"/>
      <c r="F62" s="66"/>
      <c r="G62" s="66"/>
      <c r="H62" s="67"/>
      <c r="I62" s="66"/>
      <c r="J62" s="66"/>
      <c r="K62" s="66"/>
      <c r="L62" s="66"/>
      <c r="M62" s="66"/>
      <c r="N62" s="64"/>
    </row>
    <row r="63" spans="1:14" ht="15" customHeight="1" thickTop="1">
      <c r="A63" s="61"/>
      <c r="B63" s="71" t="s">
        <v>51</v>
      </c>
      <c r="C63" s="62"/>
      <c r="D63" s="62"/>
      <c r="E63" s="72" t="s">
        <v>52</v>
      </c>
      <c r="F63" s="73"/>
      <c r="G63" s="73"/>
      <c r="H63" s="73"/>
      <c r="I63" s="73"/>
      <c r="J63" s="73"/>
      <c r="K63" s="73"/>
      <c r="L63" s="73"/>
      <c r="M63" s="74"/>
      <c r="N63" s="64"/>
    </row>
    <row r="64" spans="1:14" ht="15" customHeight="1" thickBot="1">
      <c r="A64" s="61"/>
      <c r="B64" s="71" t="s">
        <v>53</v>
      </c>
      <c r="C64" s="62"/>
      <c r="D64" s="62"/>
      <c r="E64" s="75"/>
      <c r="F64" s="76"/>
      <c r="G64" s="76"/>
      <c r="H64" s="76"/>
      <c r="I64" s="76"/>
      <c r="J64" s="76"/>
      <c r="K64" s="76"/>
      <c r="L64" s="76"/>
      <c r="M64" s="77"/>
      <c r="N64" s="64"/>
    </row>
    <row r="65" spans="1:62" ht="10.25" customHeight="1" thickTop="1">
      <c r="A65" s="61"/>
      <c r="B65" s="66"/>
      <c r="C65" s="66"/>
      <c r="D65" s="66"/>
      <c r="E65" s="66"/>
      <c r="F65" s="66"/>
      <c r="G65" s="66"/>
      <c r="H65" s="67"/>
      <c r="I65" s="66"/>
      <c r="J65" s="66"/>
      <c r="K65" s="66"/>
      <c r="L65" s="66"/>
      <c r="M65" s="66"/>
      <c r="N65" s="64"/>
    </row>
    <row r="66" spans="1:62" ht="15" customHeight="1">
      <c r="A66" s="78" t="str">
        <f>IF(OR($E$63=$BF$74,$E$63=""),"+","")</f>
        <v>+</v>
      </c>
      <c r="B66" s="79" t="str">
        <f>IF(E63="","INSTRUCTIONS: How to get the most from this",BF67)</f>
        <v xml:space="preserve">INSTRUCTIONS: How to get the most from this </v>
      </c>
      <c r="C66" s="79"/>
      <c r="D66" s="79"/>
      <c r="E66" s="79"/>
      <c r="F66" s="79"/>
      <c r="G66" s="79"/>
      <c r="H66" s="79"/>
      <c r="I66" s="79"/>
      <c r="J66" s="79"/>
      <c r="K66" s="79"/>
      <c r="L66" s="79"/>
      <c r="M66" s="79"/>
      <c r="N66" s="80" t="str">
        <f>IF(OR($E$63=$BF$74,$E$63=""),"+","")</f>
        <v>+</v>
      </c>
    </row>
    <row r="67" spans="1:62" ht="15" customHeight="1">
      <c r="A67" s="78"/>
      <c r="B67" s="79"/>
      <c r="C67" s="79"/>
      <c r="D67" s="79"/>
      <c r="E67" s="79"/>
      <c r="F67" s="79"/>
      <c r="G67" s="79"/>
      <c r="H67" s="79"/>
      <c r="I67" s="79"/>
      <c r="J67" s="79"/>
      <c r="K67" s="79"/>
      <c r="L67" s="79"/>
      <c r="M67" s="79"/>
      <c r="N67" s="80"/>
      <c r="BF67" s="81" t="str">
        <f>IF($E$63=$BF$74,BH67,IF($E$63=$BF$75,BI67,IF($E$63=$BF$76,BJ67,"")))</f>
        <v xml:space="preserve">INSTRUCTIONS: How to get the most from this </v>
      </c>
      <c r="BH67" s="81" t="s">
        <v>54</v>
      </c>
      <c r="BI67" s="81" t="s">
        <v>55</v>
      </c>
      <c r="BJ67" s="81" t="s">
        <v>56</v>
      </c>
    </row>
    <row r="68" spans="1:62" ht="15" customHeight="1">
      <c r="A68" s="78"/>
      <c r="B68" s="82" t="str">
        <f>IF(E63="",BH70,BF70)</f>
        <v>This tool is interactive. Wherever you see a white field, select what best fits your experience. Then see how it changes the text below it. This text will be replaced when you select an option from the dropdown menu above.</v>
      </c>
      <c r="C68" s="82"/>
      <c r="D68" s="82"/>
      <c r="E68" s="82"/>
      <c r="F68" s="82"/>
      <c r="G68" s="82"/>
      <c r="H68" s="82"/>
      <c r="I68" s="82"/>
      <c r="J68" s="82"/>
      <c r="K68" s="82"/>
      <c r="L68" s="82"/>
      <c r="M68" s="82"/>
      <c r="N68" s="80"/>
    </row>
    <row r="69" spans="1:62" ht="10.25" customHeight="1">
      <c r="A69" s="78"/>
      <c r="B69" s="82"/>
      <c r="C69" s="82"/>
      <c r="D69" s="82"/>
      <c r="E69" s="82"/>
      <c r="F69" s="82"/>
      <c r="G69" s="82"/>
      <c r="H69" s="82"/>
      <c r="I69" s="82"/>
      <c r="J69" s="82"/>
      <c r="K69" s="82"/>
      <c r="L69" s="82"/>
      <c r="M69" s="82"/>
      <c r="N69" s="80"/>
    </row>
    <row r="70" spans="1:62" ht="15" customHeight="1">
      <c r="A70" s="78"/>
      <c r="B70" s="82"/>
      <c r="C70" s="82"/>
      <c r="D70" s="82"/>
      <c r="E70" s="82"/>
      <c r="F70" s="82"/>
      <c r="G70" s="82"/>
      <c r="H70" s="82"/>
      <c r="I70" s="82"/>
      <c r="J70" s="82"/>
      <c r="K70" s="82"/>
      <c r="L70" s="82"/>
      <c r="M70" s="82"/>
      <c r="N70" s="80"/>
      <c r="BF70" s="81" t="str">
        <f>IF($E$63=$BF$74,BH70,IF($E$63=$BF$75,BI70,IF($E$63=$BF$76,BJ70,"")))</f>
        <v>This tool is interactive. Wherever you see a white field, select what best fits your experience. Then see how it changes the text below it. This text will be replaced when you select an option from the dropdown menu above.</v>
      </c>
      <c r="BH70" s="81" t="s">
        <v>57</v>
      </c>
      <c r="BI70" s="81" t="s">
        <v>58</v>
      </c>
      <c r="BJ70" s="81" t="s">
        <v>59</v>
      </c>
    </row>
    <row r="71" spans="1:62" ht="15" customHeight="1">
      <c r="A71" s="78"/>
      <c r="B71" s="82"/>
      <c r="C71" s="82"/>
      <c r="D71" s="82"/>
      <c r="E71" s="82"/>
      <c r="F71" s="82"/>
      <c r="G71" s="82"/>
      <c r="H71" s="82"/>
      <c r="I71" s="82"/>
      <c r="J71" s="82"/>
      <c r="K71" s="82"/>
      <c r="L71" s="82"/>
      <c r="M71" s="82"/>
      <c r="N71" s="80"/>
      <c r="BF71" s="81" t="str">
        <f>IF($E$63=$BF$74,BH71,IF($E$63=$BF$75,BI71,IF($E$63=$BF$76,BJ71,"")))</f>
        <v>Look for the "I" in a green circle, at the right, to indicate each Interactive feature. Your input brings this information alive with your own lived experiences. We aim to be as specific as possible. This interactive feature lets its insights be more specific to your life.</v>
      </c>
      <c r="BH71" s="81" t="s">
        <v>60</v>
      </c>
      <c r="BI71" s="81" t="s">
        <v>61</v>
      </c>
      <c r="BJ71" s="81" t="s">
        <v>62</v>
      </c>
    </row>
    <row r="72" spans="1:62" ht="15" customHeight="1">
      <c r="A72" s="78"/>
      <c r="B72" s="82"/>
      <c r="C72" s="82"/>
      <c r="D72" s="82"/>
      <c r="E72" s="82"/>
      <c r="F72" s="82"/>
      <c r="G72" s="82"/>
      <c r="H72" s="82"/>
      <c r="I72" s="82"/>
      <c r="J72" s="82"/>
      <c r="K72" s="82"/>
      <c r="L72" s="82"/>
      <c r="M72" s="82"/>
      <c r="N72" s="80"/>
      <c r="BF72" s="81" t="str">
        <f>IF($E$63=$BF$74,BH72,IF($E$63=$BF$75,BI72,IF($E$63=$BF$76,BJ72,"")))</f>
        <v xml:space="preserve">This is the first version of this tool. You can expect it to be revised, as we learn from each other. Remember, politics exist for you and your needs. You and your needs do not exist for politics. </v>
      </c>
      <c r="BH72" s="81" t="s">
        <v>63</v>
      </c>
      <c r="BI72" s="81" t="s">
        <v>64</v>
      </c>
      <c r="BJ72" s="81" t="s">
        <v>65</v>
      </c>
    </row>
    <row r="73" spans="1:62" ht="10.25" customHeight="1">
      <c r="A73" s="78"/>
      <c r="B73" s="82"/>
      <c r="C73" s="82"/>
      <c r="D73" s="82"/>
      <c r="E73" s="82"/>
      <c r="F73" s="82"/>
      <c r="G73" s="82"/>
      <c r="H73" s="82"/>
      <c r="I73" s="82"/>
      <c r="J73" s="82"/>
      <c r="K73" s="82"/>
      <c r="L73" s="82"/>
      <c r="M73" s="82"/>
      <c r="N73" s="80"/>
    </row>
    <row r="74" spans="1:62" ht="15" customHeight="1">
      <c r="A74" s="78"/>
      <c r="B74" s="82" t="str">
        <f>IF(E63="",BH71,BF71)</f>
        <v>Look for the "I" in a green circle, at the right, to indicate each Interactive feature. Your input brings this information alive with your own lived experiences. We aim to be as specific as possible. This interactive feature lets its insights be more specific to your life.</v>
      </c>
      <c r="C74" s="82"/>
      <c r="D74" s="82"/>
      <c r="E74" s="82"/>
      <c r="F74" s="82"/>
      <c r="G74" s="82"/>
      <c r="H74" s="82"/>
      <c r="I74" s="82"/>
      <c r="J74" s="82"/>
      <c r="K74" s="82"/>
      <c r="L74" s="82"/>
      <c r="M74" s="82"/>
      <c r="N74" s="80"/>
      <c r="BF74" s="83" t="s">
        <v>52</v>
      </c>
    </row>
    <row r="75" spans="1:62" ht="15" customHeight="1">
      <c r="A75" s="78"/>
      <c r="B75" s="82"/>
      <c r="C75" s="82"/>
      <c r="D75" s="82"/>
      <c r="E75" s="82"/>
      <c r="F75" s="82"/>
      <c r="G75" s="82"/>
      <c r="H75" s="82"/>
      <c r="I75" s="82"/>
      <c r="J75" s="82"/>
      <c r="K75" s="82"/>
      <c r="L75" s="82"/>
      <c r="M75" s="82"/>
      <c r="N75" s="80"/>
      <c r="BF75" s="4" t="str">
        <f>B57</f>
        <v>We freely choose our political positions after carefully reasoning each option.</v>
      </c>
    </row>
    <row r="76" spans="1:62" ht="15" customHeight="1">
      <c r="A76" s="78"/>
      <c r="B76" s="82"/>
      <c r="C76" s="82"/>
      <c r="D76" s="82"/>
      <c r="E76" s="82"/>
      <c r="F76" s="82"/>
      <c r="G76" s="82"/>
      <c r="H76" s="82"/>
      <c r="I76" s="82"/>
      <c r="J76" s="82"/>
      <c r="K76" s="82"/>
      <c r="L76" s="82"/>
      <c r="M76" s="82"/>
      <c r="N76" s="80"/>
      <c r="BF76" s="4" t="str">
        <f>I57</f>
        <v>We're compelled to choose a political position that best fits our painful needs.</v>
      </c>
    </row>
    <row r="77" spans="1:62" ht="10.25" customHeight="1">
      <c r="A77" s="78"/>
      <c r="B77" s="82"/>
      <c r="C77" s="82"/>
      <c r="D77" s="82"/>
      <c r="E77" s="82"/>
      <c r="F77" s="82"/>
      <c r="G77" s="82"/>
      <c r="H77" s="82"/>
      <c r="I77" s="82"/>
      <c r="J77" s="82"/>
      <c r="K77" s="82"/>
      <c r="L77" s="82"/>
      <c r="M77" s="82"/>
      <c r="N77" s="80"/>
    </row>
    <row r="78" spans="1:62" ht="15" customHeight="1">
      <c r="A78" s="78"/>
      <c r="B78" s="82"/>
      <c r="C78" s="82"/>
      <c r="D78" s="82"/>
      <c r="E78" s="82"/>
      <c r="F78" s="82"/>
      <c r="G78" s="82"/>
      <c r="H78" s="82"/>
      <c r="I78" s="82"/>
      <c r="J78" s="82"/>
      <c r="K78" s="82"/>
      <c r="L78" s="82"/>
      <c r="M78" s="82"/>
      <c r="N78" s="80"/>
    </row>
    <row r="79" spans="1:62" ht="15" customHeight="1">
      <c r="A79" s="78"/>
      <c r="B79" s="82"/>
      <c r="C79" s="82"/>
      <c r="D79" s="82"/>
      <c r="E79" s="82"/>
      <c r="F79" s="82"/>
      <c r="G79" s="82"/>
      <c r="H79" s="82"/>
      <c r="I79" s="82"/>
      <c r="J79" s="82"/>
      <c r="K79" s="82"/>
      <c r="L79" s="82"/>
      <c r="M79" s="82"/>
      <c r="N79" s="80"/>
    </row>
    <row r="80" spans="1:62" ht="15" customHeight="1">
      <c r="A80" s="78"/>
      <c r="B80" s="82" t="str">
        <f>IF(E63="",BH72,BF72)</f>
        <v xml:space="preserve">This is the first version of this tool. You can expect it to be revised, as we learn from each other. Remember, politics exist for you and your needs. You and your needs do not exist for politics. </v>
      </c>
      <c r="C80" s="82"/>
      <c r="D80" s="82"/>
      <c r="E80" s="82"/>
      <c r="F80" s="82"/>
      <c r="G80" s="82"/>
      <c r="H80" s="82"/>
      <c r="I80" s="82"/>
      <c r="J80" s="82"/>
      <c r="K80" s="82"/>
      <c r="L80" s="82"/>
      <c r="M80" s="82"/>
      <c r="N80" s="80"/>
    </row>
    <row r="81" spans="1:30" ht="10.25" customHeight="1">
      <c r="A81" s="78"/>
      <c r="B81" s="82"/>
      <c r="C81" s="82"/>
      <c r="D81" s="82"/>
      <c r="E81" s="82"/>
      <c r="F81" s="82"/>
      <c r="G81" s="82"/>
      <c r="H81" s="82"/>
      <c r="I81" s="82"/>
      <c r="J81" s="82"/>
      <c r="K81" s="82"/>
      <c r="L81" s="82"/>
      <c r="M81" s="82"/>
      <c r="N81" s="80"/>
    </row>
    <row r="82" spans="1:30" ht="15" customHeight="1">
      <c r="A82" s="78"/>
      <c r="B82" s="82"/>
      <c r="C82" s="82"/>
      <c r="D82" s="82"/>
      <c r="E82" s="82"/>
      <c r="F82" s="82"/>
      <c r="G82" s="82"/>
      <c r="H82" s="82"/>
      <c r="I82" s="82"/>
      <c r="J82" s="82"/>
      <c r="K82" s="82"/>
      <c r="L82" s="82"/>
      <c r="M82" s="82"/>
      <c r="N82" s="80"/>
    </row>
    <row r="83" spans="1:30" ht="15" customHeight="1">
      <c r="A83" s="78"/>
      <c r="B83" s="82"/>
      <c r="C83" s="82"/>
      <c r="D83" s="82"/>
      <c r="E83" s="82"/>
      <c r="F83" s="82"/>
      <c r="G83" s="82"/>
      <c r="H83" s="82"/>
      <c r="I83" s="82"/>
      <c r="J83" s="82"/>
      <c r="K83" s="82"/>
      <c r="L83" s="82"/>
      <c r="M83" s="82"/>
      <c r="N83" s="80"/>
    </row>
    <row r="84" spans="1:30" ht="15" customHeight="1">
      <c r="A84" s="78"/>
      <c r="B84" s="82"/>
      <c r="C84" s="82"/>
      <c r="D84" s="82"/>
      <c r="E84" s="82"/>
      <c r="F84" s="82"/>
      <c r="G84" s="82"/>
      <c r="H84" s="82"/>
      <c r="I84" s="82"/>
      <c r="J84" s="82"/>
      <c r="K84" s="82"/>
      <c r="L84" s="82"/>
      <c r="M84" s="82"/>
      <c r="N84" s="80"/>
    </row>
    <row r="85" spans="1:30" ht="5" customHeight="1">
      <c r="A85" s="61"/>
      <c r="B85" s="84"/>
      <c r="C85" s="84"/>
      <c r="D85" s="84"/>
      <c r="E85" s="84"/>
      <c r="F85" s="84"/>
      <c r="G85" s="84"/>
      <c r="H85" s="85"/>
      <c r="I85" s="84"/>
      <c r="J85" s="84"/>
      <c r="K85" s="84"/>
      <c r="L85" s="84"/>
      <c r="M85" s="84"/>
      <c r="N85" s="64"/>
    </row>
    <row r="86" spans="1:30" ht="10" customHeight="1">
      <c r="A86" s="61"/>
      <c r="B86" s="86" t="str">
        <f>IF(E63&lt;&gt;"","HARMONY POLITICS overcomes polarizing hate with love","")</f>
        <v>HARMONY POLITICS overcomes polarizing hate with love</v>
      </c>
      <c r="C86" s="86"/>
      <c r="D86" s="86"/>
      <c r="E86" s="86"/>
      <c r="F86" s="86"/>
      <c r="G86" s="86"/>
      <c r="H86" s="86"/>
      <c r="I86" s="86"/>
      <c r="J86" s="86"/>
      <c r="K86" s="86"/>
      <c r="L86" s="86"/>
      <c r="M86" s="86"/>
      <c r="N86" s="64"/>
    </row>
    <row r="87" spans="1:30" ht="10" customHeight="1">
      <c r="A87" s="61"/>
      <c r="B87" s="86"/>
      <c r="C87" s="86"/>
      <c r="D87" s="86"/>
      <c r="E87" s="86"/>
      <c r="F87" s="86"/>
      <c r="G87" s="86"/>
      <c r="H87" s="86"/>
      <c r="I87" s="86"/>
      <c r="J87" s="86"/>
      <c r="K87" s="86"/>
      <c r="L87" s="86"/>
      <c r="M87" s="86"/>
      <c r="N87" s="64"/>
    </row>
    <row r="88" spans="1:30" ht="5" customHeight="1">
      <c r="A88" s="87"/>
      <c r="B88" s="88"/>
      <c r="C88" s="88"/>
      <c r="D88" s="88"/>
      <c r="E88" s="88"/>
      <c r="F88" s="88"/>
      <c r="G88" s="88"/>
      <c r="H88" s="89"/>
      <c r="I88" s="88"/>
      <c r="J88" s="88"/>
      <c r="K88" s="88"/>
      <c r="L88" s="88"/>
      <c r="M88" s="88"/>
      <c r="N88" s="90"/>
    </row>
    <row r="89" spans="1:30" ht="30" customHeight="1">
      <c r="A89" s="91" t="s">
        <v>66</v>
      </c>
      <c r="B89" s="92" t="s">
        <v>67</v>
      </c>
      <c r="C89" s="92"/>
      <c r="D89" s="92"/>
      <c r="E89" s="92"/>
      <c r="F89" s="92"/>
      <c r="G89" s="92"/>
      <c r="H89" s="92"/>
      <c r="I89" s="92"/>
      <c r="J89" s="92"/>
      <c r="K89" s="92"/>
      <c r="L89" s="92"/>
      <c r="M89" s="93"/>
      <c r="N89" s="94" t="s">
        <v>68</v>
      </c>
    </row>
    <row r="90" spans="1:30">
      <c r="A90" s="95"/>
      <c r="B90" s="96"/>
      <c r="C90" s="96"/>
      <c r="D90" s="96"/>
      <c r="E90" s="96"/>
      <c r="F90" s="96"/>
      <c r="G90" s="96"/>
      <c r="H90" s="97"/>
      <c r="I90" s="96"/>
      <c r="J90" s="96"/>
      <c r="K90" s="96"/>
      <c r="L90" s="96"/>
      <c r="M90" s="96"/>
      <c r="N90" s="98"/>
    </row>
    <row r="91" spans="1:30">
      <c r="A91" s="95"/>
      <c r="B91" s="96"/>
      <c r="C91" s="96"/>
      <c r="D91" s="96"/>
      <c r="E91" s="96"/>
      <c r="F91" s="96"/>
      <c r="G91" s="96"/>
      <c r="H91" s="97"/>
      <c r="I91" s="96"/>
      <c r="J91" s="96"/>
      <c r="K91" s="96"/>
      <c r="L91" s="96"/>
      <c r="M91" s="96"/>
      <c r="N91" s="98"/>
    </row>
    <row r="92" spans="1:30" ht="45" customHeight="1">
      <c r="A92" s="95"/>
      <c r="B92" s="96"/>
      <c r="C92" s="96"/>
      <c r="D92" s="96"/>
      <c r="E92" s="96"/>
      <c r="F92" s="96"/>
      <c r="G92" s="96"/>
      <c r="H92" s="97"/>
      <c r="I92" s="96"/>
      <c r="J92" s="96"/>
      <c r="K92" s="96"/>
      <c r="L92" s="96"/>
      <c r="M92" s="96"/>
      <c r="N92" s="98"/>
    </row>
    <row r="93" spans="1:30">
      <c r="A93" s="95"/>
      <c r="B93" s="96"/>
      <c r="C93" s="96"/>
      <c r="D93" s="96"/>
      <c r="E93" s="96"/>
      <c r="F93" s="96"/>
      <c r="G93" s="96"/>
      <c r="H93" s="97"/>
      <c r="I93" s="96"/>
      <c r="J93" s="96"/>
      <c r="K93" s="96"/>
      <c r="L93" s="96"/>
      <c r="M93" s="96"/>
      <c r="N93" s="98"/>
    </row>
    <row r="94" spans="1:30" ht="30" customHeight="1">
      <c r="A94" s="95"/>
      <c r="B94" s="96"/>
      <c r="C94" s="96"/>
      <c r="D94" s="96"/>
      <c r="E94" s="96"/>
      <c r="F94" s="96"/>
      <c r="G94" s="96"/>
      <c r="H94" s="97"/>
      <c r="I94" s="96"/>
      <c r="J94" s="96"/>
      <c r="K94" s="96"/>
      <c r="L94" s="96"/>
      <c r="M94" s="96"/>
      <c r="N94" s="98"/>
      <c r="AD94" s="99"/>
    </row>
    <row r="95" spans="1:30" ht="30" customHeight="1">
      <c r="A95" s="95"/>
      <c r="B95" s="96"/>
      <c r="C95" s="96"/>
      <c r="D95" s="96"/>
      <c r="E95" s="96"/>
      <c r="F95" s="96"/>
      <c r="G95" s="96"/>
      <c r="H95" s="97"/>
      <c r="I95" s="96"/>
      <c r="J95" s="96"/>
      <c r="K95" s="96"/>
      <c r="L95" s="96"/>
      <c r="M95" s="96"/>
      <c r="N95" s="98"/>
    </row>
    <row r="96" spans="1:30" ht="30" customHeight="1">
      <c r="A96" s="95"/>
      <c r="B96" s="96"/>
      <c r="C96" s="96"/>
      <c r="D96" s="96"/>
      <c r="E96" s="96"/>
      <c r="F96" s="96"/>
      <c r="G96" s="96"/>
      <c r="H96" s="97"/>
      <c r="I96" s="96"/>
      <c r="J96" s="96"/>
      <c r="K96" s="96"/>
      <c r="L96" s="96"/>
      <c r="M96" s="96"/>
      <c r="N96" s="98"/>
    </row>
    <row r="97" spans="1:69">
      <c r="A97" s="95"/>
      <c r="B97" s="100"/>
      <c r="C97" s="96"/>
      <c r="D97" s="96"/>
      <c r="E97" s="96"/>
      <c r="F97" s="96"/>
      <c r="G97" s="96"/>
      <c r="H97" s="97"/>
      <c r="I97" s="96"/>
      <c r="J97" s="96"/>
      <c r="K97" s="96"/>
      <c r="L97" s="96"/>
      <c r="M97" s="96"/>
      <c r="N97" s="98"/>
    </row>
    <row r="98" spans="1:69">
      <c r="A98" s="95"/>
      <c r="B98" s="96"/>
      <c r="C98" s="96"/>
      <c r="D98" s="96"/>
      <c r="E98" s="96"/>
      <c r="F98" s="96"/>
      <c r="G98" s="96"/>
      <c r="H98" s="97"/>
      <c r="I98" s="96"/>
      <c r="J98" s="96"/>
      <c r="K98" s="96"/>
      <c r="L98" s="96"/>
      <c r="M98" s="96"/>
      <c r="N98" s="98"/>
    </row>
    <row r="99" spans="1:69" ht="30" customHeight="1">
      <c r="A99" s="95"/>
      <c r="B99" s="96"/>
      <c r="C99" s="96"/>
      <c r="D99" s="96"/>
      <c r="E99" s="96"/>
      <c r="F99" s="96"/>
      <c r="G99" s="96"/>
      <c r="H99" s="97"/>
      <c r="I99" s="96"/>
      <c r="J99" s="96"/>
      <c r="K99" s="96"/>
      <c r="L99" s="96"/>
      <c r="M99" s="96"/>
      <c r="N99" s="98"/>
    </row>
    <row r="100" spans="1:69" ht="30" customHeight="1">
      <c r="A100" s="95"/>
      <c r="B100" s="96"/>
      <c r="C100" s="96"/>
      <c r="D100" s="96"/>
      <c r="E100" s="96"/>
      <c r="F100" s="96"/>
      <c r="G100" s="96"/>
      <c r="H100" s="97"/>
      <c r="I100" s="96"/>
      <c r="J100" s="96"/>
      <c r="K100" s="96"/>
      <c r="L100" s="96"/>
      <c r="M100" s="96"/>
      <c r="N100" s="98"/>
      <c r="BB100" s="101" t="s">
        <v>69</v>
      </c>
      <c r="BC100" s="101" t="s">
        <v>70</v>
      </c>
    </row>
    <row r="101" spans="1:69">
      <c r="A101" s="95"/>
      <c r="B101" s="96"/>
      <c r="C101" s="96"/>
      <c r="D101" s="96"/>
      <c r="E101" s="96"/>
      <c r="F101" s="96"/>
      <c r="G101" s="96"/>
      <c r="H101" s="97"/>
      <c r="I101" s="96"/>
      <c r="J101" s="96"/>
      <c r="K101" s="96"/>
      <c r="L101" s="96"/>
      <c r="M101" s="96"/>
      <c r="N101" s="98"/>
      <c r="BB101" s="102" t="s">
        <v>71</v>
      </c>
      <c r="BC101" s="103" t="s">
        <v>72</v>
      </c>
      <c r="BD101" s="104" t="str">
        <f>CONCATENATE(BE101,BF101,BG101,BI101)</f>
        <v>Resolving this more than resolving that</v>
      </c>
      <c r="BE101" s="4" t="s">
        <v>73</v>
      </c>
      <c r="BF101" s="4" t="str">
        <f>IF(B173="","this",$B$173)</f>
        <v>this</v>
      </c>
      <c r="BG101" s="4" t="s">
        <v>74</v>
      </c>
      <c r="BI101" s="4" t="str">
        <f>IF(H173="","that",$H$173)</f>
        <v>that</v>
      </c>
      <c r="BL101" s="101" t="str">
        <f>CONCATENATE(BM101,BN101,BO101,BQ101)</f>
        <v>My need for this tends to be more resolved than my need for that</v>
      </c>
      <c r="BM101" s="4" t="s">
        <v>75</v>
      </c>
      <c r="BN101" s="4" t="str">
        <f>BF101</f>
        <v>this</v>
      </c>
      <c r="BO101" s="4" t="s">
        <v>76</v>
      </c>
      <c r="BQ101" s="4" t="str">
        <f>BI101</f>
        <v>that</v>
      </c>
    </row>
    <row r="102" spans="1:69">
      <c r="A102" s="95"/>
      <c r="B102" s="96"/>
      <c r="C102" s="96"/>
      <c r="D102" s="96"/>
      <c r="E102" s="96"/>
      <c r="F102" s="96"/>
      <c r="G102" s="96"/>
      <c r="H102" s="97"/>
      <c r="I102" s="96"/>
      <c r="J102" s="96"/>
      <c r="K102" s="96"/>
      <c r="L102" s="96"/>
      <c r="M102" s="96"/>
      <c r="N102" s="98"/>
      <c r="BB102" s="102" t="s">
        <v>77</v>
      </c>
      <c r="BC102" s="103" t="s">
        <v>78</v>
      </c>
      <c r="BD102" s="104" t="str">
        <f>CONCATENATE(BE102,BI102,BG102,BF102)</f>
        <v>Resolving this more than resolving that</v>
      </c>
      <c r="BE102" s="4" t="s">
        <v>73</v>
      </c>
      <c r="BF102" s="4" t="str">
        <f>IF(H173="","that",$H$173)</f>
        <v>that</v>
      </c>
      <c r="BG102" s="4" t="s">
        <v>74</v>
      </c>
      <c r="BI102" s="4" t="str">
        <f>IF(B173="","this",$B$173)</f>
        <v>this</v>
      </c>
      <c r="BL102" s="101" t="str">
        <f>CONCATENATE(BM102,BN102,BO102,BQ102)</f>
        <v>My need for that tends to be more resolved than my need for this</v>
      </c>
      <c r="BM102" s="4" t="s">
        <v>75</v>
      </c>
      <c r="BN102" s="4" t="str">
        <f>BF102</f>
        <v>that</v>
      </c>
      <c r="BO102" s="4" t="s">
        <v>76</v>
      </c>
      <c r="BQ102" s="4" t="str">
        <f>BI102</f>
        <v>this</v>
      </c>
    </row>
    <row r="103" spans="1:69" ht="20" customHeight="1">
      <c r="A103" s="95"/>
      <c r="B103" s="96"/>
      <c r="C103" s="96"/>
      <c r="D103" s="96"/>
      <c r="E103" s="96"/>
      <c r="F103" s="96"/>
      <c r="G103" s="96"/>
      <c r="H103" s="97"/>
      <c r="I103" s="96"/>
      <c r="J103" s="96"/>
      <c r="K103" s="96"/>
      <c r="L103" s="96"/>
      <c r="M103" s="96"/>
      <c r="N103" s="98"/>
      <c r="BB103" s="102" t="s">
        <v>79</v>
      </c>
      <c r="BC103" s="103" t="s">
        <v>80</v>
      </c>
    </row>
    <row r="104" spans="1:69" ht="20" customHeight="1">
      <c r="A104" s="95"/>
      <c r="B104" s="96"/>
      <c r="C104" s="96"/>
      <c r="D104" s="96"/>
      <c r="E104" s="96"/>
      <c r="F104" s="96"/>
      <c r="G104" s="96"/>
      <c r="H104" s="97"/>
      <c r="I104" s="96"/>
      <c r="J104" s="96"/>
      <c r="K104" s="96"/>
      <c r="L104" s="96"/>
      <c r="M104" s="96"/>
      <c r="N104" s="98"/>
      <c r="BB104" s="102" t="s">
        <v>81</v>
      </c>
      <c r="BC104" s="103" t="s">
        <v>82</v>
      </c>
    </row>
    <row r="105" spans="1:69" ht="20" customHeight="1">
      <c r="A105" s="95"/>
      <c r="B105" s="96"/>
      <c r="C105" s="96"/>
      <c r="D105" s="96"/>
      <c r="E105" s="96"/>
      <c r="F105" s="96"/>
      <c r="G105" s="96"/>
      <c r="H105" s="97"/>
      <c r="I105" s="96"/>
      <c r="J105" s="96"/>
      <c r="K105" s="96"/>
      <c r="L105" s="96"/>
      <c r="M105" s="96"/>
      <c r="N105" s="98"/>
      <c r="BB105" s="102" t="s">
        <v>83</v>
      </c>
      <c r="BC105" s="103" t="s">
        <v>84</v>
      </c>
    </row>
    <row r="106" spans="1:69" ht="20" customHeight="1">
      <c r="A106" s="95"/>
      <c r="B106" s="96"/>
      <c r="C106" s="96"/>
      <c r="D106" s="96"/>
      <c r="E106" s="96"/>
      <c r="F106" s="96"/>
      <c r="G106" s="96"/>
      <c r="H106" s="97"/>
      <c r="I106" s="96"/>
      <c r="J106" s="96"/>
      <c r="K106" s="96"/>
      <c r="L106" s="96"/>
      <c r="M106" s="96"/>
      <c r="N106" s="98"/>
      <c r="BB106" s="102" t="s">
        <v>85</v>
      </c>
      <c r="BC106" s="105" t="s">
        <v>86</v>
      </c>
      <c r="BE106" s="4" t="str">
        <f>IF($B$176=BL101,BF109,BF113)</f>
        <v xml:space="preserve">You demonstrate what anankelogy calls a "deep" psychosocial orientation. Your unmet self-needs pulls you to focus more on deeper relationships, like your nuclear family and devotion to God and country. You guard your more resolved social-needs, like group cohesion and loyalty. </v>
      </c>
    </row>
    <row r="107" spans="1:69" ht="20" customHeight="1">
      <c r="A107" s="95"/>
      <c r="B107" s="96"/>
      <c r="C107" s="96"/>
      <c r="D107" s="96"/>
      <c r="E107" s="96"/>
      <c r="F107" s="96"/>
      <c r="G107" s="96"/>
      <c r="H107" s="97"/>
      <c r="I107" s="96"/>
      <c r="J107" s="96"/>
      <c r="K107" s="96"/>
      <c r="L107" s="96"/>
      <c r="M107" s="96"/>
      <c r="N107" s="98"/>
      <c r="BB107" s="102" t="s">
        <v>87</v>
      </c>
      <c r="BC107" s="103" t="s">
        <v>88</v>
      </c>
      <c r="BE107" s="4" t="str">
        <f>IF($B$176=BL102,BF113,BF109)</f>
        <v xml:space="preserve">You demonstrate what anankelogy calls a "wide" psychosocial orientation. Your unmet social-needs pulls you to focus more on wider relationships, such as disadvantaged others you don't personally know. You guard your more resolved self-needs, like self-expression and authenticity. </v>
      </c>
    </row>
    <row r="108" spans="1:69" ht="20" customHeight="1">
      <c r="A108" s="95"/>
      <c r="B108" s="96"/>
      <c r="C108" s="96"/>
      <c r="D108" s="96"/>
      <c r="E108" s="96"/>
      <c r="F108" s="96"/>
      <c r="G108" s="96"/>
      <c r="H108" s="97"/>
      <c r="I108" s="96"/>
      <c r="J108" s="96"/>
      <c r="K108" s="96"/>
      <c r="L108" s="96"/>
      <c r="M108" s="96"/>
      <c r="N108" s="98"/>
      <c r="BB108" s="102" t="s">
        <v>89</v>
      </c>
      <c r="BC108" s="103" t="s">
        <v>90</v>
      </c>
    </row>
    <row r="109" spans="1:69" ht="20" customHeight="1">
      <c r="A109" s="95"/>
      <c r="B109" s="96"/>
      <c r="C109" s="96"/>
      <c r="D109" s="96"/>
      <c r="E109" s="96"/>
      <c r="F109" s="96"/>
      <c r="G109" s="96"/>
      <c r="H109" s="97"/>
      <c r="I109" s="96"/>
      <c r="J109" s="96"/>
      <c r="K109" s="96"/>
      <c r="L109" s="96"/>
      <c r="M109" s="96"/>
      <c r="N109" s="98"/>
      <c r="BB109" s="102" t="s">
        <v>91</v>
      </c>
      <c r="BC109" s="103" t="s">
        <v>92</v>
      </c>
      <c r="BF109" s="4" t="str">
        <f>CONCATENATE(BG110,BG111,BG112)</f>
        <v xml:space="preserve">You demonstrate what anankelogy calls a "wide" psychosocial orientation. Your unmet social-needs pulls you to focus more on wider relationships, such as disadvantaged others you don't personally know. You guard your more resolved self-needs, like self-expression and authenticity. </v>
      </c>
    </row>
    <row r="110" spans="1:69" ht="20" customHeight="1">
      <c r="A110" s="95"/>
      <c r="B110" s="96"/>
      <c r="C110" s="96"/>
      <c r="D110" s="96"/>
      <c r="E110" s="96"/>
      <c r="F110" s="96"/>
      <c r="G110" s="96"/>
      <c r="H110" s="97"/>
      <c r="I110" s="96"/>
      <c r="J110" s="96"/>
      <c r="K110" s="96"/>
      <c r="L110" s="96"/>
      <c r="M110" s="96"/>
      <c r="N110" s="98"/>
      <c r="BB110" s="102" t="s">
        <v>93</v>
      </c>
      <c r="BC110" s="103" t="s">
        <v>94</v>
      </c>
      <c r="BG110" s="4" t="s">
        <v>95</v>
      </c>
    </row>
    <row r="111" spans="1:69" ht="20" customHeight="1">
      <c r="A111" s="95"/>
      <c r="B111" s="96"/>
      <c r="C111" s="96"/>
      <c r="D111" s="96"/>
      <c r="E111" s="96"/>
      <c r="F111" s="96"/>
      <c r="G111" s="96"/>
      <c r="H111" s="97"/>
      <c r="I111" s="96"/>
      <c r="J111" s="96"/>
      <c r="K111" s="96"/>
      <c r="L111" s="96"/>
      <c r="M111" s="96"/>
      <c r="N111" s="98"/>
      <c r="BB111" s="102" t="s">
        <v>96</v>
      </c>
      <c r="BC111" s="103" t="s">
        <v>97</v>
      </c>
      <c r="BG111" s="4" t="s">
        <v>98</v>
      </c>
    </row>
    <row r="112" spans="1:69" ht="20" customHeight="1">
      <c r="A112" s="95"/>
      <c r="B112" s="96"/>
      <c r="C112" s="96"/>
      <c r="D112" s="96"/>
      <c r="E112" s="96"/>
      <c r="F112" s="96"/>
      <c r="G112" s="96"/>
      <c r="H112" s="97"/>
      <c r="I112" s="96"/>
      <c r="J112" s="96"/>
      <c r="K112" s="96"/>
      <c r="L112" s="96"/>
      <c r="M112" s="96"/>
      <c r="N112" s="98"/>
      <c r="BB112" s="102" t="s">
        <v>99</v>
      </c>
      <c r="BC112" s="103" t="s">
        <v>100</v>
      </c>
      <c r="BG112" s="4" t="s">
        <v>101</v>
      </c>
    </row>
    <row r="113" spans="1:60" ht="20" customHeight="1">
      <c r="A113" s="95"/>
      <c r="B113" s="96"/>
      <c r="C113" s="96"/>
      <c r="D113" s="96"/>
      <c r="E113" s="96"/>
      <c r="F113" s="96"/>
      <c r="G113" s="96"/>
      <c r="H113" s="97"/>
      <c r="I113" s="96"/>
      <c r="J113" s="96"/>
      <c r="K113" s="96"/>
      <c r="L113" s="96"/>
      <c r="M113" s="96"/>
      <c r="N113" s="98"/>
      <c r="BB113" s="102" t="s">
        <v>102</v>
      </c>
      <c r="BC113" s="103" t="s">
        <v>103</v>
      </c>
      <c r="BF113" s="4" t="str">
        <f>CONCATENATE(BG114,BG115,BG116)</f>
        <v xml:space="preserve">You demonstrate what anankelogy calls a "deep" psychosocial orientation. Your unmet self-needs pulls you to focus more on deeper relationships, like your nuclear family and devotion to God and country. You guard your more resolved social-needs, like group cohesion and loyalty. </v>
      </c>
    </row>
    <row r="114" spans="1:60" ht="20" customHeight="1">
      <c r="A114" s="95"/>
      <c r="B114" s="96"/>
      <c r="C114" s="96"/>
      <c r="D114" s="96"/>
      <c r="E114" s="96"/>
      <c r="F114" s="96"/>
      <c r="G114" s="96"/>
      <c r="H114" s="97"/>
      <c r="I114" s="96"/>
      <c r="J114" s="96"/>
      <c r="K114" s="96"/>
      <c r="L114" s="96"/>
      <c r="M114" s="96"/>
      <c r="N114" s="98"/>
      <c r="BB114" s="102" t="s">
        <v>104</v>
      </c>
      <c r="BC114" s="103" t="s">
        <v>105</v>
      </c>
      <c r="BG114" s="4" t="s">
        <v>106</v>
      </c>
    </row>
    <row r="115" spans="1:60" ht="20" customHeight="1">
      <c r="A115" s="95"/>
      <c r="B115" s="96"/>
      <c r="C115" s="96"/>
      <c r="D115" s="96"/>
      <c r="E115" s="96"/>
      <c r="F115" s="96"/>
      <c r="G115" s="96"/>
      <c r="H115" s="97"/>
      <c r="I115" s="96"/>
      <c r="J115" s="96"/>
      <c r="K115" s="96"/>
      <c r="L115" s="96"/>
      <c r="M115" s="96"/>
      <c r="N115" s="98"/>
      <c r="BB115" s="102" t="s">
        <v>107</v>
      </c>
      <c r="BC115" s="103" t="s">
        <v>108</v>
      </c>
      <c r="BG115" s="4" t="s">
        <v>109</v>
      </c>
    </row>
    <row r="116" spans="1:60" ht="20" customHeight="1">
      <c r="A116" s="95"/>
      <c r="B116" s="96"/>
      <c r="C116" s="96"/>
      <c r="D116" s="96"/>
      <c r="E116" s="96"/>
      <c r="F116" s="96"/>
      <c r="G116" s="96"/>
      <c r="H116" s="97"/>
      <c r="I116" s="96"/>
      <c r="J116" s="96"/>
      <c r="K116" s="96"/>
      <c r="L116" s="96"/>
      <c r="M116" s="96"/>
      <c r="N116" s="98"/>
      <c r="BB116" s="102" t="s">
        <v>110</v>
      </c>
      <c r="BC116" s="103" t="s">
        <v>111</v>
      </c>
      <c r="BG116" s="4" t="s">
        <v>112</v>
      </c>
    </row>
    <row r="117" spans="1:60" ht="20" customHeight="1">
      <c r="A117" s="95"/>
      <c r="B117" s="96"/>
      <c r="C117" s="96"/>
      <c r="D117" s="96"/>
      <c r="E117" s="96"/>
      <c r="F117" s="96"/>
      <c r="G117" s="96"/>
      <c r="H117" s="97"/>
      <c r="I117" s="96"/>
      <c r="J117" s="96"/>
      <c r="K117" s="96"/>
      <c r="L117" s="96"/>
      <c r="M117" s="96"/>
      <c r="N117" s="98"/>
    </row>
    <row r="118" spans="1:60" ht="20" customHeight="1">
      <c r="A118" s="95"/>
      <c r="B118" s="96"/>
      <c r="C118" s="96"/>
      <c r="D118" s="96"/>
      <c r="E118" s="96"/>
      <c r="F118" s="96"/>
      <c r="G118" s="96"/>
      <c r="H118" s="97"/>
      <c r="I118" s="96"/>
      <c r="J118" s="96"/>
      <c r="K118" s="96"/>
      <c r="L118" s="96"/>
      <c r="M118" s="96"/>
      <c r="N118" s="98"/>
    </row>
    <row r="119" spans="1:60">
      <c r="A119" s="95"/>
      <c r="B119" s="96"/>
      <c r="C119" s="96"/>
      <c r="D119" s="96"/>
      <c r="E119" s="96"/>
      <c r="F119" s="96"/>
      <c r="G119" s="96"/>
      <c r="H119" s="97"/>
      <c r="I119" s="96"/>
      <c r="J119" s="96"/>
      <c r="K119" s="96"/>
      <c r="L119" s="96"/>
      <c r="M119" s="96"/>
      <c r="N119" s="98"/>
    </row>
    <row r="120" spans="1:60">
      <c r="A120" s="106"/>
      <c r="B120" s="107"/>
      <c r="C120" s="107"/>
      <c r="D120" s="107"/>
      <c r="E120" s="107"/>
      <c r="F120" s="107"/>
      <c r="G120" s="107"/>
      <c r="H120" s="108"/>
      <c r="I120" s="107"/>
      <c r="J120" s="107"/>
      <c r="K120" s="107"/>
      <c r="L120" s="107"/>
      <c r="M120" s="107"/>
      <c r="N120" s="109"/>
    </row>
    <row r="121" spans="1:60" ht="30" customHeight="1">
      <c r="A121" s="110" t="s">
        <v>66</v>
      </c>
      <c r="B121" s="111" t="s">
        <v>8</v>
      </c>
      <c r="C121" s="111"/>
      <c r="D121" s="111"/>
      <c r="E121" s="111"/>
      <c r="F121" s="111"/>
      <c r="G121" s="111"/>
      <c r="H121" s="111"/>
      <c r="I121" s="111"/>
      <c r="J121" s="111"/>
      <c r="K121" s="111"/>
      <c r="L121" s="111"/>
      <c r="M121" s="112"/>
      <c r="N121" s="113" t="s">
        <v>68</v>
      </c>
    </row>
    <row r="122" spans="1:60">
      <c r="A122" s="95"/>
      <c r="B122" s="96"/>
      <c r="C122" s="96"/>
      <c r="D122" s="96"/>
      <c r="E122" s="96"/>
      <c r="F122" s="96"/>
      <c r="G122" s="96"/>
      <c r="H122" s="97"/>
      <c r="I122" s="96"/>
      <c r="J122" s="96"/>
      <c r="K122" s="96"/>
      <c r="L122" s="96"/>
      <c r="M122" s="96"/>
      <c r="N122" s="98"/>
    </row>
    <row r="123" spans="1:60">
      <c r="A123" s="95"/>
      <c r="B123" s="114" t="str">
        <f>BB123</f>
        <v xml:space="preserve">To illustrate this point, consider your need for water. We all need water, but get it in different ways. Likewise, we all need protection from threats, but some of us depend more on government security services than others. And for different things. </v>
      </c>
      <c r="C123" s="114"/>
      <c r="D123" s="114"/>
      <c r="E123" s="114"/>
      <c r="F123" s="114"/>
      <c r="G123" s="114"/>
      <c r="H123" s="114"/>
      <c r="I123" s="114"/>
      <c r="J123" s="114"/>
      <c r="K123" s="114"/>
      <c r="L123" s="114"/>
      <c r="M123" s="114"/>
      <c r="N123" s="98"/>
      <c r="BB123" s="4" t="str">
        <f>CONCATENATE(BD123,BE123,BF123,BG123,BH123)</f>
        <v xml:space="preserve">To illustrate this point, consider your need for water. We all need water, but get it in different ways. Likewise, we all need protection from threats, but some of us depend more on government security services than others. And for different things. </v>
      </c>
      <c r="BD123" s="4" t="s">
        <v>113</v>
      </c>
      <c r="BE123" s="4" t="str">
        <f>BN145</f>
        <v>water</v>
      </c>
      <c r="BF123" s="4" t="s">
        <v>114</v>
      </c>
      <c r="BG123" s="4" t="str">
        <f>BE123</f>
        <v>water</v>
      </c>
      <c r="BH123" s="4" t="s">
        <v>115</v>
      </c>
    </row>
    <row r="124" spans="1:60" ht="20" customHeight="1">
      <c r="A124" s="95"/>
      <c r="B124" s="114"/>
      <c r="C124" s="114"/>
      <c r="D124" s="114"/>
      <c r="E124" s="114"/>
      <c r="F124" s="114"/>
      <c r="G124" s="114"/>
      <c r="H124" s="114"/>
      <c r="I124" s="114"/>
      <c r="J124" s="114"/>
      <c r="K124" s="114"/>
      <c r="L124" s="114"/>
      <c r="M124" s="114"/>
      <c r="N124" s="98"/>
    </row>
    <row r="125" spans="1:60" ht="20" customHeight="1">
      <c r="A125" s="95"/>
      <c r="B125" s="114"/>
      <c r="C125" s="114"/>
      <c r="D125" s="114"/>
      <c r="E125" s="114"/>
      <c r="F125" s="114"/>
      <c r="G125" s="114"/>
      <c r="H125" s="114"/>
      <c r="I125" s="114"/>
      <c r="J125" s="114"/>
      <c r="K125" s="114"/>
      <c r="L125" s="114"/>
      <c r="M125" s="114"/>
      <c r="N125" s="98"/>
    </row>
    <row r="126" spans="1:60" ht="20" customHeight="1">
      <c r="A126" s="95"/>
      <c r="B126" s="114" t="str">
        <f>BB126</f>
        <v>Click on WATER in the white field below to change this illustration. See how we all share the same core-needs. But diverge in how we ease such needs.</v>
      </c>
      <c r="C126" s="114"/>
      <c r="D126" s="114"/>
      <c r="E126" s="114"/>
      <c r="F126" s="114"/>
      <c r="G126" s="114"/>
      <c r="H126" s="114"/>
      <c r="I126" s="114"/>
      <c r="J126" s="114"/>
      <c r="K126" s="114"/>
      <c r="L126" s="114"/>
      <c r="M126" s="114"/>
      <c r="N126" s="98"/>
      <c r="BB126" s="4" t="str">
        <f>CONCATENATE(BD126,BE126,BF126,BG126)</f>
        <v>Click on WATER in the white field below to change this illustration. See how we all share the same core-needs. But diverge in how we ease such needs.</v>
      </c>
      <c r="BD126" s="4" t="s">
        <v>116</v>
      </c>
      <c r="BE126" s="4" t="str">
        <f>IF(E129="","the blank",E129)</f>
        <v>WATER</v>
      </c>
      <c r="BF126" s="4" t="str">
        <f>IF(NOT(E129="")," in the","")</f>
        <v xml:space="preserve"> in the</v>
      </c>
      <c r="BG126" s="4" t="s">
        <v>117</v>
      </c>
    </row>
    <row r="127" spans="1:60" ht="20" customHeight="1">
      <c r="A127" s="95"/>
      <c r="B127" s="114"/>
      <c r="C127" s="114"/>
      <c r="D127" s="114"/>
      <c r="E127" s="114"/>
      <c r="F127" s="114"/>
      <c r="G127" s="114"/>
      <c r="H127" s="114"/>
      <c r="I127" s="114"/>
      <c r="J127" s="114"/>
      <c r="K127" s="114"/>
      <c r="L127" s="114"/>
      <c r="M127" s="114"/>
      <c r="N127" s="98"/>
    </row>
    <row r="128" spans="1:60" ht="20" customHeight="1" thickBot="1">
      <c r="A128" s="95"/>
      <c r="B128" s="114"/>
      <c r="C128" s="114"/>
      <c r="D128" s="114"/>
      <c r="E128" s="114"/>
      <c r="F128" s="114"/>
      <c r="G128" s="114"/>
      <c r="H128" s="114"/>
      <c r="I128" s="114"/>
      <c r="J128" s="114"/>
      <c r="K128" s="114"/>
      <c r="L128" s="114"/>
      <c r="M128" s="114"/>
      <c r="N128" s="98"/>
    </row>
    <row r="129" spans="1:14" ht="20" customHeight="1">
      <c r="A129" s="95"/>
      <c r="B129" s="115" t="s">
        <v>118</v>
      </c>
      <c r="C129" s="116"/>
      <c r="D129" s="116"/>
      <c r="E129" s="117" t="s">
        <v>119</v>
      </c>
      <c r="F129" s="118"/>
      <c r="G129" s="118"/>
      <c r="H129" s="119"/>
      <c r="I129" s="116" t="s">
        <v>120</v>
      </c>
      <c r="J129" s="116"/>
      <c r="K129" s="116"/>
      <c r="L129" s="116"/>
      <c r="M129" s="120"/>
      <c r="N129" s="98"/>
    </row>
    <row r="130" spans="1:14" ht="20" customHeight="1" thickBot="1">
      <c r="A130" s="95"/>
      <c r="B130" s="121"/>
      <c r="C130" s="122"/>
      <c r="D130" s="122"/>
      <c r="E130" s="123"/>
      <c r="F130" s="124"/>
      <c r="G130" s="124"/>
      <c r="H130" s="125"/>
      <c r="I130" s="122"/>
      <c r="J130" s="122"/>
      <c r="K130" s="122"/>
      <c r="L130" s="122"/>
      <c r="M130" s="126"/>
      <c r="N130" s="98"/>
    </row>
    <row r="131" spans="1:14" ht="20" customHeight="1" thickBot="1">
      <c r="A131" s="95"/>
      <c r="B131" s="96"/>
      <c r="C131" s="96"/>
      <c r="D131" s="96"/>
      <c r="E131" s="96"/>
      <c r="F131" s="96"/>
      <c r="G131" s="96"/>
      <c r="H131" s="97"/>
      <c r="I131" s="96"/>
      <c r="J131" s="96"/>
      <c r="K131" s="96"/>
      <c r="L131" s="96"/>
      <c r="M131" s="96"/>
      <c r="N131" s="98"/>
    </row>
    <row r="132" spans="1:14" ht="20" customHeight="1" thickTop="1">
      <c r="A132" s="95"/>
      <c r="B132" s="127" t="s">
        <v>121</v>
      </c>
      <c r="C132" s="128"/>
      <c r="D132" s="128"/>
      <c r="E132" s="129" t="s">
        <v>122</v>
      </c>
      <c r="F132" s="130"/>
      <c r="G132" s="130"/>
      <c r="H132" s="131" t="str">
        <f>BB150</f>
        <v>"I'm thirsty."</v>
      </c>
      <c r="I132" s="131"/>
      <c r="J132" s="131"/>
      <c r="K132" s="132" t="str">
        <f>BB151</f>
        <v>"I'm thirsty."</v>
      </c>
      <c r="L132" s="132"/>
      <c r="M132" s="132"/>
      <c r="N132" s="98"/>
    </row>
    <row r="133" spans="1:14" ht="20" customHeight="1">
      <c r="A133" s="95"/>
      <c r="B133" s="133" t="str">
        <f>BB146</f>
        <v>We all feel the same need for bodily fluid balance.</v>
      </c>
      <c r="C133" s="133"/>
      <c r="D133" s="133"/>
      <c r="E133" s="133"/>
      <c r="F133" s="133"/>
      <c r="G133" s="130"/>
      <c r="H133" s="134"/>
      <c r="I133" s="134"/>
      <c r="J133" s="134"/>
      <c r="K133" s="135"/>
      <c r="L133" s="135"/>
      <c r="M133" s="135"/>
      <c r="N133" s="98"/>
    </row>
    <row r="134" spans="1:14" ht="20" customHeight="1" thickBot="1">
      <c r="A134" s="95"/>
      <c r="B134" s="133"/>
      <c r="C134" s="133"/>
      <c r="D134" s="133"/>
      <c r="E134" s="133"/>
      <c r="F134" s="133"/>
      <c r="G134" s="130"/>
      <c r="H134" s="136"/>
      <c r="I134" s="136"/>
      <c r="J134" s="136"/>
      <c r="K134" s="137"/>
      <c r="L134" s="137"/>
      <c r="M134" s="137"/>
      <c r="N134" s="98"/>
    </row>
    <row r="135" spans="1:14" ht="20" customHeight="1" thickTop="1" thickBot="1">
      <c r="A135" s="95"/>
      <c r="B135" s="130"/>
      <c r="C135" s="130"/>
      <c r="D135" s="130"/>
      <c r="E135" s="130"/>
      <c r="F135" s="130"/>
      <c r="G135" s="130"/>
      <c r="H135" s="138"/>
      <c r="I135" s="130"/>
      <c r="J135" s="130"/>
      <c r="K135" s="130"/>
      <c r="L135" s="130"/>
      <c r="M135" s="130"/>
      <c r="N135" s="98"/>
    </row>
    <row r="136" spans="1:14" ht="20" customHeight="1" thickTop="1">
      <c r="A136" s="95"/>
      <c r="B136" s="127" t="s">
        <v>123</v>
      </c>
      <c r="C136" s="139"/>
      <c r="D136" s="139"/>
      <c r="E136" s="140" t="s">
        <v>124</v>
      </c>
      <c r="F136" s="141"/>
      <c r="G136" s="141"/>
      <c r="H136" s="131" t="str">
        <f>BB152</f>
        <v>“I need a drink of water, or iced latte.”</v>
      </c>
      <c r="I136" s="131"/>
      <c r="J136" s="131"/>
      <c r="K136" s="132" t="str">
        <f>BB153</f>
        <v>“I need a drink of water, or cold beer.”</v>
      </c>
      <c r="L136" s="132"/>
      <c r="M136" s="132"/>
      <c r="N136" s="98"/>
    </row>
    <row r="137" spans="1:14" ht="20" customHeight="1">
      <c r="A137" s="95"/>
      <c r="B137" s="142" t="str">
        <f>BB147</f>
        <v>We all rely on something with water to restore fluid balance.</v>
      </c>
      <c r="C137" s="142"/>
      <c r="D137" s="142"/>
      <c r="E137" s="142"/>
      <c r="F137" s="142"/>
      <c r="G137" s="143"/>
      <c r="H137" s="134"/>
      <c r="I137" s="134"/>
      <c r="J137" s="134"/>
      <c r="K137" s="135"/>
      <c r="L137" s="135"/>
      <c r="M137" s="135"/>
      <c r="N137" s="98"/>
    </row>
    <row r="138" spans="1:14" ht="20" customHeight="1" thickBot="1">
      <c r="A138" s="95"/>
      <c r="B138" s="142"/>
      <c r="C138" s="142"/>
      <c r="D138" s="142"/>
      <c r="E138" s="142"/>
      <c r="F138" s="142"/>
      <c r="G138" s="141"/>
      <c r="H138" s="136"/>
      <c r="I138" s="136"/>
      <c r="J138" s="136"/>
      <c r="K138" s="137"/>
      <c r="L138" s="137"/>
      <c r="M138" s="137"/>
      <c r="N138" s="98"/>
    </row>
    <row r="139" spans="1:14" ht="20" customHeight="1" thickTop="1" thickBot="1">
      <c r="A139" s="95"/>
      <c r="B139" s="141"/>
      <c r="C139" s="141"/>
      <c r="D139" s="141"/>
      <c r="E139" s="141"/>
      <c r="F139" s="141"/>
      <c r="G139" s="141"/>
      <c r="H139" s="144"/>
      <c r="I139" s="141"/>
      <c r="J139" s="141"/>
      <c r="K139" s="141"/>
      <c r="L139" s="141"/>
      <c r="M139" s="141"/>
      <c r="N139" s="98"/>
    </row>
    <row r="140" spans="1:14" ht="20" customHeight="1" thickTop="1">
      <c r="A140" s="95"/>
      <c r="B140" s="127" t="s">
        <v>125</v>
      </c>
      <c r="C140" s="139"/>
      <c r="D140" s="139"/>
      <c r="E140" s="145" t="s">
        <v>126</v>
      </c>
      <c r="F140" s="146"/>
      <c r="G140" s="146"/>
      <c r="H140" s="131" t="str">
        <f>BB154</f>
        <v>“Government serves the demand.”</v>
      </c>
      <c r="I140" s="131"/>
      <c r="J140" s="131"/>
      <c r="K140" s="132" t="str">
        <f>BB155</f>
        <v>“The market ensures efficient supply.”</v>
      </c>
      <c r="L140" s="132"/>
      <c r="M140" s="132"/>
      <c r="N140" s="98"/>
    </row>
    <row r="141" spans="1:14" ht="20" customHeight="1">
      <c r="A141" s="95"/>
      <c r="B141" s="147" t="str">
        <f>BB148</f>
        <v>You get your water from a bottle, while I from a tap.</v>
      </c>
      <c r="C141" s="147"/>
      <c r="D141" s="147"/>
      <c r="E141" s="147"/>
      <c r="F141" s="147"/>
      <c r="G141" s="146"/>
      <c r="H141" s="134"/>
      <c r="I141" s="134"/>
      <c r="J141" s="134"/>
      <c r="K141" s="135"/>
      <c r="L141" s="135"/>
      <c r="M141" s="135"/>
      <c r="N141" s="98"/>
    </row>
    <row r="142" spans="1:14" ht="20" customHeight="1" thickBot="1">
      <c r="A142" s="95"/>
      <c r="B142" s="147"/>
      <c r="C142" s="147"/>
      <c r="D142" s="147"/>
      <c r="E142" s="147"/>
      <c r="F142" s="147"/>
      <c r="G142" s="146"/>
      <c r="H142" s="136"/>
      <c r="I142" s="136"/>
      <c r="J142" s="136"/>
      <c r="K142" s="137"/>
      <c r="L142" s="137"/>
      <c r="M142" s="137"/>
      <c r="N142" s="98"/>
    </row>
    <row r="143" spans="1:14" ht="20" customHeight="1" thickTop="1" thickBot="1">
      <c r="A143" s="95"/>
      <c r="B143" s="148"/>
      <c r="C143" s="148"/>
      <c r="D143" s="148"/>
      <c r="E143" s="148"/>
      <c r="F143" s="148"/>
      <c r="G143" s="148"/>
      <c r="H143" s="149"/>
      <c r="I143" s="148"/>
      <c r="J143" s="148"/>
      <c r="K143" s="148"/>
      <c r="L143" s="148"/>
      <c r="M143" s="148"/>
      <c r="N143" s="98"/>
    </row>
    <row r="144" spans="1:14" ht="20" customHeight="1" thickTop="1">
      <c r="A144" s="95"/>
      <c r="B144" s="127" t="s">
        <v>127</v>
      </c>
      <c r="C144" s="139"/>
      <c r="D144" s="139"/>
      <c r="E144" s="150" t="s">
        <v>128</v>
      </c>
      <c r="F144" s="62"/>
      <c r="G144" s="62"/>
      <c r="H144" s="131" t="str">
        <f>BB156</f>
        <v>“I rely on regulated city water.”</v>
      </c>
      <c r="I144" s="131"/>
      <c r="J144" s="131"/>
      <c r="K144" s="132" t="str">
        <f>BB157</f>
        <v>“I can dig my own well.”</v>
      </c>
      <c r="L144" s="132"/>
      <c r="M144" s="132"/>
      <c r="N144" s="98"/>
    </row>
    <row r="145" spans="1:66" ht="20" customHeight="1">
      <c r="A145" s="95"/>
      <c r="B145" s="151" t="str">
        <f>BB149</f>
        <v>I can buy it myself but must rely on many others in the market.</v>
      </c>
      <c r="C145" s="151"/>
      <c r="D145" s="151"/>
      <c r="E145" s="151"/>
      <c r="F145" s="151"/>
      <c r="G145" s="62"/>
      <c r="H145" s="134"/>
      <c r="I145" s="134"/>
      <c r="J145" s="134"/>
      <c r="K145" s="135"/>
      <c r="L145" s="135"/>
      <c r="M145" s="135"/>
      <c r="N145" s="98"/>
      <c r="BE145" s="152" t="str">
        <f>BM146</f>
        <v>WATER</v>
      </c>
      <c r="BF145" s="152" t="str">
        <f>BM147</f>
        <v>FOOD</v>
      </c>
      <c r="BG145" s="152" t="str">
        <f>BM148</f>
        <v>HOUSING</v>
      </c>
      <c r="BH145" s="152" t="str">
        <f>BM149</f>
        <v>HEALTH</v>
      </c>
      <c r="BI145" s="152" t="str">
        <f>BM150</f>
        <v>INCOME</v>
      </c>
      <c r="BJ145" s="152" t="str">
        <f>BM151</f>
        <v>SAFETY</v>
      </c>
      <c r="BK145" s="152" t="str">
        <f>BM152</f>
        <v>FUN</v>
      </c>
      <c r="BL145" s="152" t="str">
        <f>BM153</f>
        <v>TRAVEL</v>
      </c>
      <c r="BN145" s="152" t="str">
        <f>IF(E129=BM146,BN146,IF(E129=BM147,BN147,IF(E129=BM148,BN148,IF(E129=BM149,BN149,IF(E129=BM150,BN150,IF(E129=BM151,BN151,IF(E129=BM152,BN152,IF(E129=BM153,BN153,BN146))))))))</f>
        <v>water</v>
      </c>
    </row>
    <row r="146" spans="1:66" ht="20" customHeight="1" thickBot="1">
      <c r="A146" s="95"/>
      <c r="B146" s="151"/>
      <c r="C146" s="151"/>
      <c r="D146" s="151"/>
      <c r="E146" s="151"/>
      <c r="F146" s="151"/>
      <c r="G146" s="62"/>
      <c r="H146" s="136"/>
      <c r="I146" s="136"/>
      <c r="J146" s="136"/>
      <c r="K146" s="137"/>
      <c r="L146" s="137"/>
      <c r="M146" s="137"/>
      <c r="N146" s="98"/>
      <c r="BB146" s="4" t="str">
        <f t="shared" ref="BB146:BB157" si="0">IF($E$129=BM$146,BE146,IF($E$129=BM$147,BF146,IF($E$129=BM$148,BG146,IF($E$129=BM$149,BH146,IF($E$129=BM$150,BI146,IF($E$129=BM$151,BJ146,IF($E$129=BM$152,BK146,IF($E$129=BM$153,BL146,""))))))))</f>
        <v>We all feel the same need for bodily fluid balance.</v>
      </c>
      <c r="BD146" s="153" t="s">
        <v>129</v>
      </c>
      <c r="BE146" s="4" t="s">
        <v>130</v>
      </c>
      <c r="BF146" s="4" t="s">
        <v>131</v>
      </c>
      <c r="BG146" s="4" t="s">
        <v>132</v>
      </c>
      <c r="BH146" s="4" t="s">
        <v>133</v>
      </c>
      <c r="BI146" s="4" t="s">
        <v>134</v>
      </c>
      <c r="BJ146" s="4" t="s">
        <v>135</v>
      </c>
      <c r="BK146" s="4" t="s">
        <v>136</v>
      </c>
      <c r="BL146" s="4" t="s">
        <v>137</v>
      </c>
      <c r="BM146" s="154" t="s">
        <v>119</v>
      </c>
      <c r="BN146" s="101" t="s">
        <v>138</v>
      </c>
    </row>
    <row r="147" spans="1:66" ht="14.5" thickTop="1">
      <c r="A147" s="95"/>
      <c r="B147" s="62"/>
      <c r="C147" s="62"/>
      <c r="D147" s="62"/>
      <c r="E147" s="62"/>
      <c r="F147" s="62"/>
      <c r="G147" s="62"/>
      <c r="H147" s="63"/>
      <c r="I147" s="62"/>
      <c r="J147" s="62"/>
      <c r="K147" s="62"/>
      <c r="L147" s="62"/>
      <c r="M147" s="62"/>
      <c r="N147" s="98"/>
      <c r="BB147" s="4" t="str">
        <f t="shared" si="0"/>
        <v>We all rely on something with water to restore fluid balance.</v>
      </c>
      <c r="BD147" s="153" t="s">
        <v>139</v>
      </c>
      <c r="BE147" s="4" t="s">
        <v>140</v>
      </c>
      <c r="BF147" s="4" t="s">
        <v>141</v>
      </c>
      <c r="BG147" s="4" t="s">
        <v>142</v>
      </c>
      <c r="BH147" s="4" t="s">
        <v>143</v>
      </c>
      <c r="BI147" s="4" t="s">
        <v>144</v>
      </c>
      <c r="BJ147" s="4" t="s">
        <v>145</v>
      </c>
      <c r="BK147" s="4" t="s">
        <v>146</v>
      </c>
      <c r="BL147" s="4" t="s">
        <v>147</v>
      </c>
      <c r="BM147" s="154" t="s">
        <v>148</v>
      </c>
      <c r="BN147" s="101" t="s">
        <v>149</v>
      </c>
    </row>
    <row r="148" spans="1:66" ht="14">
      <c r="A148" s="95"/>
      <c r="B148" s="96"/>
      <c r="C148" s="96"/>
      <c r="D148" s="96"/>
      <c r="E148" s="96"/>
      <c r="F148" s="96"/>
      <c r="G148" s="96"/>
      <c r="H148" s="97"/>
      <c r="I148" s="96"/>
      <c r="J148" s="96"/>
      <c r="K148" s="96"/>
      <c r="L148" s="96"/>
      <c r="M148" s="96"/>
      <c r="N148" s="98"/>
      <c r="BB148" s="4" t="str">
        <f t="shared" si="0"/>
        <v>You get your water from a bottle, while I from a tap.</v>
      </c>
      <c r="BD148" s="153" t="s">
        <v>150</v>
      </c>
      <c r="BE148" s="4" t="s">
        <v>151</v>
      </c>
      <c r="BF148" s="4" t="s">
        <v>152</v>
      </c>
      <c r="BG148" s="4" t="s">
        <v>153</v>
      </c>
      <c r="BH148" s="4" t="s">
        <v>154</v>
      </c>
      <c r="BI148" s="4" t="s">
        <v>155</v>
      </c>
      <c r="BJ148" s="4" t="s">
        <v>156</v>
      </c>
      <c r="BK148" s="4" t="s">
        <v>157</v>
      </c>
      <c r="BL148" s="4" t="s">
        <v>158</v>
      </c>
      <c r="BM148" s="154" t="s">
        <v>159</v>
      </c>
      <c r="BN148" s="101" t="s">
        <v>160</v>
      </c>
    </row>
    <row r="149" spans="1:66" ht="14">
      <c r="A149" s="95"/>
      <c r="B149" s="96"/>
      <c r="C149" s="96"/>
      <c r="D149" s="96"/>
      <c r="E149" s="96"/>
      <c r="F149" s="96"/>
      <c r="G149" s="96"/>
      <c r="H149" s="97"/>
      <c r="I149" s="96"/>
      <c r="J149" s="96"/>
      <c r="K149" s="96"/>
      <c r="L149" s="96"/>
      <c r="M149" s="96"/>
      <c r="N149" s="98"/>
      <c r="BB149" s="4" t="str">
        <f t="shared" si="0"/>
        <v>I can buy it myself but must rely on many others in the market.</v>
      </c>
      <c r="BD149" s="153" t="s">
        <v>161</v>
      </c>
      <c r="BE149" s="4" t="s">
        <v>162</v>
      </c>
      <c r="BF149" s="4" t="s">
        <v>163</v>
      </c>
      <c r="BG149" s="4" t="s">
        <v>164</v>
      </c>
      <c r="BH149" s="4" t="s">
        <v>165</v>
      </c>
      <c r="BI149" s="4" t="s">
        <v>166</v>
      </c>
      <c r="BJ149" s="4" t="s">
        <v>167</v>
      </c>
      <c r="BK149" s="4" t="s">
        <v>168</v>
      </c>
      <c r="BL149" s="4" t="s">
        <v>169</v>
      </c>
      <c r="BM149" s="154" t="s">
        <v>170</v>
      </c>
      <c r="BN149" s="101" t="s">
        <v>171</v>
      </c>
    </row>
    <row r="150" spans="1:66" ht="14">
      <c r="A150" s="95"/>
      <c r="B150" s="96"/>
      <c r="C150" s="96"/>
      <c r="D150" s="96"/>
      <c r="E150" s="96"/>
      <c r="F150" s="96"/>
      <c r="G150" s="96"/>
      <c r="H150" s="97"/>
      <c r="I150" s="96"/>
      <c r="J150" s="96"/>
      <c r="K150" s="96"/>
      <c r="L150" s="96"/>
      <c r="M150" s="96"/>
      <c r="N150" s="98"/>
      <c r="BB150" s="4" t="str">
        <f t="shared" si="0"/>
        <v>"I'm thirsty."</v>
      </c>
      <c r="BD150" s="153" t="s">
        <v>172</v>
      </c>
      <c r="BE150" s="4" t="s">
        <v>173</v>
      </c>
      <c r="BF150" s="4" t="s">
        <v>174</v>
      </c>
      <c r="BG150" s="4" t="s">
        <v>175</v>
      </c>
      <c r="BH150" s="4" t="s">
        <v>176</v>
      </c>
      <c r="BI150" s="4" t="s">
        <v>177</v>
      </c>
      <c r="BJ150" s="4" t="s">
        <v>178</v>
      </c>
      <c r="BK150" s="4" t="s">
        <v>179</v>
      </c>
      <c r="BL150" s="4" t="s">
        <v>180</v>
      </c>
      <c r="BM150" s="154" t="s">
        <v>181</v>
      </c>
      <c r="BN150" s="101" t="s">
        <v>182</v>
      </c>
    </row>
    <row r="151" spans="1:66" ht="14">
      <c r="A151" s="95"/>
      <c r="B151" s="96"/>
      <c r="C151" s="96"/>
      <c r="D151" s="96"/>
      <c r="E151" s="96"/>
      <c r="F151" s="96"/>
      <c r="G151" s="96"/>
      <c r="H151" s="97"/>
      <c r="I151" s="96"/>
      <c r="J151" s="96"/>
      <c r="K151" s="96"/>
      <c r="L151" s="96"/>
      <c r="M151" s="96"/>
      <c r="N151" s="98"/>
      <c r="BB151" s="4" t="str">
        <f t="shared" si="0"/>
        <v>"I'm thirsty."</v>
      </c>
      <c r="BD151" s="153" t="s">
        <v>183</v>
      </c>
      <c r="BE151" s="4" t="str">
        <f>BE150</f>
        <v>"I'm thirsty."</v>
      </c>
      <c r="BF151" s="4" t="str">
        <f t="shared" ref="BF151:BL151" si="1">BF150</f>
        <v>"I'm hungry."</v>
      </c>
      <c r="BG151" s="4" t="str">
        <f t="shared" si="1"/>
        <v>"I'm cold."</v>
      </c>
      <c r="BH151" s="4" t="str">
        <f t="shared" si="1"/>
        <v>"I'm ill."</v>
      </c>
      <c r="BI151" s="4" t="str">
        <f t="shared" si="1"/>
        <v>"I'm broke."</v>
      </c>
      <c r="BJ151" s="4" t="str">
        <f t="shared" si="1"/>
        <v>"I'm scared."</v>
      </c>
      <c r="BK151" s="4" t="str">
        <f t="shared" si="1"/>
        <v>"I'm stuck."</v>
      </c>
      <c r="BL151" s="4" t="str">
        <f t="shared" si="1"/>
        <v>"I'm bored."</v>
      </c>
      <c r="BM151" s="154" t="s">
        <v>184</v>
      </c>
      <c r="BN151" s="101" t="s">
        <v>185</v>
      </c>
    </row>
    <row r="152" spans="1:66" ht="14">
      <c r="A152" s="95"/>
      <c r="B152" s="96"/>
      <c r="C152" s="96"/>
      <c r="D152" s="96"/>
      <c r="E152" s="96"/>
      <c r="F152" s="96"/>
      <c r="G152" s="96"/>
      <c r="H152" s="97"/>
      <c r="I152" s="96"/>
      <c r="J152" s="96"/>
      <c r="K152" s="96"/>
      <c r="L152" s="96"/>
      <c r="M152" s="96"/>
      <c r="N152" s="98"/>
      <c r="BB152" s="4" t="str">
        <f t="shared" si="0"/>
        <v>“I need a drink of water, or iced latte.”</v>
      </c>
      <c r="BD152" s="153" t="s">
        <v>186</v>
      </c>
      <c r="BE152" s="4" t="s">
        <v>187</v>
      </c>
      <c r="BF152" s="4" t="s">
        <v>188</v>
      </c>
      <c r="BG152" s="4" t="s">
        <v>189</v>
      </c>
      <c r="BH152" s="4" t="s">
        <v>190</v>
      </c>
      <c r="BI152" s="4" t="s">
        <v>191</v>
      </c>
      <c r="BJ152" s="4" t="s">
        <v>192</v>
      </c>
      <c r="BK152" s="4" t="s">
        <v>193</v>
      </c>
      <c r="BL152" s="4" t="s">
        <v>194</v>
      </c>
      <c r="BM152" s="154" t="s">
        <v>195</v>
      </c>
      <c r="BN152" s="101" t="s">
        <v>196</v>
      </c>
    </row>
    <row r="153" spans="1:66" ht="14">
      <c r="A153" s="95"/>
      <c r="B153" s="96"/>
      <c r="C153" s="96"/>
      <c r="D153" s="96"/>
      <c r="E153" s="96"/>
      <c r="F153" s="96"/>
      <c r="G153" s="96"/>
      <c r="H153" s="97"/>
      <c r="I153" s="96"/>
      <c r="J153" s="96"/>
      <c r="K153" s="96"/>
      <c r="L153" s="96"/>
      <c r="M153" s="96"/>
      <c r="N153" s="98"/>
      <c r="BB153" s="4" t="str">
        <f t="shared" si="0"/>
        <v>“I need a drink of water, or cold beer.”</v>
      </c>
      <c r="BD153" s="153" t="s">
        <v>197</v>
      </c>
      <c r="BE153" s="4" t="s">
        <v>198</v>
      </c>
      <c r="BF153" s="4" t="s">
        <v>199</v>
      </c>
      <c r="BG153" s="4" t="s">
        <v>200</v>
      </c>
      <c r="BH153" s="4" t="s">
        <v>201</v>
      </c>
      <c r="BI153" s="4" t="s">
        <v>202</v>
      </c>
      <c r="BJ153" s="4" t="s">
        <v>203</v>
      </c>
      <c r="BK153" s="4" t="s">
        <v>204</v>
      </c>
      <c r="BL153" s="4" t="s">
        <v>205</v>
      </c>
      <c r="BM153" s="154" t="s">
        <v>206</v>
      </c>
      <c r="BN153" s="101" t="s">
        <v>207</v>
      </c>
    </row>
    <row r="154" spans="1:66" ht="14">
      <c r="A154" s="95"/>
      <c r="B154" s="96"/>
      <c r="C154" s="96"/>
      <c r="D154" s="96"/>
      <c r="E154" s="96"/>
      <c r="F154" s="96"/>
      <c r="G154" s="96"/>
      <c r="H154" s="97"/>
      <c r="I154" s="96"/>
      <c r="J154" s="96"/>
      <c r="K154" s="96"/>
      <c r="L154" s="96"/>
      <c r="M154" s="96"/>
      <c r="N154" s="98"/>
      <c r="BB154" s="4" t="str">
        <f t="shared" si="0"/>
        <v>“Government serves the demand.”</v>
      </c>
      <c r="BD154" s="153" t="s">
        <v>208</v>
      </c>
      <c r="BE154" s="4" t="s">
        <v>209</v>
      </c>
      <c r="BF154" s="4" t="s">
        <v>210</v>
      </c>
      <c r="BG154" s="4" t="s">
        <v>210</v>
      </c>
      <c r="BH154" s="4" t="s">
        <v>211</v>
      </c>
      <c r="BI154" s="4" t="s">
        <v>212</v>
      </c>
      <c r="BJ154" s="4" t="s">
        <v>213</v>
      </c>
      <c r="BK154" s="4" t="s">
        <v>214</v>
      </c>
      <c r="BL154" s="4" t="s">
        <v>215</v>
      </c>
    </row>
    <row r="155" spans="1:66" ht="14">
      <c r="A155" s="95"/>
      <c r="B155" s="96"/>
      <c r="C155" s="96"/>
      <c r="D155" s="96"/>
      <c r="E155" s="96"/>
      <c r="F155" s="96"/>
      <c r="G155" s="96"/>
      <c r="H155" s="97"/>
      <c r="I155" s="96"/>
      <c r="J155" s="96"/>
      <c r="K155" s="96"/>
      <c r="L155" s="96"/>
      <c r="M155" s="96"/>
      <c r="N155" s="98"/>
      <c r="BB155" s="4" t="str">
        <f t="shared" si="0"/>
        <v>“The market ensures efficient supply.”</v>
      </c>
      <c r="BD155" s="153" t="s">
        <v>216</v>
      </c>
      <c r="BE155" s="4" t="s">
        <v>217</v>
      </c>
      <c r="BF155" s="4" t="s">
        <v>218</v>
      </c>
      <c r="BG155" s="4" t="s">
        <v>219</v>
      </c>
      <c r="BH155" s="4" t="s">
        <v>220</v>
      </c>
      <c r="BI155" s="4" t="s">
        <v>221</v>
      </c>
      <c r="BJ155" s="4" t="s">
        <v>222</v>
      </c>
      <c r="BK155" s="4" t="s">
        <v>223</v>
      </c>
      <c r="BL155" s="4" t="s">
        <v>224</v>
      </c>
    </row>
    <row r="156" spans="1:66" ht="14">
      <c r="A156" s="95"/>
      <c r="B156" s="96"/>
      <c r="C156" s="96"/>
      <c r="D156" s="96"/>
      <c r="E156" s="96"/>
      <c r="F156" s="96"/>
      <c r="G156" s="96"/>
      <c r="H156" s="97"/>
      <c r="I156" s="96"/>
      <c r="J156" s="96"/>
      <c r="K156" s="96"/>
      <c r="L156" s="96"/>
      <c r="M156" s="96"/>
      <c r="N156" s="98"/>
      <c r="BB156" s="4" t="str">
        <f t="shared" si="0"/>
        <v>“I rely on regulated city water.”</v>
      </c>
      <c r="BD156" s="153" t="s">
        <v>225</v>
      </c>
      <c r="BE156" s="4" t="s">
        <v>226</v>
      </c>
      <c r="BF156" s="4" t="s">
        <v>227</v>
      </c>
      <c r="BG156" s="4" t="s">
        <v>227</v>
      </c>
      <c r="BH156" s="4" t="s">
        <v>228</v>
      </c>
      <c r="BI156" s="4" t="s">
        <v>229</v>
      </c>
      <c r="BJ156" s="4" t="s">
        <v>230</v>
      </c>
      <c r="BK156" s="4" t="s">
        <v>231</v>
      </c>
      <c r="BL156" s="4" t="s">
        <v>232</v>
      </c>
    </row>
    <row r="157" spans="1:66" ht="5" customHeight="1">
      <c r="A157" s="106"/>
      <c r="B157" s="107"/>
      <c r="C157" s="107"/>
      <c r="D157" s="107"/>
      <c r="E157" s="107"/>
      <c r="F157" s="107"/>
      <c r="G157" s="107"/>
      <c r="H157" s="108"/>
      <c r="I157" s="107"/>
      <c r="J157" s="107"/>
      <c r="K157" s="107"/>
      <c r="L157" s="107"/>
      <c r="M157" s="107"/>
      <c r="N157" s="109"/>
      <c r="BB157" s="4" t="str">
        <f t="shared" si="0"/>
        <v>“I can dig my own well.”</v>
      </c>
      <c r="BD157" s="153" t="s">
        <v>233</v>
      </c>
      <c r="BE157" s="4" t="s">
        <v>234</v>
      </c>
      <c r="BF157" s="4" t="s">
        <v>235</v>
      </c>
      <c r="BG157" s="4" t="s">
        <v>235</v>
      </c>
      <c r="BH157" s="4" t="s">
        <v>236</v>
      </c>
      <c r="BI157" s="4" t="s">
        <v>237</v>
      </c>
      <c r="BJ157" s="4" t="s">
        <v>238</v>
      </c>
      <c r="BK157" s="4" t="s">
        <v>239</v>
      </c>
      <c r="BL157" s="4" t="s">
        <v>240</v>
      </c>
    </row>
    <row r="158" spans="1:66" ht="30" customHeight="1">
      <c r="A158" s="110" t="s">
        <v>66</v>
      </c>
      <c r="B158" s="111" t="s">
        <v>241</v>
      </c>
      <c r="C158" s="111"/>
      <c r="D158" s="111"/>
      <c r="E158" s="111"/>
      <c r="F158" s="111"/>
      <c r="G158" s="111"/>
      <c r="H158" s="111"/>
      <c r="I158" s="111"/>
      <c r="J158" s="111"/>
      <c r="K158" s="111"/>
      <c r="L158" s="111"/>
      <c r="M158" s="112"/>
      <c r="N158" s="113" t="s">
        <v>68</v>
      </c>
    </row>
    <row r="159" spans="1:66">
      <c r="A159" s="95"/>
      <c r="B159" s="96"/>
      <c r="C159" s="96"/>
      <c r="D159" s="96"/>
      <c r="E159" s="96"/>
      <c r="F159" s="96"/>
      <c r="G159" s="96"/>
      <c r="H159" s="97"/>
      <c r="I159" s="96"/>
      <c r="J159" s="96"/>
      <c r="K159" s="96"/>
      <c r="L159" s="96"/>
      <c r="M159" s="96"/>
      <c r="N159" s="98"/>
    </row>
    <row r="160" spans="1:66" ht="14" customHeight="1">
      <c r="A160" s="95"/>
      <c r="B160" s="155" t="str">
        <f>BB160</f>
        <v>If not getting enough water, you will naturally obsess more about water. Reasoning has little to do with it. You can use reasoning for how to get the water you need, but there is no rational choice involved when nature prioritizes your urgent need for water. Emotions then rule.</v>
      </c>
      <c r="C160" s="155"/>
      <c r="D160" s="155"/>
      <c r="E160" s="155"/>
      <c r="F160" s="155"/>
      <c r="G160" s="155"/>
      <c r="H160" s="155"/>
      <c r="I160" s="155"/>
      <c r="J160" s="155"/>
      <c r="K160" s="155"/>
      <c r="L160" s="155"/>
      <c r="M160" s="155"/>
      <c r="N160" s="98"/>
      <c r="BB160" s="4" t="str">
        <f>CONCATENATE(BE160,BF160,BG160,BH160,BI160,BJ160,BK160,BL160,BM160)</f>
        <v>If not getting enough water, you will naturally obsess more about water. Reasoning has little to do with it. You can use reasoning for how to get the water you need, but there is no rational choice involved when nature prioritizes your urgent need for water. Emotions then rule.</v>
      </c>
      <c r="BE160" s="4" t="s">
        <v>242</v>
      </c>
      <c r="BF160" s="4" t="str">
        <f>BN145</f>
        <v>water</v>
      </c>
      <c r="BG160" s="156" t="s">
        <v>243</v>
      </c>
      <c r="BH160" s="4" t="str">
        <f>BF160</f>
        <v>water</v>
      </c>
      <c r="BI160" s="4" t="s">
        <v>244</v>
      </c>
      <c r="BJ160" s="4" t="str">
        <f>BH160</f>
        <v>water</v>
      </c>
      <c r="BK160" s="4" t="s">
        <v>245</v>
      </c>
      <c r="BL160" s="4" t="str">
        <f>BJ160</f>
        <v>water</v>
      </c>
      <c r="BM160" s="4" t="s">
        <v>246</v>
      </c>
    </row>
    <row r="161" spans="1:64">
      <c r="A161" s="95"/>
      <c r="B161" s="155"/>
      <c r="C161" s="155"/>
      <c r="D161" s="155"/>
      <c r="E161" s="155"/>
      <c r="F161" s="155"/>
      <c r="G161" s="155"/>
      <c r="H161" s="155"/>
      <c r="I161" s="155"/>
      <c r="J161" s="155"/>
      <c r="K161" s="155"/>
      <c r="L161" s="155"/>
      <c r="M161" s="155"/>
      <c r="N161" s="98"/>
      <c r="BB161" s="4" t="str">
        <f>CONCATENATE(BE161,BF161,BG161,BH161,BI161,BJ161,BK161,BL161,BM161)</f>
        <v>Nature prioritizes your less resolved needs along this "need-experience funnel." If relying on substitute resources, your painful need persists. If unable to access a resource, your painful need persists. If vulnerable to others impacting your access to resources, your painful need persists. Can you get the water you need completely on your own, or must you trust others?</v>
      </c>
      <c r="BE161" s="4" t="s">
        <v>247</v>
      </c>
      <c r="BF161" s="4" t="str">
        <f>BF160</f>
        <v>water</v>
      </c>
      <c r="BG161" s="4" t="s">
        <v>248</v>
      </c>
    </row>
    <row r="162" spans="1:64">
      <c r="A162" s="95"/>
      <c r="B162" s="155"/>
      <c r="C162" s="155"/>
      <c r="D162" s="155"/>
      <c r="E162" s="155"/>
      <c r="F162" s="155"/>
      <c r="G162" s="155"/>
      <c r="H162" s="155"/>
      <c r="I162" s="155"/>
      <c r="J162" s="155"/>
      <c r="K162" s="155"/>
      <c r="L162" s="155"/>
      <c r="M162" s="155"/>
      <c r="N162" s="98"/>
    </row>
    <row r="163" spans="1:64">
      <c r="A163" s="95"/>
      <c r="B163" s="155"/>
      <c r="C163" s="155"/>
      <c r="D163" s="155"/>
      <c r="E163" s="155"/>
      <c r="F163" s="155"/>
      <c r="G163" s="155"/>
      <c r="H163" s="155"/>
      <c r="I163" s="155"/>
      <c r="J163" s="155"/>
      <c r="K163" s="155"/>
      <c r="L163" s="155"/>
      <c r="M163" s="155"/>
      <c r="N163" s="98"/>
    </row>
    <row r="164" spans="1:64" ht="14.4" customHeight="1">
      <c r="A164" s="95"/>
      <c r="B164" s="155" t="str">
        <f>BB161</f>
        <v>Nature prioritizes your less resolved needs along this "need-experience funnel." If relying on substitute resources, your painful need persists. If unable to access a resource, your painful need persists. If vulnerable to others impacting your access to resources, your painful need persists. Can you get the water you need completely on your own, or must you trust others?</v>
      </c>
      <c r="C164" s="155"/>
      <c r="D164" s="155"/>
      <c r="E164" s="155"/>
      <c r="F164" s="155"/>
      <c r="G164" s="155"/>
      <c r="H164" s="155"/>
      <c r="I164" s="155"/>
      <c r="J164" s="155"/>
      <c r="K164" s="155"/>
      <c r="L164" s="155"/>
      <c r="M164" s="155"/>
      <c r="N164" s="98"/>
    </row>
    <row r="165" spans="1:64" ht="16">
      <c r="A165" s="95"/>
      <c r="B165" s="155"/>
      <c r="C165" s="155"/>
      <c r="D165" s="155"/>
      <c r="E165" s="155"/>
      <c r="F165" s="155"/>
      <c r="G165" s="155"/>
      <c r="H165" s="155"/>
      <c r="I165" s="155"/>
      <c r="J165" s="155"/>
      <c r="K165" s="155"/>
      <c r="L165" s="155"/>
      <c r="M165" s="155"/>
      <c r="N165" s="98"/>
      <c r="BE165" s="157" t="s">
        <v>249</v>
      </c>
      <c r="BF165" s="157" t="s">
        <v>250</v>
      </c>
      <c r="BG165" s="157" t="s">
        <v>251</v>
      </c>
      <c r="BH165" s="157" t="s">
        <v>252</v>
      </c>
      <c r="BI165" s="157" t="s">
        <v>253</v>
      </c>
      <c r="BJ165" s="157" t="s">
        <v>254</v>
      </c>
      <c r="BK165" s="157" t="s">
        <v>255</v>
      </c>
      <c r="BL165" s="157" t="s">
        <v>256</v>
      </c>
    </row>
    <row r="166" spans="1:64" ht="15.65" customHeight="1">
      <c r="A166" s="95"/>
      <c r="B166" s="155"/>
      <c r="C166" s="155"/>
      <c r="D166" s="155"/>
      <c r="E166" s="155"/>
      <c r="F166" s="155"/>
      <c r="G166" s="155"/>
      <c r="H166" s="155"/>
      <c r="I166" s="155"/>
      <c r="J166" s="155"/>
      <c r="K166" s="155"/>
      <c r="L166" s="155"/>
      <c r="M166" s="155"/>
      <c r="N166" s="98"/>
    </row>
    <row r="167" spans="1:64" ht="17" customHeight="1">
      <c r="A167" s="95"/>
      <c r="B167" s="155"/>
      <c r="C167" s="155"/>
      <c r="D167" s="155"/>
      <c r="E167" s="155"/>
      <c r="F167" s="155"/>
      <c r="G167" s="155"/>
      <c r="H167" s="155"/>
      <c r="I167" s="155"/>
      <c r="J167" s="155"/>
      <c r="K167" s="155"/>
      <c r="L167" s="155"/>
      <c r="M167" s="155"/>
      <c r="N167" s="98"/>
      <c r="BB167" s="4" t="str">
        <f>IF($Q$92=BB$92,BE167,IF($Q$92=BB$93,BF167,IF($Q$92=BB$94,BG167,IF($Q$92=BB$95,BH167,IF($Q$92=BB$96,BI167,IF($Q$92=BB$97,BJ167,IF($Q$92=BB$98,BK167,IF($Q$92=BB$99,BL167,""))))))))</f>
        <v>OPEN BORDERS</v>
      </c>
      <c r="BD167" s="158" t="s">
        <v>257</v>
      </c>
      <c r="BE167" s="4" t="s">
        <v>258</v>
      </c>
      <c r="BF167" s="4" t="s">
        <v>259</v>
      </c>
      <c r="BG167" s="4" t="s">
        <v>260</v>
      </c>
      <c r="BH167" s="4" t="s">
        <v>261</v>
      </c>
      <c r="BI167" s="4" t="s">
        <v>262</v>
      </c>
      <c r="BJ167" s="4" t="s">
        <v>263</v>
      </c>
      <c r="BK167" s="4" t="s">
        <v>264</v>
      </c>
      <c r="BL167" s="4" t="s">
        <v>265</v>
      </c>
    </row>
    <row r="168" spans="1:64" ht="30" customHeight="1">
      <c r="A168" s="95"/>
      <c r="B168" s="159" t="s">
        <v>266</v>
      </c>
      <c r="C168" s="96"/>
      <c r="D168" s="96"/>
      <c r="E168" s="96"/>
      <c r="F168" s="96"/>
      <c r="G168" s="96"/>
      <c r="H168" s="159" t="s">
        <v>267</v>
      </c>
      <c r="I168" s="96"/>
      <c r="J168" s="96"/>
      <c r="K168" s="96"/>
      <c r="L168" s="96"/>
      <c r="M168" s="96"/>
      <c r="N168" s="98"/>
      <c r="BB168" s="4" t="str">
        <f t="shared" ref="BB168:BB180" si="2">IF($Q$92=BB$92,BE168,IF($Q$92=BB$93,BF168,IF($Q$92=BB$94,BG168,IF($Q$92=BB$95,BH168,IF($Q$92=BB$96,BI168,IF($Q$92=BB$97,BJ168,IF($Q$92=BB$98,BK168,IF($Q$92=BB$99,BL168,""))))))))</f>
        <v>RELAX BORDERS</v>
      </c>
      <c r="BD168" s="158" t="s">
        <v>268</v>
      </c>
      <c r="BE168" s="4" t="s">
        <v>269</v>
      </c>
      <c r="BF168" s="4" t="s">
        <v>270</v>
      </c>
      <c r="BG168" s="4" t="s">
        <v>271</v>
      </c>
      <c r="BH168" s="4" t="s">
        <v>272</v>
      </c>
      <c r="BI168" s="4" t="s">
        <v>273</v>
      </c>
      <c r="BJ168" s="4" t="s">
        <v>274</v>
      </c>
      <c r="BK168" s="4" t="s">
        <v>275</v>
      </c>
      <c r="BL168" s="4" t="s">
        <v>276</v>
      </c>
    </row>
    <row r="169" spans="1:64" ht="30" customHeight="1">
      <c r="A169" s="95"/>
      <c r="B169" s="160" t="s">
        <v>277</v>
      </c>
      <c r="C169" s="160"/>
      <c r="D169" s="160"/>
      <c r="E169" s="160"/>
      <c r="F169" s="160"/>
      <c r="G169" s="160"/>
      <c r="H169" s="160" t="s">
        <v>278</v>
      </c>
      <c r="I169" s="160"/>
      <c r="J169" s="160"/>
      <c r="K169" s="160"/>
      <c r="L169" s="160"/>
      <c r="M169" s="160"/>
      <c r="N169" s="98"/>
      <c r="BB169" s="4" t="str">
        <f t="shared" si="2"/>
        <v>EASY ENTRY</v>
      </c>
      <c r="BD169" s="158" t="s">
        <v>279</v>
      </c>
      <c r="BE169" s="4" t="s">
        <v>280</v>
      </c>
      <c r="BF169" s="4" t="s">
        <v>281</v>
      </c>
      <c r="BG169" s="4" t="s">
        <v>282</v>
      </c>
      <c r="BH169" s="4" t="s">
        <v>283</v>
      </c>
      <c r="BI169" s="4" t="s">
        <v>284</v>
      </c>
      <c r="BJ169" s="4" t="s">
        <v>285</v>
      </c>
      <c r="BK169" s="4" t="s">
        <v>286</v>
      </c>
      <c r="BL169" s="4" t="s">
        <v>287</v>
      </c>
    </row>
    <row r="170" spans="1:64" ht="30" customHeight="1">
      <c r="A170" s="95"/>
      <c r="B170" s="160"/>
      <c r="C170" s="160"/>
      <c r="D170" s="160"/>
      <c r="E170" s="160"/>
      <c r="F170" s="160"/>
      <c r="G170" s="160"/>
      <c r="H170" s="160"/>
      <c r="I170" s="160"/>
      <c r="J170" s="160"/>
      <c r="K170" s="160"/>
      <c r="L170" s="160"/>
      <c r="M170" s="160"/>
      <c r="N170" s="98"/>
      <c r="BB170" s="4" t="str">
        <f t="shared" si="2"/>
        <v>STEM ENTRY</v>
      </c>
      <c r="BD170" s="158" t="s">
        <v>288</v>
      </c>
      <c r="BE170" s="4" t="s">
        <v>289</v>
      </c>
      <c r="BF170" s="4" t="s">
        <v>290</v>
      </c>
      <c r="BG170" s="4" t="s">
        <v>291</v>
      </c>
      <c r="BH170" s="4" t="s">
        <v>292</v>
      </c>
      <c r="BI170" s="4" t="s">
        <v>293</v>
      </c>
      <c r="BJ170" s="4" t="s">
        <v>294</v>
      </c>
      <c r="BK170" s="4" t="s">
        <v>295</v>
      </c>
      <c r="BL170" s="4" t="s">
        <v>296</v>
      </c>
    </row>
    <row r="171" spans="1:64" ht="5" customHeight="1">
      <c r="A171" s="95"/>
      <c r="B171" s="161" t="s">
        <v>297</v>
      </c>
      <c r="C171" s="161"/>
      <c r="D171" s="161"/>
      <c r="E171" s="161"/>
      <c r="F171" s="161"/>
      <c r="G171" s="161"/>
      <c r="H171" s="161" t="s">
        <v>298</v>
      </c>
      <c r="I171" s="161"/>
      <c r="J171" s="161"/>
      <c r="K171" s="161"/>
      <c r="L171" s="161"/>
      <c r="M171" s="161"/>
      <c r="N171" s="98"/>
      <c r="BD171" s="158"/>
    </row>
    <row r="172" spans="1:64" ht="15" customHeight="1">
      <c r="A172" s="95"/>
      <c r="B172" s="162"/>
      <c r="C172" s="162"/>
      <c r="D172" s="162"/>
      <c r="E172" s="162"/>
      <c r="F172" s="162"/>
      <c r="G172" s="162"/>
      <c r="H172" s="162"/>
      <c r="I172" s="162"/>
      <c r="J172" s="162"/>
      <c r="K172" s="162"/>
      <c r="L172" s="162"/>
      <c r="M172" s="162"/>
      <c r="N172" s="98"/>
      <c r="BB172" s="4" t="str">
        <f t="shared" si="2"/>
        <v>MERIT ENTRY</v>
      </c>
      <c r="BD172" s="158" t="s">
        <v>299</v>
      </c>
      <c r="BE172" s="4" t="s">
        <v>300</v>
      </c>
      <c r="BF172" s="4" t="s">
        <v>301</v>
      </c>
      <c r="BG172" s="4" t="s">
        <v>302</v>
      </c>
      <c r="BH172" s="4" t="s">
        <v>303</v>
      </c>
      <c r="BI172" s="4" t="s">
        <v>304</v>
      </c>
      <c r="BJ172" s="4" t="s">
        <v>305</v>
      </c>
      <c r="BK172" s="4" t="s">
        <v>306</v>
      </c>
      <c r="BL172" s="4" t="s">
        <v>307</v>
      </c>
    </row>
    <row r="173" spans="1:64" ht="35" customHeight="1">
      <c r="A173" s="95"/>
      <c r="B173" s="163"/>
      <c r="C173" s="164"/>
      <c r="D173" s="164"/>
      <c r="E173" s="164"/>
      <c r="F173" s="164"/>
      <c r="G173" s="165"/>
      <c r="H173" s="164"/>
      <c r="I173" s="164"/>
      <c r="J173" s="164"/>
      <c r="K173" s="164"/>
      <c r="L173" s="164"/>
      <c r="M173" s="166"/>
      <c r="N173" s="98"/>
      <c r="BB173" s="4" t="str">
        <f t="shared" si="2"/>
        <v>NO ENTRY</v>
      </c>
      <c r="BD173" s="158" t="s">
        <v>308</v>
      </c>
      <c r="BE173" s="4" t="s">
        <v>309</v>
      </c>
      <c r="BF173" s="4" t="s">
        <v>310</v>
      </c>
      <c r="BG173" s="4" t="s">
        <v>311</v>
      </c>
      <c r="BH173" s="4" t="s">
        <v>312</v>
      </c>
      <c r="BI173" s="4" t="s">
        <v>313</v>
      </c>
      <c r="BJ173" s="4" t="s">
        <v>314</v>
      </c>
      <c r="BK173" s="4" t="s">
        <v>315</v>
      </c>
      <c r="BL173" s="4" t="s">
        <v>316</v>
      </c>
    </row>
    <row r="174" spans="1:64" ht="15" customHeight="1">
      <c r="A174" s="95"/>
      <c r="B174" s="96"/>
      <c r="C174" s="96"/>
      <c r="D174" s="96"/>
      <c r="E174" s="96"/>
      <c r="F174" s="96"/>
      <c r="G174" s="96"/>
      <c r="H174" s="97"/>
      <c r="I174" s="96"/>
      <c r="J174" s="96"/>
      <c r="K174" s="96"/>
      <c r="L174" s="96"/>
      <c r="M174" s="96"/>
      <c r="N174" s="98"/>
      <c r="BD174" s="167"/>
    </row>
    <row r="175" spans="1:64" ht="14.4" customHeight="1">
      <c r="A175" s="95"/>
      <c r="B175" s="168" t="s">
        <v>317</v>
      </c>
      <c r="C175" s="168"/>
      <c r="D175" s="168"/>
      <c r="E175" s="168"/>
      <c r="F175" s="168"/>
      <c r="G175" s="168"/>
      <c r="H175" s="168"/>
      <c r="I175" s="168"/>
      <c r="J175" s="168"/>
      <c r="K175" s="168"/>
      <c r="L175" s="168"/>
      <c r="M175" s="168"/>
      <c r="N175" s="98"/>
      <c r="BB175" s="4" t="str">
        <f>IF($Q$92=BB$92,BE175,IF($Q$92=BB$93,BF175,IF($Q$92=BB$94,BG175,IF($Q$92=BB$95,BH175,IF($Q$92=BB$96,BI175,IF($Q$92=BB$97,BJ175,IF($Q$92=BB$98,BK175,IF($Q$92=BB$99,BL175,""))))))))</f>
        <v>We as nontraditional people feel systemically excluded from advantaged spaces by arbitrary national borders</v>
      </c>
      <c r="BD175" s="158" t="s">
        <v>318</v>
      </c>
      <c r="BE175" s="4" t="s">
        <v>319</v>
      </c>
      <c r="BF175" s="4" t="s">
        <v>320</v>
      </c>
      <c r="BG175" s="4" t="s">
        <v>321</v>
      </c>
      <c r="BH175" s="4" t="s">
        <v>322</v>
      </c>
      <c r="BI175" s="4" t="s">
        <v>323</v>
      </c>
      <c r="BJ175" s="4" t="s">
        <v>324</v>
      </c>
      <c r="BK175" s="4" t="s">
        <v>325</v>
      </c>
      <c r="BL175" s="4" t="s">
        <v>326</v>
      </c>
    </row>
    <row r="176" spans="1:64" ht="14.4" customHeight="1">
      <c r="A176" s="95"/>
      <c r="B176" s="169"/>
      <c r="C176" s="170"/>
      <c r="D176" s="170"/>
      <c r="E176" s="170"/>
      <c r="F176" s="170"/>
      <c r="G176" s="170"/>
      <c r="H176" s="170"/>
      <c r="I176" s="170"/>
      <c r="J176" s="170"/>
      <c r="K176" s="170"/>
      <c r="L176" s="170"/>
      <c r="M176" s="171"/>
      <c r="N176" s="98"/>
      <c r="BB176" s="4" t="str">
        <f>IF($Q$92=BB$92,BE176,IF($Q$92=BB$93,BF176,IF($Q$92=BB$94,BG176,IF($Q$92=BB$95,BH176,IF($Q$92=BB$96,BI176,IF($Q$92=BB$97,BJ176,IF($Q$92=BB$98,BK176,IF($Q$92=BB$99,BL176,""))))))))</f>
        <v>We need to admit most immigrants are desperate to leave situations largely of our interventionists making</v>
      </c>
      <c r="BD176" s="158" t="s">
        <v>327</v>
      </c>
      <c r="BE176" s="4" t="s">
        <v>328</v>
      </c>
      <c r="BF176" s="4" t="s">
        <v>329</v>
      </c>
      <c r="BG176" s="4" t="s">
        <v>330</v>
      </c>
      <c r="BH176" s="4" t="s">
        <v>331</v>
      </c>
      <c r="BI176" s="4" t="s">
        <v>332</v>
      </c>
      <c r="BJ176" s="4" t="s">
        <v>333</v>
      </c>
      <c r="BK176" s="4" t="s">
        <v>334</v>
      </c>
      <c r="BL176" s="4" t="s">
        <v>335</v>
      </c>
    </row>
    <row r="177" spans="1:64" ht="14.4" customHeight="1">
      <c r="A177" s="95"/>
      <c r="B177" s="172"/>
      <c r="C177" s="173"/>
      <c r="D177" s="173"/>
      <c r="E177" s="173"/>
      <c r="F177" s="173"/>
      <c r="G177" s="173"/>
      <c r="H177" s="173"/>
      <c r="I177" s="173"/>
      <c r="J177" s="173"/>
      <c r="K177" s="173"/>
      <c r="L177" s="173"/>
      <c r="M177" s="174"/>
      <c r="N177" s="98"/>
      <c r="BB177" s="4" t="str">
        <f>IF($Q$92=BB$92,BE177,IF($Q$92=BB$93,BF177,IF($Q$92=BB$94,BG177,IF($Q$92=BB$95,BH177,IF($Q$92=BB$96,BI177,IF($Q$92=BB$97,BJ177,IF($Q$92=BB$98,BK177,IF($Q$92=BB$99,BL177,""))))))))</f>
        <v>We need immigrants willing to do jobs citizens won’t and offer amnesty for citizenship after they show such merit</v>
      </c>
      <c r="BD177" s="158" t="s">
        <v>336</v>
      </c>
      <c r="BE177" s="4" t="s">
        <v>337</v>
      </c>
      <c r="BF177" s="4" t="s">
        <v>338</v>
      </c>
      <c r="BG177" s="4" t="s">
        <v>339</v>
      </c>
      <c r="BH177" s="4" t="s">
        <v>340</v>
      </c>
      <c r="BI177" s="4" t="s">
        <v>341</v>
      </c>
      <c r="BJ177" s="4" t="s">
        <v>342</v>
      </c>
      <c r="BK177" s="4" t="s">
        <v>343</v>
      </c>
      <c r="BL177" s="4" t="s">
        <v>344</v>
      </c>
    </row>
    <row r="178" spans="1:64" ht="14.4" customHeight="1">
      <c r="A178" s="95"/>
      <c r="B178" s="175" t="s">
        <v>345</v>
      </c>
      <c r="C178" s="175"/>
      <c r="D178" s="175"/>
      <c r="E178" s="175"/>
      <c r="F178" s="175"/>
      <c r="G178" s="175"/>
      <c r="H178" s="175"/>
      <c r="I178" s="175"/>
      <c r="J178" s="175"/>
      <c r="K178" s="175"/>
      <c r="L178" s="175"/>
      <c r="M178" s="175"/>
      <c r="N178" s="98"/>
      <c r="BB178" s="4" t="str">
        <f t="shared" si="2"/>
        <v>We can offer amnesty to children born to illegal migrant parents after they show merit</v>
      </c>
      <c r="BD178" s="158" t="s">
        <v>346</v>
      </c>
      <c r="BE178" s="4" t="s">
        <v>347</v>
      </c>
      <c r="BF178" s="4" t="s">
        <v>348</v>
      </c>
      <c r="BG178" s="4" t="s">
        <v>349</v>
      </c>
      <c r="BH178" s="4" t="s">
        <v>350</v>
      </c>
      <c r="BI178" s="4" t="s">
        <v>351</v>
      </c>
      <c r="BJ178" s="4" t="s">
        <v>352</v>
      </c>
      <c r="BK178" s="4" t="s">
        <v>353</v>
      </c>
      <c r="BL178" s="4" t="s">
        <v>354</v>
      </c>
    </row>
    <row r="179" spans="1:64" ht="14.4" customHeight="1">
      <c r="A179" s="95"/>
      <c r="B179" s="96"/>
      <c r="C179" s="96"/>
      <c r="D179" s="96"/>
      <c r="E179" s="96"/>
      <c r="F179" s="96"/>
      <c r="G179" s="96"/>
      <c r="H179" s="97"/>
      <c r="I179" s="96"/>
      <c r="J179" s="96"/>
      <c r="K179" s="96"/>
      <c r="L179" s="96"/>
      <c r="M179" s="96"/>
      <c r="N179" s="98"/>
      <c r="BB179" s="4" t="str">
        <f t="shared" si="2"/>
        <v>We need to limit migration to those first showing merit before crossing any of our sacred borders</v>
      </c>
      <c r="BD179" s="158" t="s">
        <v>355</v>
      </c>
      <c r="BE179" s="4" t="s">
        <v>356</v>
      </c>
      <c r="BF179" s="4" t="s">
        <v>357</v>
      </c>
      <c r="BG179" s="4" t="s">
        <v>358</v>
      </c>
      <c r="BH179" s="4" t="s">
        <v>359</v>
      </c>
      <c r="BI179" s="4" t="s">
        <v>360</v>
      </c>
      <c r="BJ179" s="4" t="s">
        <v>361</v>
      </c>
      <c r="BK179" s="4" t="s">
        <v>362</v>
      </c>
      <c r="BL179" s="4" t="s">
        <v>363</v>
      </c>
    </row>
    <row r="180" spans="1:64" ht="14.4" customHeight="1">
      <c r="A180" s="95"/>
      <c r="B180" s="155" t="str">
        <f>BB182</f>
        <v>SELECT OPTIONS ABOVE TO ESTIMATE YOUR PRIORITIZING PSYCHOSOCIAL NEEDS</v>
      </c>
      <c r="C180" s="155"/>
      <c r="D180" s="155"/>
      <c r="E180" s="155"/>
      <c r="F180" s="155"/>
      <c r="G180" s="155"/>
      <c r="H180" s="155"/>
      <c r="I180" s="155"/>
      <c r="J180" s="155"/>
      <c r="K180" s="155"/>
      <c r="L180" s="155"/>
      <c r="M180" s="155"/>
      <c r="N180" s="98"/>
      <c r="BB180" s="4" t="str">
        <f t="shared" si="2"/>
        <v>Nativist Americans feel smothered by excessive immigration, pressurizing already strained cohesion</v>
      </c>
      <c r="BD180" s="158" t="s">
        <v>364</v>
      </c>
      <c r="BE180" s="4" t="s">
        <v>365</v>
      </c>
      <c r="BF180" s="4" t="s">
        <v>366</v>
      </c>
      <c r="BG180" s="4" t="s">
        <v>367</v>
      </c>
      <c r="BH180" s="4" t="s">
        <v>368</v>
      </c>
      <c r="BI180" s="4" t="s">
        <v>369</v>
      </c>
      <c r="BJ180" s="4" t="s">
        <v>370</v>
      </c>
      <c r="BK180" s="4" t="s">
        <v>371</v>
      </c>
      <c r="BL180" s="4" t="s">
        <v>372</v>
      </c>
    </row>
    <row r="181" spans="1:64" ht="15" customHeight="1">
      <c r="A181" s="95"/>
      <c r="B181" s="155"/>
      <c r="C181" s="155"/>
      <c r="D181" s="155"/>
      <c r="E181" s="155"/>
      <c r="F181" s="155"/>
      <c r="G181" s="155"/>
      <c r="H181" s="155"/>
      <c r="I181" s="155"/>
      <c r="J181" s="155"/>
      <c r="K181" s="155"/>
      <c r="L181" s="155"/>
      <c r="M181" s="155"/>
      <c r="N181" s="98"/>
    </row>
    <row r="182" spans="1:64" ht="35" customHeight="1">
      <c r="A182" s="95"/>
      <c r="B182" s="155"/>
      <c r="C182" s="155"/>
      <c r="D182" s="155"/>
      <c r="E182" s="155"/>
      <c r="F182" s="155"/>
      <c r="G182" s="155"/>
      <c r="H182" s="155"/>
      <c r="I182" s="155"/>
      <c r="J182" s="155"/>
      <c r="K182" s="155"/>
      <c r="L182" s="155"/>
      <c r="M182" s="155"/>
      <c r="N182" s="98"/>
      <c r="BB182" s="4" t="str">
        <f>IF(B176="",BB183,BE106)</f>
        <v>SELECT OPTIONS ABOVE TO ESTIMATE YOUR PRIORITIZING PSYCHOSOCIAL NEEDS</v>
      </c>
    </row>
    <row r="183" spans="1:64" ht="14">
      <c r="A183" s="95"/>
      <c r="B183" s="176"/>
      <c r="C183" s="176"/>
      <c r="D183" s="176"/>
      <c r="E183" s="176"/>
      <c r="F183" s="176"/>
      <c r="G183" s="176"/>
      <c r="H183" s="177"/>
      <c r="I183" s="176"/>
      <c r="J183" s="176"/>
      <c r="K183" s="176"/>
      <c r="L183" s="176"/>
      <c r="M183" s="176"/>
      <c r="N183" s="98"/>
      <c r="BB183" s="4" t="s">
        <v>373</v>
      </c>
    </row>
    <row r="184" spans="1:64" ht="14">
      <c r="A184" s="95"/>
      <c r="B184" s="176"/>
      <c r="C184" s="176"/>
      <c r="D184" s="176"/>
      <c r="E184" s="176"/>
      <c r="F184" s="176"/>
      <c r="G184" s="176"/>
      <c r="H184" s="177"/>
      <c r="I184" s="176"/>
      <c r="J184" s="176"/>
      <c r="K184" s="176"/>
      <c r="L184" s="176"/>
      <c r="M184" s="176"/>
      <c r="N184" s="98"/>
    </row>
    <row r="185" spans="1:64">
      <c r="A185" s="95"/>
      <c r="B185" s="96"/>
      <c r="C185" s="96"/>
      <c r="D185" s="96"/>
      <c r="E185" s="96"/>
      <c r="F185" s="96"/>
      <c r="G185" s="96"/>
      <c r="H185" s="97"/>
      <c r="I185" s="96"/>
      <c r="J185" s="96"/>
      <c r="K185" s="96"/>
      <c r="L185" s="96"/>
      <c r="M185" s="96"/>
      <c r="N185" s="98"/>
    </row>
    <row r="186" spans="1:64">
      <c r="A186" s="95"/>
      <c r="B186" s="96"/>
      <c r="C186" s="96"/>
      <c r="D186" s="96"/>
      <c r="E186" s="96"/>
      <c r="F186" s="96"/>
      <c r="G186" s="96"/>
      <c r="H186" s="97"/>
      <c r="I186" s="96"/>
      <c r="J186" s="96"/>
      <c r="K186" s="96"/>
      <c r="L186" s="96"/>
      <c r="M186" s="96"/>
      <c r="N186" s="98"/>
    </row>
    <row r="187" spans="1:64">
      <c r="A187" s="95"/>
      <c r="B187" s="96"/>
      <c r="C187" s="96"/>
      <c r="D187" s="96"/>
      <c r="E187" s="96"/>
      <c r="F187" s="96"/>
      <c r="G187" s="96"/>
      <c r="H187" s="97"/>
      <c r="I187" s="96"/>
      <c r="J187" s="96"/>
      <c r="K187" s="96"/>
      <c r="L187" s="96"/>
      <c r="M187" s="96"/>
      <c r="N187" s="98"/>
    </row>
    <row r="188" spans="1:64">
      <c r="A188" s="95"/>
      <c r="B188" s="96"/>
      <c r="C188" s="96"/>
      <c r="D188" s="96"/>
      <c r="E188" s="96"/>
      <c r="F188" s="96"/>
      <c r="G188" s="96"/>
      <c r="H188" s="97"/>
      <c r="I188" s="96"/>
      <c r="J188" s="96"/>
      <c r="K188" s="96"/>
      <c r="L188" s="96"/>
      <c r="M188" s="96"/>
      <c r="N188" s="98"/>
    </row>
    <row r="189" spans="1:64">
      <c r="A189" s="95"/>
      <c r="B189" s="96"/>
      <c r="C189" s="96"/>
      <c r="D189" s="96"/>
      <c r="E189" s="96"/>
      <c r="F189" s="96"/>
      <c r="G189" s="96"/>
      <c r="H189" s="97"/>
      <c r="I189" s="96"/>
      <c r="J189" s="96"/>
      <c r="K189" s="96"/>
      <c r="L189" s="96"/>
      <c r="M189" s="96"/>
      <c r="N189" s="98"/>
    </row>
    <row r="190" spans="1:64">
      <c r="A190" s="95"/>
      <c r="B190" s="96"/>
      <c r="C190" s="96"/>
      <c r="D190" s="96"/>
      <c r="E190" s="96"/>
      <c r="F190" s="96"/>
      <c r="G190" s="96"/>
      <c r="H190" s="97"/>
      <c r="I190" s="96"/>
      <c r="J190" s="96"/>
      <c r="K190" s="96"/>
      <c r="L190" s="96"/>
      <c r="M190" s="96"/>
      <c r="N190" s="98"/>
    </row>
    <row r="191" spans="1:64">
      <c r="A191" s="95"/>
      <c r="B191" s="96"/>
      <c r="C191" s="96"/>
      <c r="D191" s="96"/>
      <c r="E191" s="96"/>
      <c r="F191" s="96"/>
      <c r="G191" s="96"/>
      <c r="H191" s="97"/>
      <c r="I191" s="96"/>
      <c r="J191" s="96"/>
      <c r="K191" s="96"/>
      <c r="L191" s="96"/>
      <c r="M191" s="96"/>
      <c r="N191" s="98"/>
    </row>
    <row r="192" spans="1:64">
      <c r="A192" s="95"/>
      <c r="B192" s="96"/>
      <c r="C192" s="96"/>
      <c r="D192" s="96"/>
      <c r="E192" s="96"/>
      <c r="F192" s="96"/>
      <c r="G192" s="96"/>
      <c r="H192" s="97"/>
      <c r="I192" s="96"/>
      <c r="J192" s="96"/>
      <c r="K192" s="96"/>
      <c r="L192" s="96"/>
      <c r="M192" s="96"/>
      <c r="N192" s="98"/>
    </row>
    <row r="193" spans="1:81">
      <c r="A193" s="95"/>
      <c r="B193" s="96"/>
      <c r="C193" s="96"/>
      <c r="D193" s="96"/>
      <c r="E193" s="96"/>
      <c r="F193" s="96"/>
      <c r="G193" s="96"/>
      <c r="H193" s="97"/>
      <c r="I193" s="96"/>
      <c r="J193" s="96"/>
      <c r="K193" s="96"/>
      <c r="L193" s="96"/>
      <c r="M193" s="96"/>
      <c r="N193" s="98"/>
    </row>
    <row r="194" spans="1:81">
      <c r="A194" s="95"/>
      <c r="B194" s="96"/>
      <c r="C194" s="96"/>
      <c r="D194" s="96"/>
      <c r="E194" s="96"/>
      <c r="F194" s="96"/>
      <c r="G194" s="96"/>
      <c r="H194" s="97"/>
      <c r="I194" s="96"/>
      <c r="J194" s="96"/>
      <c r="K194" s="96"/>
      <c r="L194" s="96"/>
      <c r="M194" s="96"/>
      <c r="N194" s="98"/>
    </row>
    <row r="195" spans="1:81">
      <c r="A195" s="95"/>
      <c r="B195" s="96"/>
      <c r="C195" s="96"/>
      <c r="D195" s="96"/>
      <c r="E195" s="96"/>
      <c r="F195" s="96"/>
      <c r="G195" s="96"/>
      <c r="H195" s="97"/>
      <c r="I195" s="96"/>
      <c r="J195" s="96"/>
      <c r="K195" s="96"/>
      <c r="L195" s="96"/>
      <c r="M195" s="96"/>
      <c r="N195" s="98"/>
    </row>
    <row r="196" spans="1:81">
      <c r="A196" s="95"/>
      <c r="B196" s="96"/>
      <c r="C196" s="96"/>
      <c r="D196" s="96"/>
      <c r="E196" s="96"/>
      <c r="F196" s="96"/>
      <c r="G196" s="96"/>
      <c r="H196" s="97"/>
      <c r="I196" s="96"/>
      <c r="J196" s="96"/>
      <c r="K196" s="96"/>
      <c r="L196" s="96"/>
      <c r="M196" s="96"/>
      <c r="N196" s="98"/>
    </row>
    <row r="197" spans="1:81">
      <c r="A197" s="106"/>
      <c r="B197" s="107"/>
      <c r="C197" s="107"/>
      <c r="D197" s="107"/>
      <c r="E197" s="107"/>
      <c r="F197" s="107"/>
      <c r="G197" s="107"/>
      <c r="H197" s="108"/>
      <c r="I197" s="107"/>
      <c r="J197" s="107"/>
      <c r="K197" s="107"/>
      <c r="L197" s="107"/>
      <c r="M197" s="107"/>
      <c r="N197" s="109"/>
    </row>
    <row r="198" spans="1:81" ht="30" customHeight="1">
      <c r="A198" s="110" t="s">
        <v>66</v>
      </c>
      <c r="B198" s="111" t="s">
        <v>11</v>
      </c>
      <c r="C198" s="111"/>
      <c r="D198" s="111"/>
      <c r="E198" s="111"/>
      <c r="F198" s="111"/>
      <c r="G198" s="111"/>
      <c r="H198" s="111"/>
      <c r="I198" s="111"/>
      <c r="J198" s="111"/>
      <c r="K198" s="111"/>
      <c r="L198" s="111"/>
      <c r="M198" s="112"/>
      <c r="N198" s="113" t="s">
        <v>68</v>
      </c>
    </row>
    <row r="199" spans="1:81" ht="14.4" customHeight="1">
      <c r="A199" s="95"/>
      <c r="B199" s="178" t="str">
        <f>BB200</f>
        <v>Your inflexible needs orient your focus. We each experience this as a psychosocial orientation. Quick estimate your own psychosocial orientation, and see if it predicts your political outlook.</v>
      </c>
      <c r="C199" s="178"/>
      <c r="D199" s="178"/>
      <c r="E199" s="178"/>
      <c r="F199" s="178"/>
      <c r="G199" s="178"/>
      <c r="H199" s="178"/>
      <c r="I199" s="178"/>
      <c r="J199" s="178"/>
      <c r="K199" s="178"/>
      <c r="L199" s="178"/>
      <c r="M199" s="178"/>
      <c r="N199" s="98"/>
    </row>
    <row r="200" spans="1:81">
      <c r="A200" s="95"/>
      <c r="B200" s="178"/>
      <c r="C200" s="178"/>
      <c r="D200" s="178"/>
      <c r="E200" s="178"/>
      <c r="F200" s="178"/>
      <c r="G200" s="178"/>
      <c r="H200" s="178"/>
      <c r="I200" s="178"/>
      <c r="J200" s="178"/>
      <c r="K200" s="178"/>
      <c r="L200" s="178"/>
      <c r="M200" s="178"/>
      <c r="N200" s="98"/>
      <c r="BB200" s="101" t="str">
        <f>CONCATENATE(BC201,BC202)</f>
        <v>Your inflexible needs orient your focus. We each experience this as a psychosocial orientation. Quick estimate your own psychosocial orientation, and see if it predicts your political outlook.</v>
      </c>
    </row>
    <row r="201" spans="1:81" ht="13.5" thickBot="1">
      <c r="A201" s="95"/>
      <c r="B201" s="178"/>
      <c r="C201" s="178"/>
      <c r="D201" s="178"/>
      <c r="E201" s="178"/>
      <c r="F201" s="178"/>
      <c r="G201" s="178"/>
      <c r="H201" s="178"/>
      <c r="I201" s="178"/>
      <c r="J201" s="178"/>
      <c r="K201" s="178"/>
      <c r="L201" s="178"/>
      <c r="M201" s="178"/>
      <c r="N201" s="98"/>
      <c r="BC201" s="4" t="s">
        <v>374</v>
      </c>
    </row>
    <row r="202" spans="1:81" ht="20" customHeight="1" thickTop="1">
      <c r="A202" s="95"/>
      <c r="B202" s="96"/>
      <c r="C202" s="96"/>
      <c r="D202" s="179"/>
      <c r="E202" s="180"/>
      <c r="F202" s="180"/>
      <c r="G202" s="180"/>
      <c r="H202" s="180"/>
      <c r="I202" s="180"/>
      <c r="J202" s="180"/>
      <c r="K202" s="181"/>
      <c r="L202" s="96"/>
      <c r="M202" s="96"/>
      <c r="N202" s="98"/>
      <c r="BC202" s="4" t="s">
        <v>375</v>
      </c>
    </row>
    <row r="203" spans="1:81" ht="20" customHeight="1" thickBot="1">
      <c r="A203" s="95"/>
      <c r="B203" s="96"/>
      <c r="C203" s="96"/>
      <c r="D203" s="182"/>
      <c r="E203" s="183"/>
      <c r="F203" s="183"/>
      <c r="G203" s="183"/>
      <c r="H203" s="183"/>
      <c r="I203" s="183"/>
      <c r="J203" s="183"/>
      <c r="K203" s="184"/>
      <c r="L203" s="96"/>
      <c r="M203" s="96"/>
      <c r="N203" s="98"/>
      <c r="BQ203" s="4">
        <f>IF(D202="",0,1)</f>
        <v>0</v>
      </c>
      <c r="BS203" s="185">
        <f>IF(D202=BW203,"1",IF(D202=BW204,"-1",0))</f>
        <v>0</v>
      </c>
      <c r="BT203" s="4" t="str">
        <f>IF(D202=BW203,"DEEP",IF(D202=BW204,"WIDE",""))</f>
        <v/>
      </c>
      <c r="BV203" s="4">
        <v>1</v>
      </c>
      <c r="BW203" s="186" t="s">
        <v>376</v>
      </c>
      <c r="BX203" s="187"/>
      <c r="BY203" s="187"/>
      <c r="BZ203" s="187"/>
      <c r="CA203" s="187"/>
      <c r="CB203" s="187"/>
      <c r="CC203" s="188"/>
    </row>
    <row r="204" spans="1:81" ht="20" customHeight="1" thickTop="1">
      <c r="A204" s="95"/>
      <c r="B204" s="96"/>
      <c r="C204" s="96"/>
      <c r="D204" s="179"/>
      <c r="E204" s="180"/>
      <c r="F204" s="180"/>
      <c r="G204" s="180"/>
      <c r="H204" s="180"/>
      <c r="I204" s="180"/>
      <c r="J204" s="180"/>
      <c r="K204" s="181"/>
      <c r="L204" s="96"/>
      <c r="M204" s="96"/>
      <c r="N204" s="98"/>
      <c r="BS204" s="185"/>
      <c r="BW204" s="189" t="s">
        <v>377</v>
      </c>
      <c r="BX204" s="190"/>
      <c r="BY204" s="190"/>
      <c r="BZ204" s="190"/>
      <c r="CA204" s="190"/>
      <c r="CB204" s="190"/>
      <c r="CC204" s="191"/>
    </row>
    <row r="205" spans="1:81" ht="20" customHeight="1" thickBot="1">
      <c r="A205" s="95"/>
      <c r="B205" s="96"/>
      <c r="C205" s="96"/>
      <c r="D205" s="182"/>
      <c r="E205" s="183"/>
      <c r="F205" s="183"/>
      <c r="G205" s="183"/>
      <c r="H205" s="183"/>
      <c r="I205" s="183"/>
      <c r="J205" s="183"/>
      <c r="K205" s="184"/>
      <c r="L205" s="96"/>
      <c r="M205" s="96"/>
      <c r="N205" s="98"/>
      <c r="BQ205" s="4">
        <f>IF(D204="",0,1)</f>
        <v>0</v>
      </c>
      <c r="BS205" s="185">
        <f>IF(D204=BW205,"1",IF(D204=BW206,"-1",0))</f>
        <v>0</v>
      </c>
      <c r="BT205" s="4" t="str">
        <f>IF(D204=BW205,"DEEP",IF(D204=BW206,"WIDE",""))</f>
        <v/>
      </c>
      <c r="BV205" s="4">
        <v>2</v>
      </c>
      <c r="BW205" s="186" t="s">
        <v>378</v>
      </c>
      <c r="BX205" s="187"/>
      <c r="BY205" s="187"/>
      <c r="BZ205" s="187"/>
      <c r="CA205" s="187"/>
      <c r="CB205" s="187"/>
      <c r="CC205" s="188"/>
    </row>
    <row r="206" spans="1:81" ht="20" customHeight="1" thickTop="1">
      <c r="A206" s="95"/>
      <c r="B206" s="96"/>
      <c r="C206" s="96"/>
      <c r="D206" s="179"/>
      <c r="E206" s="180"/>
      <c r="F206" s="180"/>
      <c r="G206" s="180"/>
      <c r="H206" s="180"/>
      <c r="I206" s="180"/>
      <c r="J206" s="180"/>
      <c r="K206" s="181"/>
      <c r="L206" s="96"/>
      <c r="M206" s="96"/>
      <c r="N206" s="98"/>
      <c r="BS206" s="185"/>
      <c r="BW206" s="189" t="s">
        <v>379</v>
      </c>
      <c r="BX206" s="190"/>
      <c r="BY206" s="190"/>
      <c r="BZ206" s="190"/>
      <c r="CA206" s="190"/>
      <c r="CB206" s="190"/>
      <c r="CC206" s="191"/>
    </row>
    <row r="207" spans="1:81" ht="20" customHeight="1" thickBot="1">
      <c r="A207" s="95"/>
      <c r="B207" s="96"/>
      <c r="C207" s="96"/>
      <c r="D207" s="182"/>
      <c r="E207" s="183"/>
      <c r="F207" s="183"/>
      <c r="G207" s="183"/>
      <c r="H207" s="183"/>
      <c r="I207" s="183"/>
      <c r="J207" s="183"/>
      <c r="K207" s="184"/>
      <c r="L207" s="96"/>
      <c r="M207" s="96"/>
      <c r="N207" s="98"/>
      <c r="BQ207" s="4">
        <f>IF(D206="",0,1)</f>
        <v>0</v>
      </c>
      <c r="BS207" s="185">
        <f>IF(D206=BW207,"1",IF(D206=BW208,"-1",0))</f>
        <v>0</v>
      </c>
      <c r="BT207" s="4" t="str">
        <f>IF(D206=BW207,"DEEP",IF(D206=BW208,"WIDE",""))</f>
        <v/>
      </c>
      <c r="BV207" s="4">
        <v>3</v>
      </c>
      <c r="BW207" s="186" t="s">
        <v>380</v>
      </c>
      <c r="BX207" s="187"/>
      <c r="BY207" s="187"/>
      <c r="BZ207" s="187"/>
      <c r="CA207" s="187"/>
      <c r="CB207" s="187"/>
      <c r="CC207" s="188"/>
    </row>
    <row r="208" spans="1:81" ht="20" customHeight="1" thickTop="1">
      <c r="A208" s="95"/>
      <c r="B208" s="96"/>
      <c r="C208" s="96"/>
      <c r="D208" s="179"/>
      <c r="E208" s="180"/>
      <c r="F208" s="180"/>
      <c r="G208" s="180"/>
      <c r="H208" s="180"/>
      <c r="I208" s="180"/>
      <c r="J208" s="180"/>
      <c r="K208" s="181"/>
      <c r="L208" s="96"/>
      <c r="M208" s="96"/>
      <c r="N208" s="98"/>
      <c r="BS208" s="185"/>
      <c r="BW208" s="189" t="s">
        <v>381</v>
      </c>
      <c r="BX208" s="190"/>
      <c r="BY208" s="190"/>
      <c r="BZ208" s="190"/>
      <c r="CA208" s="190"/>
      <c r="CB208" s="190"/>
      <c r="CC208" s="191"/>
    </row>
    <row r="209" spans="1:81" ht="20" customHeight="1" thickBot="1">
      <c r="A209" s="95"/>
      <c r="B209" s="96"/>
      <c r="C209" s="96"/>
      <c r="D209" s="182"/>
      <c r="E209" s="183"/>
      <c r="F209" s="183"/>
      <c r="G209" s="183"/>
      <c r="H209" s="183"/>
      <c r="I209" s="183"/>
      <c r="J209" s="183"/>
      <c r="K209" s="184"/>
      <c r="L209" s="96"/>
      <c r="M209" s="96"/>
      <c r="N209" s="98"/>
      <c r="BQ209" s="4">
        <f>IF(D208="",0,1)</f>
        <v>0</v>
      </c>
      <c r="BS209" s="185">
        <f>IF(D208=BW209,"1",IF(D208=BW210,"-1",0))</f>
        <v>0</v>
      </c>
      <c r="BT209" s="4" t="str">
        <f>IF(D208=BW209,"DEEP",IF(D208=BW210,"WIDE",""))</f>
        <v/>
      </c>
      <c r="BV209" s="4">
        <v>4</v>
      </c>
      <c r="BW209" s="186" t="s">
        <v>382</v>
      </c>
      <c r="BX209" s="187"/>
      <c r="BY209" s="187"/>
      <c r="BZ209" s="187"/>
      <c r="CA209" s="187"/>
      <c r="CB209" s="187"/>
      <c r="CC209" s="188"/>
    </row>
    <row r="210" spans="1:81" ht="20" customHeight="1" thickTop="1">
      <c r="A210" s="95"/>
      <c r="B210" s="96"/>
      <c r="C210" s="96"/>
      <c r="D210" s="179"/>
      <c r="E210" s="180"/>
      <c r="F210" s="180"/>
      <c r="G210" s="180"/>
      <c r="H210" s="180"/>
      <c r="I210" s="180"/>
      <c r="J210" s="180"/>
      <c r="K210" s="181"/>
      <c r="L210" s="96"/>
      <c r="M210" s="96"/>
      <c r="N210" s="98"/>
      <c r="BS210" s="185"/>
      <c r="BW210" s="189" t="s">
        <v>383</v>
      </c>
      <c r="BX210" s="190"/>
      <c r="BY210" s="190"/>
      <c r="BZ210" s="190"/>
      <c r="CA210" s="190"/>
      <c r="CB210" s="190"/>
      <c r="CC210" s="191"/>
    </row>
    <row r="211" spans="1:81" ht="20" customHeight="1" thickBot="1">
      <c r="A211" s="95"/>
      <c r="B211" s="96"/>
      <c r="C211" s="96"/>
      <c r="D211" s="182"/>
      <c r="E211" s="183"/>
      <c r="F211" s="183"/>
      <c r="G211" s="183"/>
      <c r="H211" s="183"/>
      <c r="I211" s="183"/>
      <c r="J211" s="183"/>
      <c r="K211" s="184"/>
      <c r="L211" s="96"/>
      <c r="M211" s="96"/>
      <c r="N211" s="98"/>
      <c r="BB211" s="4">
        <f t="shared" ref="BB211:BB218" si="3">IF($Q$92=BB$92,BE211,IF($Q$92=BB$93,BF211,IF($Q$92=BB$94,BG211,IF($Q$92=BB$95,BH211,IF($Q$92=BB$96,BI211,IF($Q$92=BB$97,BJ211,IF($Q$92=BB$98,BK211,IF($Q$92=BB$99,BL211,""))))))))</f>
        <v>0</v>
      </c>
      <c r="BQ211" s="4">
        <f>IF(D210="",0,1)</f>
        <v>0</v>
      </c>
      <c r="BS211" s="185">
        <f>IF(D210=BW211,"1",IF(D210=BW212,"-1",0))</f>
        <v>0</v>
      </c>
      <c r="BT211" s="4" t="str">
        <f>IF(D210=BW211,"DEEP",IF(D210=BW212,"WIDE",""))</f>
        <v/>
      </c>
      <c r="BV211" s="4">
        <v>5</v>
      </c>
      <c r="BW211" s="186" t="s">
        <v>384</v>
      </c>
      <c r="BX211" s="187"/>
      <c r="BY211" s="187"/>
      <c r="BZ211" s="187"/>
      <c r="CA211" s="187"/>
      <c r="CB211" s="187"/>
      <c r="CC211" s="188"/>
    </row>
    <row r="212" spans="1:81" ht="20" customHeight="1" thickTop="1">
      <c r="A212" s="95"/>
      <c r="B212" s="96"/>
      <c r="C212" s="96"/>
      <c r="D212" s="179"/>
      <c r="E212" s="180"/>
      <c r="F212" s="180"/>
      <c r="G212" s="180"/>
      <c r="H212" s="180"/>
      <c r="I212" s="180"/>
      <c r="J212" s="180"/>
      <c r="K212" s="181"/>
      <c r="L212" s="96"/>
      <c r="M212" s="96"/>
      <c r="N212" s="98"/>
      <c r="BB212" s="4">
        <f t="shared" si="3"/>
        <v>0</v>
      </c>
      <c r="BS212" s="185"/>
      <c r="BW212" s="189" t="s">
        <v>385</v>
      </c>
      <c r="BX212" s="190"/>
      <c r="BY212" s="190"/>
      <c r="BZ212" s="190"/>
      <c r="CA212" s="190"/>
      <c r="CB212" s="190"/>
      <c r="CC212" s="191"/>
    </row>
    <row r="213" spans="1:81" ht="20" customHeight="1" thickBot="1">
      <c r="A213" s="95"/>
      <c r="B213" s="96"/>
      <c r="C213" s="96"/>
      <c r="D213" s="182"/>
      <c r="E213" s="183"/>
      <c r="F213" s="183"/>
      <c r="G213" s="183"/>
      <c r="H213" s="183"/>
      <c r="I213" s="183"/>
      <c r="J213" s="183"/>
      <c r="K213" s="184"/>
      <c r="L213" s="96"/>
      <c r="M213" s="96"/>
      <c r="N213" s="98"/>
      <c r="BB213" s="4">
        <f t="shared" si="3"/>
        <v>0</v>
      </c>
      <c r="BQ213" s="4">
        <f>IF(D212="",0,1)</f>
        <v>0</v>
      </c>
      <c r="BS213" s="185">
        <f>IF(D212=BW213,"1",IF(D212=BW214,"-1",0))</f>
        <v>0</v>
      </c>
      <c r="BT213" s="4" t="str">
        <f>IF(D212=BW213,"DEEP",IF(D212=BW214,"WIDE",""))</f>
        <v/>
      </c>
      <c r="BV213" s="4">
        <v>6</v>
      </c>
      <c r="BW213" s="186" t="s">
        <v>386</v>
      </c>
      <c r="BX213" s="187"/>
      <c r="BY213" s="187"/>
      <c r="BZ213" s="187"/>
      <c r="CA213" s="187"/>
      <c r="CB213" s="187"/>
      <c r="CC213" s="188"/>
    </row>
    <row r="214" spans="1:81" ht="20" customHeight="1" thickTop="1">
      <c r="A214" s="95"/>
      <c r="B214" s="96"/>
      <c r="C214" s="96"/>
      <c r="D214" s="179"/>
      <c r="E214" s="180"/>
      <c r="F214" s="180"/>
      <c r="G214" s="180"/>
      <c r="H214" s="180"/>
      <c r="I214" s="180"/>
      <c r="J214" s="180"/>
      <c r="K214" s="181"/>
      <c r="L214" s="96"/>
      <c r="M214" s="96"/>
      <c r="N214" s="98"/>
      <c r="BB214" s="4">
        <f t="shared" si="3"/>
        <v>0</v>
      </c>
      <c r="BS214" s="185"/>
      <c r="BW214" s="189" t="s">
        <v>387</v>
      </c>
      <c r="BX214" s="190"/>
      <c r="BY214" s="190"/>
      <c r="BZ214" s="190"/>
      <c r="CA214" s="190"/>
      <c r="CB214" s="190"/>
      <c r="CC214" s="191"/>
    </row>
    <row r="215" spans="1:81" ht="20" customHeight="1" thickBot="1">
      <c r="A215" s="95"/>
      <c r="B215" s="96"/>
      <c r="C215" s="96"/>
      <c r="D215" s="182"/>
      <c r="E215" s="183"/>
      <c r="F215" s="183"/>
      <c r="G215" s="183"/>
      <c r="H215" s="183"/>
      <c r="I215" s="183"/>
      <c r="J215" s="183"/>
      <c r="K215" s="184"/>
      <c r="L215" s="96"/>
      <c r="M215" s="96"/>
      <c r="N215" s="98"/>
      <c r="BB215" s="4">
        <f t="shared" si="3"/>
        <v>0</v>
      </c>
      <c r="BQ215" s="4">
        <f>IF(D214="",0,1)</f>
        <v>0</v>
      </c>
      <c r="BS215" s="185">
        <f>IF(D214=BW215,"1",IF(D214=BW216,"-1",0))</f>
        <v>0</v>
      </c>
      <c r="BT215" s="4" t="str">
        <f>IF(D214=BW215,"DEEP",IF(D214=BW216,"WIDE",""))</f>
        <v/>
      </c>
      <c r="BV215" s="4">
        <v>7</v>
      </c>
      <c r="BW215" s="186" t="s">
        <v>388</v>
      </c>
      <c r="BX215" s="187"/>
      <c r="BY215" s="187"/>
      <c r="BZ215" s="187"/>
      <c r="CA215" s="187"/>
      <c r="CB215" s="187"/>
      <c r="CC215" s="188"/>
    </row>
    <row r="216" spans="1:81" ht="20" customHeight="1" thickTop="1">
      <c r="A216" s="95"/>
      <c r="B216" s="96"/>
      <c r="C216" s="96"/>
      <c r="D216" s="179"/>
      <c r="E216" s="180"/>
      <c r="F216" s="180"/>
      <c r="G216" s="180"/>
      <c r="H216" s="180"/>
      <c r="I216" s="180"/>
      <c r="J216" s="180"/>
      <c r="K216" s="181"/>
      <c r="L216" s="96"/>
      <c r="M216" s="96"/>
      <c r="N216" s="98"/>
      <c r="BB216" s="4">
        <f t="shared" si="3"/>
        <v>0</v>
      </c>
      <c r="BS216" s="185"/>
      <c r="BW216" s="189" t="s">
        <v>389</v>
      </c>
      <c r="BX216" s="190"/>
      <c r="BY216" s="190"/>
      <c r="BZ216" s="190"/>
      <c r="CA216" s="190"/>
      <c r="CB216" s="190"/>
      <c r="CC216" s="191"/>
    </row>
    <row r="217" spans="1:81" ht="20" customHeight="1" thickBot="1">
      <c r="A217" s="95"/>
      <c r="B217" s="96"/>
      <c r="C217" s="96"/>
      <c r="D217" s="182"/>
      <c r="E217" s="183"/>
      <c r="F217" s="183"/>
      <c r="G217" s="183"/>
      <c r="H217" s="183"/>
      <c r="I217" s="183"/>
      <c r="J217" s="183"/>
      <c r="K217" s="184"/>
      <c r="L217" s="96"/>
      <c r="M217" s="96"/>
      <c r="N217" s="98"/>
      <c r="BB217" s="4">
        <f t="shared" si="3"/>
        <v>0</v>
      </c>
      <c r="BQ217" s="4">
        <f>IF(D216="",0,1)</f>
        <v>0</v>
      </c>
      <c r="BS217" s="185">
        <f>IF(D216=BW217,"1",IF(D216=BW218,"-1",0))</f>
        <v>0</v>
      </c>
      <c r="BT217" s="4" t="str">
        <f>IF(D216=BW217,"DEEP",IF(D216=BW218,"WIDE",""))</f>
        <v/>
      </c>
      <c r="BV217" s="4">
        <v>8</v>
      </c>
      <c r="BW217" s="186" t="s">
        <v>390</v>
      </c>
      <c r="BX217" s="187"/>
      <c r="BY217" s="187"/>
      <c r="BZ217" s="187"/>
      <c r="CA217" s="187"/>
      <c r="CB217" s="187"/>
      <c r="CC217" s="188"/>
    </row>
    <row r="218" spans="1:81" ht="20" customHeight="1" thickTop="1">
      <c r="A218" s="95"/>
      <c r="B218" s="96"/>
      <c r="C218" s="96"/>
      <c r="D218" s="179"/>
      <c r="E218" s="180"/>
      <c r="F218" s="180"/>
      <c r="G218" s="180"/>
      <c r="H218" s="180"/>
      <c r="I218" s="180"/>
      <c r="J218" s="180"/>
      <c r="K218" s="181"/>
      <c r="L218" s="96"/>
      <c r="M218" s="96"/>
      <c r="N218" s="98"/>
      <c r="BB218" s="4">
        <f t="shared" si="3"/>
        <v>0</v>
      </c>
      <c r="BS218" s="185"/>
      <c r="BW218" s="189" t="s">
        <v>391</v>
      </c>
      <c r="BX218" s="190"/>
      <c r="BY218" s="190"/>
      <c r="BZ218" s="190"/>
      <c r="CA218" s="190"/>
      <c r="CB218" s="190"/>
      <c r="CC218" s="191"/>
    </row>
    <row r="219" spans="1:81" ht="20" customHeight="1" thickBot="1">
      <c r="A219" s="95"/>
      <c r="B219" s="96"/>
      <c r="C219" s="96"/>
      <c r="D219" s="182"/>
      <c r="E219" s="183"/>
      <c r="F219" s="183"/>
      <c r="G219" s="183"/>
      <c r="H219" s="183"/>
      <c r="I219" s="183"/>
      <c r="J219" s="183"/>
      <c r="K219" s="184"/>
      <c r="L219" s="96"/>
      <c r="M219" s="96"/>
      <c r="N219" s="98"/>
      <c r="BQ219" s="4">
        <f>IF(D218="",0,1)</f>
        <v>0</v>
      </c>
      <c r="BS219" s="185">
        <f>IF(D218=BW219,"1",IF(D218=BW220,"-1",0))</f>
        <v>0</v>
      </c>
      <c r="BT219" s="4" t="str">
        <f>IF(D218=BW219,"DEEP",IF(D218=BW220,"WIDE",""))</f>
        <v/>
      </c>
      <c r="BV219" s="4">
        <v>9</v>
      </c>
      <c r="BW219" s="186" t="s">
        <v>392</v>
      </c>
      <c r="BX219" s="187"/>
      <c r="BY219" s="187"/>
      <c r="BZ219" s="187"/>
      <c r="CA219" s="187"/>
      <c r="CB219" s="187"/>
      <c r="CC219" s="188"/>
    </row>
    <row r="220" spans="1:81" ht="20" customHeight="1" thickTop="1">
      <c r="A220" s="95"/>
      <c r="B220" s="96"/>
      <c r="C220" s="96"/>
      <c r="D220" s="179"/>
      <c r="E220" s="180"/>
      <c r="F220" s="180"/>
      <c r="G220" s="180"/>
      <c r="H220" s="180"/>
      <c r="I220" s="180"/>
      <c r="J220" s="180"/>
      <c r="K220" s="181"/>
      <c r="L220" s="96"/>
      <c r="M220" s="96"/>
      <c r="N220" s="98"/>
      <c r="BS220" s="185"/>
      <c r="BW220" s="189" t="s">
        <v>393</v>
      </c>
      <c r="BX220" s="190"/>
      <c r="BY220" s="190"/>
      <c r="BZ220" s="190"/>
      <c r="CA220" s="190"/>
      <c r="CB220" s="190"/>
      <c r="CC220" s="191"/>
    </row>
    <row r="221" spans="1:81" ht="20" customHeight="1" thickBot="1">
      <c r="A221" s="95"/>
      <c r="B221" s="96"/>
      <c r="C221" s="96"/>
      <c r="D221" s="182"/>
      <c r="E221" s="183"/>
      <c r="F221" s="183"/>
      <c r="G221" s="183"/>
      <c r="H221" s="183"/>
      <c r="I221" s="183"/>
      <c r="J221" s="183"/>
      <c r="K221" s="184"/>
      <c r="L221" s="96"/>
      <c r="M221" s="96"/>
      <c r="N221" s="98"/>
      <c r="BQ221" s="4">
        <f>IF(D220="",0,1)</f>
        <v>0</v>
      </c>
      <c r="BS221" s="185">
        <f>IF(D220=BW221,"1",IF(D220=BW222,"-1",0))</f>
        <v>0</v>
      </c>
      <c r="BT221" s="4" t="str">
        <f>IF(D220=BW221,"DEEP",IF(D220=BW222,"WIDE",""))</f>
        <v/>
      </c>
      <c r="BV221" s="4">
        <v>10</v>
      </c>
      <c r="BW221" s="186" t="s">
        <v>394</v>
      </c>
      <c r="BX221" s="187"/>
      <c r="BY221" s="187"/>
      <c r="BZ221" s="187"/>
      <c r="CA221" s="187"/>
      <c r="CB221" s="187"/>
      <c r="CC221" s="188"/>
    </row>
    <row r="222" spans="1:81" ht="13.5" thickTop="1">
      <c r="A222" s="95"/>
      <c r="B222" s="96"/>
      <c r="C222" s="96"/>
      <c r="D222" s="96"/>
      <c r="E222" s="96"/>
      <c r="F222" s="96"/>
      <c r="G222" s="96"/>
      <c r="H222" s="97"/>
      <c r="I222" s="96"/>
      <c r="J222" s="96"/>
      <c r="K222" s="96"/>
      <c r="L222" s="96"/>
      <c r="M222" s="96"/>
      <c r="N222" s="98"/>
      <c r="BW222" s="189" t="s">
        <v>395</v>
      </c>
      <c r="BX222" s="190"/>
      <c r="BY222" s="190"/>
      <c r="BZ222" s="190"/>
      <c r="CA222" s="190"/>
      <c r="CB222" s="190"/>
      <c r="CC222" s="191"/>
    </row>
    <row r="223" spans="1:81">
      <c r="A223" s="95"/>
      <c r="B223" s="96"/>
      <c r="C223" s="192" t="str">
        <f>IF(BQ224&lt;10,BT231,BT228)</f>
        <v>Fill in each of these 10 blank fields above. Then check back here to find your estimated PSYCHOSOCIAL ORIENTATION. We all have one, shaped by our prioritizing needs. Then shaping our political views. What's yours?</v>
      </c>
      <c r="D223" s="192"/>
      <c r="E223" s="192"/>
      <c r="F223" s="192"/>
      <c r="G223" s="192"/>
      <c r="H223" s="192"/>
      <c r="I223" s="192"/>
      <c r="J223" s="192"/>
      <c r="K223" s="192"/>
      <c r="L223" s="192"/>
      <c r="M223" s="96"/>
      <c r="N223" s="98"/>
      <c r="BS223" s="193"/>
      <c r="BW223" s="194" t="s">
        <v>396</v>
      </c>
      <c r="BX223" s="194" t="s">
        <v>397</v>
      </c>
      <c r="BY223" s="194" t="s">
        <v>398</v>
      </c>
      <c r="BZ223" s="194" t="s">
        <v>399</v>
      </c>
      <c r="CA223" s="194" t="s">
        <v>400</v>
      </c>
      <c r="CB223" s="194" t="s">
        <v>401</v>
      </c>
    </row>
    <row r="224" spans="1:81">
      <c r="A224" s="95"/>
      <c r="B224" s="96"/>
      <c r="C224" s="192"/>
      <c r="D224" s="192"/>
      <c r="E224" s="192"/>
      <c r="F224" s="192"/>
      <c r="G224" s="192"/>
      <c r="H224" s="192"/>
      <c r="I224" s="192"/>
      <c r="J224" s="192"/>
      <c r="K224" s="192"/>
      <c r="L224" s="192"/>
      <c r="M224" s="96"/>
      <c r="N224" s="98"/>
      <c r="BQ224" s="4">
        <f>SUM(BQ203:BQ223)</f>
        <v>0</v>
      </c>
      <c r="BS224" s="195">
        <f>BS203+BS205+BS207+BS209+BS211+BS213+BS215+BS217+BS219+BS221</f>
        <v>0</v>
      </c>
      <c r="BT224" s="101" t="str">
        <f>IF(AND(BS224&gt;=BW226,BS224&lt;BW227),BW224,IF(AND(BS224&gt;=BX226,BS224&lt;BX227),BX224,IF(AND(BS224&gt;=BY226,BS224&lt;BY227),BY224,IF(AND(BS224&gt;=BZ226,BS224&lt;BZ227),BZ224,IF(AND(BS224&gt;=CA226,BS224&lt;CA227),CA224,IF(AND(BS224&gt;=CB226,BS224&lt;=CB227),CB224,""))))))</f>
        <v>DEEP-AND-WIDE</v>
      </c>
      <c r="BW224" s="4" t="s">
        <v>402</v>
      </c>
      <c r="BX224" s="4" t="s">
        <v>403</v>
      </c>
      <c r="BY224" s="4" t="s">
        <v>404</v>
      </c>
      <c r="BZ224" s="4" t="s">
        <v>405</v>
      </c>
      <c r="CA224" s="4" t="s">
        <v>406</v>
      </c>
      <c r="CB224" s="4" t="s">
        <v>407</v>
      </c>
    </row>
    <row r="225" spans="1:81">
      <c r="A225" s="95"/>
      <c r="B225" s="96"/>
      <c r="C225" s="192"/>
      <c r="D225" s="192"/>
      <c r="E225" s="192"/>
      <c r="F225" s="192"/>
      <c r="G225" s="192"/>
      <c r="H225" s="192"/>
      <c r="I225" s="192"/>
      <c r="J225" s="192"/>
      <c r="K225" s="192"/>
      <c r="L225" s="192"/>
      <c r="M225" s="96"/>
      <c r="N225" s="98"/>
      <c r="BT225" s="196" t="str">
        <f>IF(BT224=BW224,BW225,IF(BT224=BX224,BX225,IF(BT224=BY224,BY225,IF(BT224=BZ224,BZ225,IF(BT224=CA224,CA225,IF(BT224=CB224,CB225,""))))))</f>
        <v>CENTRIST CONSERVATIVE</v>
      </c>
      <c r="BW225" s="4" t="s">
        <v>408</v>
      </c>
      <c r="BX225" s="4" t="s">
        <v>409</v>
      </c>
      <c r="BY225" s="4" t="s">
        <v>410</v>
      </c>
      <c r="BZ225" s="4" t="s">
        <v>411</v>
      </c>
      <c r="CA225" s="4" t="s">
        <v>412</v>
      </c>
      <c r="CB225" s="4" t="s">
        <v>413</v>
      </c>
    </row>
    <row r="226" spans="1:81">
      <c r="A226" s="95"/>
      <c r="B226" s="96"/>
      <c r="C226" s="192"/>
      <c r="D226" s="192"/>
      <c r="E226" s="192"/>
      <c r="F226" s="192"/>
      <c r="G226" s="192"/>
      <c r="H226" s="192"/>
      <c r="I226" s="192"/>
      <c r="J226" s="192"/>
      <c r="K226" s="192"/>
      <c r="L226" s="192"/>
      <c r="M226" s="96"/>
      <c r="N226" s="98"/>
      <c r="BW226" s="185">
        <v>-10</v>
      </c>
      <c r="BX226" s="185">
        <v>-9</v>
      </c>
      <c r="BY226" s="185">
        <v>-4</v>
      </c>
      <c r="BZ226" s="185">
        <v>0</v>
      </c>
      <c r="CA226" s="185">
        <v>4</v>
      </c>
      <c r="CB226" s="185">
        <v>9</v>
      </c>
      <c r="CC226" s="185"/>
    </row>
    <row r="227" spans="1:81">
      <c r="A227" s="95"/>
      <c r="B227" s="96"/>
      <c r="C227" s="192"/>
      <c r="D227" s="192"/>
      <c r="E227" s="192"/>
      <c r="F227" s="192"/>
      <c r="G227" s="192"/>
      <c r="H227" s="192"/>
      <c r="I227" s="192"/>
      <c r="J227" s="192"/>
      <c r="K227" s="192"/>
      <c r="L227" s="192"/>
      <c r="M227" s="96"/>
      <c r="N227" s="98"/>
      <c r="BW227" s="185">
        <f>BX226</f>
        <v>-9</v>
      </c>
      <c r="BX227" s="185">
        <f>BY226</f>
        <v>-4</v>
      </c>
      <c r="BY227" s="185">
        <f>BZ226</f>
        <v>0</v>
      </c>
      <c r="BZ227" s="185">
        <f>CA226</f>
        <v>4</v>
      </c>
      <c r="CA227" s="185">
        <f>CB226</f>
        <v>9</v>
      </c>
      <c r="CB227" s="185">
        <v>10</v>
      </c>
      <c r="CC227" s="185"/>
    </row>
    <row r="228" spans="1:81">
      <c r="A228" s="95"/>
      <c r="B228" s="197" t="str">
        <f>IF(BQ224&lt;10,BT232,BT229)</f>
        <v>You likely find the most comfort for your publicly affected needs among other like-minded partisans and ideologues. Together, you oppose those of a different political outlook. Because they prioritize a clashing set of needs than yours. Your prioritized needs keep you different from their outlook, not reasoned arguments. But stubborn needs.</v>
      </c>
      <c r="C228" s="197"/>
      <c r="D228" s="197"/>
      <c r="E228" s="197"/>
      <c r="F228" s="197"/>
      <c r="G228" s="197"/>
      <c r="H228" s="197"/>
      <c r="I228" s="197"/>
      <c r="J228" s="197"/>
      <c r="K228" s="197"/>
      <c r="L228" s="197"/>
      <c r="M228" s="197"/>
      <c r="N228" s="98"/>
      <c r="BT228" s="4" t="str">
        <f>CONCATENATE(BW228,BX228,BY228,BZ228,CA228)</f>
        <v xml:space="preserve">Your responses indicate you have a DEEP-AND-WIDE psychosocial orientation. You likely express it best with CENTRIST CONSERVATIVE views. Your political outlook outwardly expresses your inward psychosocial orientation. </v>
      </c>
      <c r="BW228" s="4" t="s">
        <v>414</v>
      </c>
      <c r="BX228" s="4" t="str">
        <f>BT224</f>
        <v>DEEP-AND-WIDE</v>
      </c>
      <c r="BY228" s="185" t="s">
        <v>415</v>
      </c>
      <c r="BZ228" s="185" t="str">
        <f>BT225</f>
        <v>CENTRIST CONSERVATIVE</v>
      </c>
      <c r="CA228" s="185" t="s">
        <v>416</v>
      </c>
      <c r="CB228" s="185"/>
      <c r="CC228" s="185"/>
    </row>
    <row r="229" spans="1:81">
      <c r="A229" s="95"/>
      <c r="B229" s="197"/>
      <c r="C229" s="197"/>
      <c r="D229" s="197"/>
      <c r="E229" s="197"/>
      <c r="F229" s="197"/>
      <c r="G229" s="197"/>
      <c r="H229" s="197"/>
      <c r="I229" s="197"/>
      <c r="J229" s="197"/>
      <c r="K229" s="197"/>
      <c r="L229" s="197"/>
      <c r="M229" s="197"/>
      <c r="N229" s="98"/>
      <c r="BT229" s="4" t="str">
        <f>CONCATENATE(BW229,BX229,BY229)</f>
        <v>You likely find the most comfort for your publicly affected needs among other like-minded CENTRIST CONSERVATIVES. Together, you oppose those of a different political outlook. Because they prioritize a clashing set of needs than yours. Your prioritized needs keep you different from their outlook, not reasoned arguments. But stubborn needs.</v>
      </c>
      <c r="BW229" s="4" t="s">
        <v>417</v>
      </c>
      <c r="BX229" s="4" t="str">
        <f>BT225</f>
        <v>CENTRIST CONSERVATIVE</v>
      </c>
      <c r="BY229" s="4" t="s">
        <v>418</v>
      </c>
    </row>
    <row r="230" spans="1:81">
      <c r="A230" s="95"/>
      <c r="B230" s="197"/>
      <c r="C230" s="197"/>
      <c r="D230" s="197"/>
      <c r="E230" s="197"/>
      <c r="F230" s="197"/>
      <c r="G230" s="197"/>
      <c r="H230" s="197"/>
      <c r="I230" s="197"/>
      <c r="J230" s="197"/>
      <c r="K230" s="197"/>
      <c r="L230" s="197"/>
      <c r="M230" s="197"/>
      <c r="N230" s="98"/>
    </row>
    <row r="231" spans="1:81">
      <c r="A231" s="95"/>
      <c r="B231" s="197"/>
      <c r="C231" s="197"/>
      <c r="D231" s="197"/>
      <c r="E231" s="197"/>
      <c r="F231" s="197"/>
      <c r="G231" s="197"/>
      <c r="H231" s="197"/>
      <c r="I231" s="197"/>
      <c r="J231" s="197"/>
      <c r="K231" s="197"/>
      <c r="L231" s="197"/>
      <c r="M231" s="197"/>
      <c r="N231" s="98"/>
      <c r="BT231" s="4" t="s">
        <v>419</v>
      </c>
    </row>
    <row r="232" spans="1:81">
      <c r="A232" s="95"/>
      <c r="B232" s="197"/>
      <c r="C232" s="197"/>
      <c r="D232" s="197"/>
      <c r="E232" s="197"/>
      <c r="F232" s="197"/>
      <c r="G232" s="197"/>
      <c r="H232" s="197"/>
      <c r="I232" s="197"/>
      <c r="J232" s="197"/>
      <c r="K232" s="197"/>
      <c r="L232" s="197"/>
      <c r="M232" s="197"/>
      <c r="N232" s="98"/>
      <c r="BT232" s="4" t="s">
        <v>420</v>
      </c>
    </row>
    <row r="233" spans="1:81">
      <c r="A233" s="95"/>
      <c r="B233" s="197"/>
      <c r="C233" s="197"/>
      <c r="D233" s="197"/>
      <c r="E233" s="197"/>
      <c r="F233" s="197"/>
      <c r="G233" s="197"/>
      <c r="H233" s="197"/>
      <c r="I233" s="197"/>
      <c r="J233" s="197"/>
      <c r="K233" s="197"/>
      <c r="L233" s="197"/>
      <c r="M233" s="197"/>
      <c r="N233" s="98"/>
    </row>
    <row r="234" spans="1:81">
      <c r="A234" s="95"/>
      <c r="B234" s="197"/>
      <c r="C234" s="197"/>
      <c r="D234" s="197"/>
      <c r="E234" s="197"/>
      <c r="F234" s="197"/>
      <c r="G234" s="197"/>
      <c r="H234" s="197"/>
      <c r="I234" s="197"/>
      <c r="J234" s="197"/>
      <c r="K234" s="197"/>
      <c r="L234" s="197"/>
      <c r="M234" s="197"/>
      <c r="N234" s="98"/>
      <c r="BP234" s="4" t="s">
        <v>421</v>
      </c>
      <c r="BR234" s="4" t="s">
        <v>422</v>
      </c>
    </row>
    <row r="235" spans="1:81">
      <c r="A235" s="106"/>
      <c r="B235" s="107"/>
      <c r="C235" s="107"/>
      <c r="D235" s="107"/>
      <c r="E235" s="107"/>
      <c r="F235" s="107"/>
      <c r="G235" s="107"/>
      <c r="H235" s="108"/>
      <c r="I235" s="107"/>
      <c r="J235" s="107"/>
      <c r="K235" s="107"/>
      <c r="L235" s="107"/>
      <c r="M235" s="107"/>
      <c r="N235" s="109"/>
      <c r="BP235" s="4" t="s">
        <v>423</v>
      </c>
      <c r="BR235" s="4" t="s">
        <v>424</v>
      </c>
    </row>
    <row r="236" spans="1:81" ht="30" customHeight="1">
      <c r="A236" s="198" t="s">
        <v>66</v>
      </c>
      <c r="B236" s="199" t="s">
        <v>12</v>
      </c>
      <c r="C236" s="199"/>
      <c r="D236" s="199"/>
      <c r="E236" s="199"/>
      <c r="F236" s="199"/>
      <c r="G236" s="199"/>
      <c r="H236" s="199"/>
      <c r="I236" s="199"/>
      <c r="J236" s="199"/>
      <c r="K236" s="199"/>
      <c r="L236" s="199"/>
      <c r="M236" s="200"/>
      <c r="N236" s="201" t="s">
        <v>68</v>
      </c>
      <c r="BT236" s="4" t="s">
        <v>425</v>
      </c>
      <c r="BW236" s="4" t="s">
        <v>426</v>
      </c>
    </row>
    <row r="237" spans="1:81">
      <c r="A237" s="61"/>
      <c r="B237" s="62"/>
      <c r="C237" s="62"/>
      <c r="D237" s="62"/>
      <c r="E237" s="62"/>
      <c r="F237" s="62"/>
      <c r="G237" s="62"/>
      <c r="H237" s="63"/>
      <c r="I237" s="62"/>
      <c r="J237" s="62"/>
      <c r="K237" s="62"/>
      <c r="L237" s="62"/>
      <c r="M237" s="62"/>
      <c r="N237" s="64"/>
      <c r="BT237" s="4" t="s">
        <v>427</v>
      </c>
    </row>
    <row r="238" spans="1:81" ht="14.4" customHeight="1">
      <c r="A238" s="61"/>
      <c r="B238" s="62"/>
      <c r="C238" s="62"/>
      <c r="D238" s="62"/>
      <c r="E238" s="62"/>
      <c r="F238" s="62"/>
      <c r="G238" s="62"/>
      <c r="H238" s="63"/>
      <c r="I238" s="62"/>
      <c r="J238" s="62"/>
      <c r="K238" s="62"/>
      <c r="L238" s="62"/>
      <c r="M238" s="62"/>
      <c r="N238" s="64"/>
      <c r="BT238" s="4" t="s">
        <v>428</v>
      </c>
    </row>
    <row r="239" spans="1:81">
      <c r="A239" s="61"/>
      <c r="B239" s="62"/>
      <c r="C239" s="62"/>
      <c r="D239" s="62"/>
      <c r="E239" s="62"/>
      <c r="F239" s="62"/>
      <c r="G239" s="62"/>
      <c r="H239" s="63"/>
      <c r="I239" s="62"/>
      <c r="J239" s="62"/>
      <c r="K239" s="62"/>
      <c r="L239" s="62"/>
      <c r="M239" s="62"/>
      <c r="N239" s="64"/>
      <c r="BT239" s="4" t="s">
        <v>429</v>
      </c>
    </row>
    <row r="240" spans="1:81">
      <c r="A240" s="61"/>
      <c r="B240" s="62"/>
      <c r="C240" s="62"/>
      <c r="D240" s="62"/>
      <c r="E240" s="62"/>
      <c r="F240" s="62"/>
      <c r="G240" s="62"/>
      <c r="H240" s="63"/>
      <c r="I240" s="62"/>
      <c r="J240" s="62"/>
      <c r="K240" s="62"/>
      <c r="L240" s="62"/>
      <c r="M240" s="62"/>
      <c r="N240" s="64"/>
      <c r="BT240" s="4" t="s">
        <v>430</v>
      </c>
    </row>
    <row r="241" spans="1:78" ht="15.65" customHeight="1">
      <c r="A241" s="61"/>
      <c r="B241" s="202" t="s">
        <v>431</v>
      </c>
      <c r="C241" s="202"/>
      <c r="D241" s="202"/>
      <c r="E241" s="202"/>
      <c r="F241" s="202"/>
      <c r="G241" s="202"/>
      <c r="H241" s="202"/>
      <c r="I241" s="202"/>
      <c r="J241" s="202"/>
      <c r="K241" s="202"/>
      <c r="L241" s="202"/>
      <c r="M241" s="202"/>
      <c r="N241" s="64"/>
    </row>
    <row r="242" spans="1:78" ht="20" customHeight="1">
      <c r="A242" s="61"/>
      <c r="B242" s="202"/>
      <c r="C242" s="202"/>
      <c r="D242" s="202"/>
      <c r="E242" s="202"/>
      <c r="F242" s="202"/>
      <c r="G242" s="202"/>
      <c r="H242" s="202"/>
      <c r="I242" s="202"/>
      <c r="J242" s="202"/>
      <c r="K242" s="202"/>
      <c r="L242" s="202"/>
      <c r="M242" s="202"/>
      <c r="N242" s="64"/>
      <c r="BT242" s="4" t="str">
        <f>CONCATENATE(BW242,BX242,BY242,BZ242)</f>
        <v>MERIT ENTRY - "We can offer amnesty to children born to illegal migrant parents after they show merit."</v>
      </c>
      <c r="BV242" s="203" t="s">
        <v>432</v>
      </c>
      <c r="BW242" s="4" t="str">
        <f>IF($BT$224=BV$224,BE$167,IF($BT$224=BW$224,BE$168,IF($BT$224=BX$224,BE$169,IF($BT$224=BY$224,BE$170,IF($BT$224=BZ$224,BE$172,IF($BT$224=CA$224,BE$173,""))))))</f>
        <v>MERIT ENTRY</v>
      </c>
      <c r="BX242" s="203" t="s">
        <v>433</v>
      </c>
      <c r="BY242" s="4" t="str">
        <f>IF($BT$224=BW$224,BE$175,IF($BT$224=BX$224,BE$176,IF($BT$224=BY$224,BE$177,IF($BT$224=BZ$224,BE$178,IF($BT$224=CA$224,BE$179,IF($BT$224=CB$224,BE$180,""))))))</f>
        <v>We can offer amnesty to children born to illegal migrant parents after they show merit</v>
      </c>
      <c r="BZ242" s="4" t="s">
        <v>434</v>
      </c>
    </row>
    <row r="243" spans="1:78" ht="20" customHeight="1" thickBot="1">
      <c r="A243" s="61"/>
      <c r="B243" s="202"/>
      <c r="C243" s="202"/>
      <c r="D243" s="202"/>
      <c r="E243" s="202"/>
      <c r="F243" s="202"/>
      <c r="G243" s="202"/>
      <c r="H243" s="202"/>
      <c r="I243" s="202"/>
      <c r="J243" s="202"/>
      <c r="K243" s="202"/>
      <c r="L243" s="202"/>
      <c r="M243" s="202"/>
      <c r="N243" s="64"/>
      <c r="BU243" s="4">
        <f>IF($H244=$BT$236,BW$269,IF($H244=$BT$237,BX$269,IF($H244=$BT$238,BY$269,IF($H244=$BT$239,BZ$269,IF($H$1=$BT$240,CA$269,0)))))</f>
        <v>0</v>
      </c>
    </row>
    <row r="244" spans="1:78" ht="20" customHeight="1" thickBot="1">
      <c r="A244" s="61"/>
      <c r="B244" s="204" t="s">
        <v>435</v>
      </c>
      <c r="C244" s="62"/>
      <c r="D244" s="62"/>
      <c r="E244" s="62"/>
      <c r="F244" s="62"/>
      <c r="G244" s="62"/>
      <c r="H244" s="205"/>
      <c r="I244" s="206"/>
      <c r="J244" s="206"/>
      <c r="K244" s="206"/>
      <c r="L244" s="206"/>
      <c r="M244" s="207"/>
      <c r="N244" s="64"/>
    </row>
    <row r="245" spans="1:78" ht="20" customHeight="1">
      <c r="A245" s="61"/>
      <c r="B245" s="208" t="str">
        <f>IF($BQ$224&lt;10,$BW$236,BT242)</f>
        <v>COMPLETE THE ITEMS ABOVE TO SEE RESULTS HERE.</v>
      </c>
      <c r="C245" s="208"/>
      <c r="D245" s="208"/>
      <c r="E245" s="208"/>
      <c r="F245" s="208"/>
      <c r="G245" s="208"/>
      <c r="H245" s="208"/>
      <c r="I245" s="208"/>
      <c r="J245" s="208"/>
      <c r="K245" s="208"/>
      <c r="L245" s="208"/>
      <c r="M245" s="208"/>
      <c r="N245" s="64"/>
      <c r="BT245" s="4" t="str">
        <f>CONCATENATE(BW245,BX245,BY245,BZ245)</f>
        <v>LEFTIST  ALARMIST HOAX - "We admit it is possible human activity contributes to some climate change, but trust nature to correct it."</v>
      </c>
      <c r="BV245" s="203" t="s">
        <v>432</v>
      </c>
      <c r="BW245" s="4" t="str">
        <f>IF($BT$224=BV$224,BF$167,IF($BT$224=BW$224,BF$168,IF($BT$224=BX$224,BF$169,IF($BT$224=BY$224,BF$170,IF($BT$224=BZ$224,BF$172,IF($BT$224=CA$224,BF$173,""))))))</f>
        <v>LEFTIST  ALARMIST HOAX</v>
      </c>
      <c r="BX245" s="203" t="s">
        <v>433</v>
      </c>
      <c r="BY245" s="4" t="str">
        <f>IF($BT$224=BW$224,BF$175,IF($BT$224=BX$224,BF$176,IF($BT$224=BY$224,BF$177,IF($BT$224=BZ$224,BF$178,IF($BT$224=CA$224,BF$179,IF($BT$224=CB$224,BF$180,""))))))</f>
        <v>We admit it is possible human activity contributes to some climate change, but trust nature to correct it</v>
      </c>
      <c r="BZ245" s="4" t="s">
        <v>434</v>
      </c>
    </row>
    <row r="246" spans="1:78" ht="20" customHeight="1" thickBot="1">
      <c r="A246" s="61"/>
      <c r="B246" s="208"/>
      <c r="C246" s="208"/>
      <c r="D246" s="208"/>
      <c r="E246" s="208"/>
      <c r="F246" s="208"/>
      <c r="G246" s="208"/>
      <c r="H246" s="208"/>
      <c r="I246" s="208"/>
      <c r="J246" s="208"/>
      <c r="K246" s="208"/>
      <c r="L246" s="208"/>
      <c r="M246" s="208"/>
      <c r="N246" s="64"/>
      <c r="BU246" s="4">
        <f>IF($H247=$BT$236,BW$269,IF($H247=$BT$237,BX$269,IF($H247=$BT$238,BY$269,IF($H247=$BT$239,BZ$269,IF($H$1=$BT$240,CA$269,0)))))</f>
        <v>0</v>
      </c>
    </row>
    <row r="247" spans="1:78" ht="20" customHeight="1" thickBot="1">
      <c r="A247" s="61"/>
      <c r="B247" s="204" t="s">
        <v>436</v>
      </c>
      <c r="C247" s="209"/>
      <c r="D247" s="209"/>
      <c r="E247" s="209"/>
      <c r="F247" s="209"/>
      <c r="G247" s="209"/>
      <c r="H247" s="205"/>
      <c r="I247" s="206"/>
      <c r="J247" s="206"/>
      <c r="K247" s="206"/>
      <c r="L247" s="206"/>
      <c r="M247" s="207"/>
      <c r="N247" s="64"/>
    </row>
    <row r="248" spans="1:78" ht="20" customHeight="1">
      <c r="A248" s="61"/>
      <c r="B248" s="208" t="str">
        <f>IF($BQ$224&lt;10,$BW$236,BT245)</f>
        <v>COMPLETE THE ITEMS ABOVE TO SEE RESULTS HERE.</v>
      </c>
      <c r="C248" s="208"/>
      <c r="D248" s="208"/>
      <c r="E248" s="208"/>
      <c r="F248" s="208"/>
      <c r="G248" s="208"/>
      <c r="H248" s="208"/>
      <c r="I248" s="208"/>
      <c r="J248" s="208"/>
      <c r="K248" s="208"/>
      <c r="L248" s="208"/>
      <c r="M248" s="208"/>
      <c r="N248" s="64"/>
      <c r="BT248" s="4" t="str">
        <f>CONCATENATE(BW248,BX248,BY248,BZ248)</f>
        <v>UNRESTRICTED  GUN RIGHTS - "We need to protect gun rights by dealing with the few individuals most irresponsible with guns."</v>
      </c>
      <c r="BV248" s="203" t="s">
        <v>432</v>
      </c>
      <c r="BW248" s="4" t="str">
        <f>IF($BT$224=BV$224,BG$167,IF($BT$224=BW$224,BG$168,IF($BT$224=BX$224,BG$169,IF($BT$224=BY$224,BG$170,IF($BT$224=BZ$224,BG$172,IF($BT$224=CA$224,BG$173,""))))))</f>
        <v>UNRESTRICTED  GUN RIGHTS</v>
      </c>
      <c r="BX248" s="203" t="s">
        <v>433</v>
      </c>
      <c r="BY248" s="4" t="str">
        <f>IF($BT$224=BW$224,BG$175,IF($BT$224=BX$224,BG$176,IF($BT$224=BY$224,BG$177,IF($BT$224=BZ$224,BG$178,IF($BT$224=CA$224,BG$179,IF($BT$224=CB$224,BG$180,""))))))</f>
        <v>We need to protect gun rights by dealing with the few individuals most irresponsible with guns</v>
      </c>
      <c r="BZ248" s="4" t="s">
        <v>434</v>
      </c>
    </row>
    <row r="249" spans="1:78" ht="20" customHeight="1" thickBot="1">
      <c r="A249" s="61"/>
      <c r="B249" s="208"/>
      <c r="C249" s="208"/>
      <c r="D249" s="208"/>
      <c r="E249" s="208"/>
      <c r="F249" s="208"/>
      <c r="G249" s="208"/>
      <c r="H249" s="208"/>
      <c r="I249" s="208"/>
      <c r="J249" s="208"/>
      <c r="K249" s="208"/>
      <c r="L249" s="208"/>
      <c r="M249" s="208"/>
      <c r="N249" s="64"/>
      <c r="BU249" s="4">
        <f>IF($H250=$BT$236,BW$269,IF($H250=$BT$237,BX$269,IF($H250=$BT$238,BY$269,IF($H250=$BT$239,BZ$269,IF($H$1=$BT$240,CA$269,0)))))</f>
        <v>0</v>
      </c>
    </row>
    <row r="250" spans="1:78" ht="20" customHeight="1" thickBot="1">
      <c r="A250" s="61"/>
      <c r="B250" s="204" t="s">
        <v>437</v>
      </c>
      <c r="C250" s="209"/>
      <c r="D250" s="209"/>
      <c r="E250" s="209"/>
      <c r="F250" s="209"/>
      <c r="G250" s="209"/>
      <c r="H250" s="205"/>
      <c r="I250" s="206"/>
      <c r="J250" s="206"/>
      <c r="K250" s="206"/>
      <c r="L250" s="206"/>
      <c r="M250" s="207"/>
      <c r="N250" s="64"/>
    </row>
    <row r="251" spans="1:78" ht="20" customHeight="1">
      <c r="A251" s="61"/>
      <c r="B251" s="208" t="str">
        <f>IF($BQ$224&lt;10,$BW$236,BT248)</f>
        <v>COMPLETE THE ITEMS ABOVE TO SEE RESULTS HERE.</v>
      </c>
      <c r="C251" s="208"/>
      <c r="D251" s="208"/>
      <c r="E251" s="208"/>
      <c r="F251" s="208"/>
      <c r="G251" s="208"/>
      <c r="H251" s="208"/>
      <c r="I251" s="208"/>
      <c r="J251" s="208"/>
      <c r="K251" s="208"/>
      <c r="L251" s="208"/>
      <c r="M251" s="208"/>
      <c r="N251" s="64"/>
      <c r="BT251" s="4" t="str">
        <f>CONCATENATE(BW251,BX251,BY251,BZ251)</f>
        <v>ONLY IF LIFE OF MOTHER AT RISK - "We need to protect the unborn by allowing only rare exceptions like in cases of rape and incest."</v>
      </c>
      <c r="BV251" s="203" t="s">
        <v>432</v>
      </c>
      <c r="BW251" s="4" t="str">
        <f>IF($BT$224=BV$224,APE$167,IF($BT$224=BW$224,BH$168,IF($BT$224=BX$224,BH$169,IF($BT$224=BY$224,BH$170,IF($BT$224=BZ$224,BH$172,IF($BT$224=CA$224,BH$173,""))))))</f>
        <v>ONLY IF LIFE OF MOTHER AT RISK</v>
      </c>
      <c r="BX251" s="203" t="s">
        <v>433</v>
      </c>
      <c r="BY251" s="4" t="str">
        <f>IF($BT$224=BW$224,BH$175,IF($BT$224=BX$224,BH$176,IF($BT$224=BY$224,BH$177,IF($BT$224=BZ$224,BH$178,IF($BT$224=CA$224,BH$179,IF($BT$224=CB$224,BH$180,""))))))</f>
        <v>We need to protect the unborn by allowing only rare exceptions like in cases of rape and incest</v>
      </c>
      <c r="BZ251" s="4" t="s">
        <v>434</v>
      </c>
    </row>
    <row r="252" spans="1:78" ht="20" customHeight="1" thickBot="1">
      <c r="A252" s="61"/>
      <c r="B252" s="208"/>
      <c r="C252" s="208"/>
      <c r="D252" s="208"/>
      <c r="E252" s="208"/>
      <c r="F252" s="208"/>
      <c r="G252" s="208"/>
      <c r="H252" s="208"/>
      <c r="I252" s="208"/>
      <c r="J252" s="208"/>
      <c r="K252" s="208"/>
      <c r="L252" s="208"/>
      <c r="M252" s="208"/>
      <c r="N252" s="64"/>
      <c r="BU252" s="4">
        <f>IF($H253=$BT$236,BW$269,IF($H253=$BT$237,BX$269,IF($H253=$BT$238,BY$269,IF($H253=$BT$239,BZ$269,IF($H$1=$BT$240,CA$269,0)))))</f>
        <v>0</v>
      </c>
    </row>
    <row r="253" spans="1:78" ht="20" customHeight="1" thickBot="1">
      <c r="A253" s="61"/>
      <c r="B253" s="204" t="s">
        <v>438</v>
      </c>
      <c r="C253" s="209"/>
      <c r="D253" s="209"/>
      <c r="E253" s="209"/>
      <c r="F253" s="209"/>
      <c r="G253" s="209"/>
      <c r="H253" s="205"/>
      <c r="I253" s="206"/>
      <c r="J253" s="206"/>
      <c r="K253" s="206"/>
      <c r="L253" s="206"/>
      <c r="M253" s="207"/>
      <c r="N253" s="64"/>
    </row>
    <row r="254" spans="1:78" ht="20" customHeight="1">
      <c r="A254" s="61"/>
      <c r="B254" s="208" t="str">
        <f>IF($BQ$224&lt;10,$BW$236,BT251)</f>
        <v>COMPLETE THE ITEMS ABOVE TO SEE RESULTS HERE.</v>
      </c>
      <c r="C254" s="208"/>
      <c r="D254" s="208"/>
      <c r="E254" s="208"/>
      <c r="F254" s="208"/>
      <c r="G254" s="208"/>
      <c r="H254" s="208"/>
      <c r="I254" s="208"/>
      <c r="J254" s="208"/>
      <c r="K254" s="208"/>
      <c r="L254" s="208"/>
      <c r="M254" s="208"/>
      <c r="N254" s="64"/>
      <c r="BT254" s="4" t="str">
        <f>CONCATENATE(BW254,BX254,BY254,BZ254)</f>
        <v>PRIVATE INSURANCE - "We need to replace Obama-Care with a national or state level health exchange providing better choices."</v>
      </c>
      <c r="BV254" s="203" t="s">
        <v>432</v>
      </c>
      <c r="BW254" s="4" t="str">
        <f>IF($BT$224=BV$224,BI$167,IF($BT$224=BW$224,BI$168,IF($BT$224=BX$224,BI$169,IF($BT$224=BY$224,BI$170,IF($BT$224=BZ$224,BI$172,IF($BT$224=CA$224,BI$173,""))))))</f>
        <v>PRIVATE INSURANCE</v>
      </c>
      <c r="BX254" s="203" t="s">
        <v>433</v>
      </c>
      <c r="BY254" s="4" t="str">
        <f>IF($BT$224=BW$224,BI$175,IF($BT$224=BX$224,BI$176,IF($BT$224=BY$224,BI$177,IF($BT$224=BZ$224,BI$178,IF($BT$224=CA$224,BI$179,IF($BT$224=CB$224,BI$180,""))))))</f>
        <v>We need to replace Obama-Care with a national or state level health exchange providing better choices</v>
      </c>
      <c r="BZ254" s="4" t="s">
        <v>434</v>
      </c>
    </row>
    <row r="255" spans="1:78" ht="20" customHeight="1" thickBot="1">
      <c r="A255" s="61"/>
      <c r="B255" s="208"/>
      <c r="C255" s="208"/>
      <c r="D255" s="208"/>
      <c r="E255" s="208"/>
      <c r="F255" s="208"/>
      <c r="G255" s="208"/>
      <c r="H255" s="208"/>
      <c r="I255" s="208"/>
      <c r="J255" s="208"/>
      <c r="K255" s="208"/>
      <c r="L255" s="208"/>
      <c r="M255" s="208"/>
      <c r="N255" s="64"/>
      <c r="BU255" s="4">
        <f>IF($H256=$BT$236,BW$269,IF($H256=$BT$237,BX$269,IF($H256=$BT$238,BY$269,IF($H256=$BT$239,BZ$269,IF($H$1=$BT$240,CA$269,0)))))</f>
        <v>0</v>
      </c>
    </row>
    <row r="256" spans="1:78" ht="20" customHeight="1" thickBot="1">
      <c r="A256" s="61"/>
      <c r="B256" s="204" t="s">
        <v>439</v>
      </c>
      <c r="C256" s="209"/>
      <c r="D256" s="209"/>
      <c r="E256" s="209"/>
      <c r="F256" s="209"/>
      <c r="G256" s="209"/>
      <c r="H256" s="205"/>
      <c r="I256" s="206"/>
      <c r="J256" s="206"/>
      <c r="K256" s="206"/>
      <c r="L256" s="206"/>
      <c r="M256" s="207"/>
      <c r="N256" s="64"/>
    </row>
    <row r="257" spans="1:79" ht="20" customHeight="1">
      <c r="A257" s="61"/>
      <c r="B257" s="208" t="str">
        <f>IF($BQ$224&lt;10,$BW$236,BT254)</f>
        <v>COMPLETE THE ITEMS ABOVE TO SEE RESULTS HERE.</v>
      </c>
      <c r="C257" s="208"/>
      <c r="D257" s="208"/>
      <c r="E257" s="208"/>
      <c r="F257" s="208"/>
      <c r="G257" s="208"/>
      <c r="H257" s="208"/>
      <c r="I257" s="208"/>
      <c r="J257" s="208"/>
      <c r="K257" s="208"/>
      <c r="L257" s="208"/>
      <c r="M257" s="208"/>
      <c r="N257" s="64"/>
      <c r="BT257" s="4" t="str">
        <f>CONCATENATE(BW257,BX257,BY257,BZ257)</f>
        <v>MAKE AMERICA SAFE AGAIN - "We need to keep our communities safe by enabling individuals released from custody to better succeed."</v>
      </c>
      <c r="BV257" s="203" t="s">
        <v>432</v>
      </c>
      <c r="BW257" s="4" t="str">
        <f>IF($BT$224=BV$224,BJ$167,IF($BT$224=BW$224,BJ$168,IF($BT$224=BX$224,BJ$169,IF($BT$224=BY$224,BJ$170,IF($BT$224=BZ$224,BJ$172,IF($BT$224=CA$224,BJ$173,""))))))</f>
        <v>MAKE AMERICA SAFE AGAIN</v>
      </c>
      <c r="BX257" s="203" t="s">
        <v>433</v>
      </c>
      <c r="BY257" s="4" t="str">
        <f>IF($BT$224=BW$224,BJ$175,IF($BT$224=BX$224,BJ$176,IF($BT$224=BY$224,BJ$177,IF($BT$224=BZ$224,BJ$178,IF($BT$224=CA$224,BJ$179,IF($BT$224=CB$224,BJ$180,""))))))</f>
        <v>We need to keep our communities safe by enabling individuals released from custody to better succeed</v>
      </c>
      <c r="BZ257" s="4" t="s">
        <v>434</v>
      </c>
    </row>
    <row r="258" spans="1:79" ht="20" customHeight="1" thickBot="1">
      <c r="A258" s="61"/>
      <c r="B258" s="208"/>
      <c r="C258" s="208"/>
      <c r="D258" s="208"/>
      <c r="E258" s="208"/>
      <c r="F258" s="208"/>
      <c r="G258" s="208"/>
      <c r="H258" s="208"/>
      <c r="I258" s="208"/>
      <c r="J258" s="208"/>
      <c r="K258" s="208"/>
      <c r="L258" s="208"/>
      <c r="M258" s="208"/>
      <c r="N258" s="64"/>
      <c r="BU258" s="4">
        <f>IF($H259=$BT$236,BW$269,IF($H259=$BT$237,BX$269,IF($H259=$BT$238,BY$269,IF($H259=$BT$239,BZ$269,IF($H$1=$BT$240,CA$269,0)))))</f>
        <v>0</v>
      </c>
    </row>
    <row r="259" spans="1:79" ht="20" customHeight="1" thickBot="1">
      <c r="A259" s="61"/>
      <c r="B259" s="204" t="s">
        <v>440</v>
      </c>
      <c r="C259" s="209"/>
      <c r="D259" s="209"/>
      <c r="E259" s="209"/>
      <c r="F259" s="209"/>
      <c r="G259" s="209"/>
      <c r="H259" s="205"/>
      <c r="I259" s="206"/>
      <c r="J259" s="206"/>
      <c r="K259" s="206"/>
      <c r="L259" s="206"/>
      <c r="M259" s="207"/>
      <c r="N259" s="64"/>
    </row>
    <row r="260" spans="1:79" ht="20" customHeight="1">
      <c r="A260" s="61"/>
      <c r="B260" s="208" t="str">
        <f>IF($BQ$224&lt;10,$BW$236,BT257)</f>
        <v>COMPLETE THE ITEMS ABOVE TO SEE RESULTS HERE.</v>
      </c>
      <c r="C260" s="208"/>
      <c r="D260" s="208"/>
      <c r="E260" s="208"/>
      <c r="F260" s="208"/>
      <c r="G260" s="208"/>
      <c r="H260" s="208"/>
      <c r="I260" s="208"/>
      <c r="J260" s="208"/>
      <c r="K260" s="208"/>
      <c r="L260" s="208"/>
      <c r="M260" s="208"/>
      <c r="N260" s="64"/>
      <c r="BT260" s="4" t="str">
        <f>CONCATENATE(BW260,BX260,BY260,BZ260)</f>
        <v>LAISSEZ FAIRE MARKET - "We need a free market to produce the goods and services we all need, with minimal state regulation to keep markets fair for all."</v>
      </c>
      <c r="BV260" s="203" t="s">
        <v>432</v>
      </c>
      <c r="BW260" s="4" t="str">
        <f>IF($BT$224=BV$224,ASE$167,IF($BT$224=BW$224,BK$168,IF($BT$224=BX$224,BK$169,IF($BT$224=BY$224,BK$170,IF($BT$224=BZ$224,BK$172,IF($BT$224=CA$224,BK$173,""))))))</f>
        <v>LAISSEZ FAIRE MARKET</v>
      </c>
      <c r="BX260" s="203" t="s">
        <v>433</v>
      </c>
      <c r="BY260" s="4" t="str">
        <f>IF($BT$224=BW$224,BK$175,IF($BT$224=BX$224,BK$176,IF($BT$224=BY$224,BK$177,IF($BT$224=BZ$224,BK$178,IF($BT$224=CA$224,BK$179,IF($BT$224=CB$224,BK$180,""))))))</f>
        <v>We need a free market to produce the goods and services we all need, with minimal state regulation to keep markets fair for all</v>
      </c>
      <c r="BZ260" s="4" t="s">
        <v>434</v>
      </c>
    </row>
    <row r="261" spans="1:79" ht="20" customHeight="1" thickBot="1">
      <c r="A261" s="61"/>
      <c r="B261" s="208"/>
      <c r="C261" s="208"/>
      <c r="D261" s="208"/>
      <c r="E261" s="208"/>
      <c r="F261" s="208"/>
      <c r="G261" s="208"/>
      <c r="H261" s="208"/>
      <c r="I261" s="208"/>
      <c r="J261" s="208"/>
      <c r="K261" s="208"/>
      <c r="L261" s="208"/>
      <c r="M261" s="208"/>
      <c r="N261" s="64"/>
      <c r="BU261" s="4">
        <f>IF($H262=$BT$236,BW$269,IF($H262=$BT$237,BX$269,IF($H262=$BT$238,BY$269,IF($H262=$BT$239,BZ$269,IF($H$1=$BT$240,CA$269,0)))))</f>
        <v>0</v>
      </c>
    </row>
    <row r="262" spans="1:79" ht="20" customHeight="1" thickBot="1">
      <c r="A262" s="61"/>
      <c r="B262" s="204" t="s">
        <v>441</v>
      </c>
      <c r="C262" s="209"/>
      <c r="D262" s="209"/>
      <c r="E262" s="209"/>
      <c r="F262" s="209"/>
      <c r="G262" s="209"/>
      <c r="H262" s="205"/>
      <c r="I262" s="206"/>
      <c r="J262" s="206"/>
      <c r="K262" s="206"/>
      <c r="L262" s="206"/>
      <c r="M262" s="207"/>
      <c r="N262" s="64"/>
    </row>
    <row r="263" spans="1:79" ht="20" customHeight="1">
      <c r="A263" s="61"/>
      <c r="B263" s="208" t="str">
        <f>IF($BQ$224&lt;10,$BW$236,BT260)</f>
        <v>COMPLETE THE ITEMS ABOVE TO SEE RESULTS HERE.</v>
      </c>
      <c r="C263" s="208"/>
      <c r="D263" s="208"/>
      <c r="E263" s="208"/>
      <c r="F263" s="208"/>
      <c r="G263" s="208"/>
      <c r="H263" s="208"/>
      <c r="I263" s="208"/>
      <c r="J263" s="208"/>
      <c r="K263" s="208"/>
      <c r="L263" s="208"/>
      <c r="M263" s="208"/>
      <c r="N263" s="64"/>
      <c r="BT263" s="4" t="str">
        <f>CONCATENATE(BW263,BX263,BY263,BZ263)</f>
        <v>PERSONAL YET RARE - "We need to celebrate the vast improvements in racial relationships and focus less on a past we cannot change."</v>
      </c>
      <c r="BV263" s="203" t="s">
        <v>432</v>
      </c>
      <c r="BW263" s="4" t="str">
        <f>IF($BT$224=BV$224,BL$167,IF($BT$224=BW$224,BL$168,IF($BT$224=BX$224,BL$169,IF($BT$224=BY$224,BL$170,IF($BT$224=BZ$224,BL$172,IF($BT$224=CA$224,BL$173,""))))))</f>
        <v>PERSONAL YET RARE</v>
      </c>
      <c r="BX263" s="203" t="s">
        <v>433</v>
      </c>
      <c r="BY263" s="4" t="str">
        <f>IF($BT$224=BW$224,BL$175,IF($BT$224=BX$224,BL$176,IF($BT$224=BY$224,BL$177,IF($BT$224=BZ$224,BL$178,IF($BT$224=CA$224,BL$179,IF($BT$224=CB$224,BL$180,""))))))</f>
        <v>We need to celebrate the vast improvements in racial relationships and focus less on a past we cannot change</v>
      </c>
      <c r="BZ263" s="4" t="s">
        <v>434</v>
      </c>
    </row>
    <row r="264" spans="1:79" ht="20" customHeight="1" thickBot="1">
      <c r="A264" s="61"/>
      <c r="B264" s="208"/>
      <c r="C264" s="208"/>
      <c r="D264" s="208"/>
      <c r="E264" s="208"/>
      <c r="F264" s="208"/>
      <c r="G264" s="208"/>
      <c r="H264" s="208"/>
      <c r="I264" s="208"/>
      <c r="J264" s="208"/>
      <c r="K264" s="208"/>
      <c r="L264" s="208"/>
      <c r="M264" s="208"/>
      <c r="N264" s="64"/>
      <c r="BU264" s="4">
        <f>IF($H265=$BT$236,BW$269,IF($H265=$BT$237,BX$269,IF($H265=$BT$238,BY$269,IF($H265=$BT$239,BZ$269,IF($H$1=$BT$240,CA$269,0)))))</f>
        <v>0</v>
      </c>
    </row>
    <row r="265" spans="1:79" ht="20" customHeight="1" thickBot="1">
      <c r="A265" s="61"/>
      <c r="B265" s="204" t="s">
        <v>442</v>
      </c>
      <c r="C265" s="209"/>
      <c r="D265" s="209"/>
      <c r="E265" s="209"/>
      <c r="F265" s="209"/>
      <c r="G265" s="209"/>
      <c r="H265" s="205"/>
      <c r="I265" s="206"/>
      <c r="J265" s="206"/>
      <c r="K265" s="206"/>
      <c r="L265" s="206"/>
      <c r="M265" s="207"/>
      <c r="N265" s="64"/>
    </row>
    <row r="266" spans="1:79" ht="20" customHeight="1">
      <c r="A266" s="61"/>
      <c r="B266" s="208" t="str">
        <f>IF($BQ$224&lt;10,$BW$236,BT263)</f>
        <v>COMPLETE THE ITEMS ABOVE TO SEE RESULTS HERE.</v>
      </c>
      <c r="C266" s="208"/>
      <c r="D266" s="208"/>
      <c r="E266" s="208"/>
      <c r="F266" s="208"/>
      <c r="G266" s="208"/>
      <c r="H266" s="208"/>
      <c r="I266" s="208"/>
      <c r="J266" s="208"/>
      <c r="K266" s="208"/>
      <c r="L266" s="208"/>
      <c r="M266" s="208"/>
      <c r="N266" s="64"/>
      <c r="BT266" s="4" t="str">
        <f>CONCATENATE(BW266,BX266,BY266)</f>
        <v xml:space="preserve">You show insignificant correlation between your estimated psychosocial orientation and political views. </v>
      </c>
      <c r="BV266" s="203"/>
      <c r="BW266" s="4" t="s">
        <v>443</v>
      </c>
      <c r="BX266" s="4" t="str">
        <f>IF(AND(BU268&gt;=CA270,BU268&lt;CA269),CA268,IF(AND(BU268&gt;=BZ270,BU268&lt;BZ269),BZ268,IF(AND(BU268&gt;=BY270,BU268&lt;BY269),BY268,IF(AND(BU268&gt;=BX270,BU268&lt;BX269),BX268,IF(AND(BU268&gt;=BW270,BU268&lt;=BW269),BW268,"")))))</f>
        <v>insignificant</v>
      </c>
      <c r="BY266" s="4" t="s">
        <v>444</v>
      </c>
    </row>
    <row r="267" spans="1:79" ht="20" customHeight="1">
      <c r="A267" s="61"/>
      <c r="B267" s="208"/>
      <c r="C267" s="208"/>
      <c r="D267" s="208"/>
      <c r="E267" s="208"/>
      <c r="F267" s="208"/>
      <c r="G267" s="208"/>
      <c r="H267" s="208"/>
      <c r="I267" s="208"/>
      <c r="J267" s="208"/>
      <c r="K267" s="208"/>
      <c r="L267" s="208"/>
      <c r="M267" s="208"/>
      <c r="N267" s="64"/>
    </row>
    <row r="268" spans="1:79" ht="20" customHeight="1">
      <c r="A268" s="61"/>
      <c r="B268" s="210" t="str">
        <f>IF($H$265="","","+")</f>
        <v/>
      </c>
      <c r="C268" s="211" t="str">
        <f>IF(H265="","ANSWER ALL ITEMS ABOVE TO SEE RESULTS HERE.",BT266)</f>
        <v>ANSWER ALL ITEMS ABOVE TO SEE RESULTS HERE.</v>
      </c>
      <c r="D268" s="211"/>
      <c r="E268" s="211"/>
      <c r="F268" s="211"/>
      <c r="G268" s="211"/>
      <c r="H268" s="211"/>
      <c r="I268" s="211"/>
      <c r="J268" s="211"/>
      <c r="K268" s="211"/>
      <c r="L268" s="211"/>
      <c r="M268" s="210" t="str">
        <f>IF($H$265="","","+")</f>
        <v/>
      </c>
      <c r="N268" s="64"/>
      <c r="BU268" s="4">
        <f>(BU243+BU246+BU249+BU252+BU255+BU258+BU261+BU264)/8</f>
        <v>0</v>
      </c>
      <c r="BW268" s="4" t="s">
        <v>445</v>
      </c>
      <c r="BX268" s="4" t="s">
        <v>446</v>
      </c>
      <c r="BY268" s="4" t="s">
        <v>447</v>
      </c>
      <c r="BZ268" s="4" t="s">
        <v>448</v>
      </c>
      <c r="CA268" s="4" t="s">
        <v>449</v>
      </c>
    </row>
    <row r="269" spans="1:79" ht="15" customHeight="1">
      <c r="A269" s="61"/>
      <c r="B269" s="210"/>
      <c r="C269" s="211"/>
      <c r="D269" s="211"/>
      <c r="E269" s="211"/>
      <c r="F269" s="211"/>
      <c r="G269" s="211"/>
      <c r="H269" s="211"/>
      <c r="I269" s="211"/>
      <c r="J269" s="211"/>
      <c r="K269" s="211"/>
      <c r="L269" s="211"/>
      <c r="M269" s="210"/>
      <c r="N269" s="64"/>
      <c r="BV269" s="203" t="s">
        <v>432</v>
      </c>
      <c r="BW269" s="185">
        <v>1</v>
      </c>
      <c r="BX269" s="185">
        <v>0.8</v>
      </c>
      <c r="BY269" s="185">
        <v>0.6</v>
      </c>
      <c r="BZ269" s="185">
        <v>0.4</v>
      </c>
      <c r="CA269" s="185">
        <v>0.2</v>
      </c>
    </row>
    <row r="270" spans="1:79" ht="5" customHeight="1">
      <c r="A270" s="61"/>
      <c r="B270" s="210"/>
      <c r="C270" s="211"/>
      <c r="D270" s="211"/>
      <c r="E270" s="211"/>
      <c r="F270" s="211"/>
      <c r="G270" s="211"/>
      <c r="H270" s="211"/>
      <c r="I270" s="211"/>
      <c r="J270" s="211"/>
      <c r="K270" s="211"/>
      <c r="L270" s="211"/>
      <c r="M270" s="210"/>
      <c r="N270" s="64"/>
      <c r="BW270" s="185">
        <f>BX269</f>
        <v>0.8</v>
      </c>
      <c r="BX270" s="185">
        <f>BY269</f>
        <v>0.6</v>
      </c>
      <c r="BY270" s="185">
        <f>BZ269</f>
        <v>0.4</v>
      </c>
      <c r="BZ270" s="185">
        <f>CA269</f>
        <v>0.2</v>
      </c>
      <c r="CA270" s="185">
        <v>0</v>
      </c>
    </row>
    <row r="271" spans="1:79" ht="5" customHeight="1">
      <c r="A271" s="87"/>
      <c r="B271" s="212"/>
      <c r="C271" s="212"/>
      <c r="D271" s="212"/>
      <c r="E271" s="212"/>
      <c r="F271" s="212"/>
      <c r="G271" s="212"/>
      <c r="H271" s="213"/>
      <c r="I271" s="212"/>
      <c r="J271" s="212"/>
      <c r="K271" s="212"/>
      <c r="L271" s="212"/>
      <c r="M271" s="212"/>
      <c r="N271" s="90"/>
      <c r="BW271" s="185"/>
      <c r="BX271" s="185"/>
      <c r="BY271" s="185"/>
      <c r="BZ271" s="185"/>
      <c r="CA271" s="185"/>
    </row>
    <row r="272" spans="1:79" ht="30" customHeight="1">
      <c r="A272" s="198" t="s">
        <v>66</v>
      </c>
      <c r="B272" s="199" t="s">
        <v>13</v>
      </c>
      <c r="C272" s="199"/>
      <c r="D272" s="199"/>
      <c r="E272" s="199"/>
      <c r="F272" s="199"/>
      <c r="G272" s="199"/>
      <c r="H272" s="199"/>
      <c r="I272" s="199"/>
      <c r="J272" s="199"/>
      <c r="K272" s="199"/>
      <c r="L272" s="199"/>
      <c r="M272" s="200"/>
      <c r="N272" s="201" t="s">
        <v>68</v>
      </c>
    </row>
    <row r="273" spans="1:74">
      <c r="A273" s="61"/>
      <c r="B273" s="62"/>
      <c r="C273" s="62"/>
      <c r="D273" s="62"/>
      <c r="E273" s="62"/>
      <c r="F273" s="62"/>
      <c r="G273" s="62"/>
      <c r="H273" s="63"/>
      <c r="I273" s="62"/>
      <c r="J273" s="62"/>
      <c r="K273" s="62"/>
      <c r="L273" s="62"/>
      <c r="M273" s="62"/>
      <c r="N273" s="64"/>
      <c r="BT273" s="4" t="str">
        <f>CONCATENATE(BW273,BX273)</f>
        <v/>
      </c>
      <c r="BV273" s="203" t="s">
        <v>432</v>
      </c>
    </row>
    <row r="274" spans="1:74">
      <c r="A274" s="61"/>
      <c r="B274" s="62"/>
      <c r="C274" s="62"/>
      <c r="D274" s="62"/>
      <c r="E274" s="62"/>
      <c r="F274" s="62"/>
      <c r="G274" s="62"/>
      <c r="H274" s="63"/>
      <c r="I274" s="62"/>
      <c r="J274" s="62"/>
      <c r="K274" s="62"/>
      <c r="L274" s="62"/>
      <c r="M274" s="62"/>
      <c r="N274" s="64"/>
    </row>
    <row r="275" spans="1:74">
      <c r="A275" s="61"/>
      <c r="B275" s="62"/>
      <c r="C275" s="62"/>
      <c r="D275" s="62"/>
      <c r="E275" s="62"/>
      <c r="F275" s="62"/>
      <c r="G275" s="62"/>
      <c r="H275" s="63"/>
      <c r="I275" s="62"/>
      <c r="J275" s="62"/>
      <c r="K275" s="62"/>
      <c r="L275" s="62"/>
      <c r="M275" s="62"/>
      <c r="N275" s="64"/>
    </row>
    <row r="276" spans="1:74">
      <c r="A276" s="61"/>
      <c r="B276" s="62"/>
      <c r="C276" s="62"/>
      <c r="D276" s="62"/>
      <c r="E276" s="62"/>
      <c r="F276" s="62"/>
      <c r="G276" s="62"/>
      <c r="H276" s="63"/>
      <c r="I276" s="62"/>
      <c r="J276" s="62"/>
      <c r="K276" s="62"/>
      <c r="L276" s="62"/>
      <c r="M276" s="62"/>
      <c r="N276" s="64"/>
      <c r="BT276" s="4" t="str">
        <f>CONCATENATE(BW276,BX276)</f>
        <v/>
      </c>
      <c r="BV276" s="203" t="s">
        <v>432</v>
      </c>
    </row>
    <row r="277" spans="1:74">
      <c r="A277" s="61"/>
      <c r="B277" s="62"/>
      <c r="C277" s="62"/>
      <c r="D277" s="62"/>
      <c r="E277" s="62"/>
      <c r="F277" s="62"/>
      <c r="G277" s="62"/>
      <c r="H277" s="63"/>
      <c r="I277" s="62"/>
      <c r="J277" s="62"/>
      <c r="K277" s="62"/>
      <c r="L277" s="62"/>
      <c r="M277" s="62"/>
      <c r="N277" s="64"/>
    </row>
    <row r="278" spans="1:74">
      <c r="A278" s="61"/>
      <c r="B278" s="62"/>
      <c r="C278" s="62"/>
      <c r="D278" s="62"/>
      <c r="E278" s="62"/>
      <c r="F278" s="62"/>
      <c r="G278" s="62"/>
      <c r="H278" s="63"/>
      <c r="I278" s="62"/>
      <c r="J278" s="62"/>
      <c r="K278" s="62"/>
      <c r="L278" s="62"/>
      <c r="M278" s="62"/>
      <c r="N278" s="64"/>
    </row>
    <row r="279" spans="1:74">
      <c r="A279" s="61"/>
      <c r="B279" s="62"/>
      <c r="C279" s="62"/>
      <c r="D279" s="62"/>
      <c r="E279" s="62"/>
      <c r="F279" s="62"/>
      <c r="G279" s="62"/>
      <c r="H279" s="63"/>
      <c r="I279" s="62"/>
      <c r="J279" s="62"/>
      <c r="K279" s="62"/>
      <c r="L279" s="62"/>
      <c r="M279" s="62"/>
      <c r="N279" s="64"/>
      <c r="BV279" s="203" t="s">
        <v>432</v>
      </c>
    </row>
    <row r="280" spans="1:74">
      <c r="A280" s="61"/>
      <c r="B280" s="62"/>
      <c r="C280" s="62"/>
      <c r="D280" s="62"/>
      <c r="E280" s="62"/>
      <c r="F280" s="62"/>
      <c r="G280" s="62"/>
      <c r="H280" s="63"/>
      <c r="I280" s="62"/>
      <c r="J280" s="62"/>
      <c r="K280" s="62"/>
      <c r="L280" s="62"/>
      <c r="M280" s="62"/>
      <c r="N280" s="64"/>
    </row>
    <row r="281" spans="1:74">
      <c r="A281" s="61"/>
      <c r="B281" s="62"/>
      <c r="C281" s="62"/>
      <c r="D281" s="62"/>
      <c r="E281" s="62"/>
      <c r="F281" s="62"/>
      <c r="G281" s="62"/>
      <c r="H281" s="63"/>
      <c r="I281" s="62"/>
      <c r="J281" s="62"/>
      <c r="K281" s="62"/>
      <c r="L281" s="62"/>
      <c r="M281" s="62"/>
      <c r="N281" s="64"/>
    </row>
    <row r="282" spans="1:74">
      <c r="A282" s="61"/>
      <c r="B282" s="62"/>
      <c r="C282" s="62"/>
      <c r="D282" s="62"/>
      <c r="E282" s="62"/>
      <c r="F282" s="62"/>
      <c r="G282" s="62"/>
      <c r="H282" s="63"/>
      <c r="I282" s="62"/>
      <c r="J282" s="62"/>
      <c r="K282" s="62"/>
      <c r="L282" s="62"/>
      <c r="M282" s="62"/>
      <c r="N282" s="64"/>
      <c r="BV282" s="203" t="s">
        <v>432</v>
      </c>
    </row>
    <row r="283" spans="1:74">
      <c r="A283" s="61"/>
      <c r="B283" s="62"/>
      <c r="C283" s="62"/>
      <c r="D283" s="62"/>
      <c r="E283" s="62"/>
      <c r="F283" s="62"/>
      <c r="G283" s="62"/>
      <c r="H283" s="63"/>
      <c r="I283" s="62"/>
      <c r="J283" s="62"/>
      <c r="K283" s="62"/>
      <c r="L283" s="62"/>
      <c r="M283" s="62"/>
      <c r="N283" s="64"/>
    </row>
    <row r="284" spans="1:74">
      <c r="A284" s="61"/>
      <c r="B284" s="62"/>
      <c r="C284" s="62"/>
      <c r="D284" s="62"/>
      <c r="E284" s="62"/>
      <c r="F284" s="62"/>
      <c r="G284" s="62"/>
      <c r="H284" s="63"/>
      <c r="I284" s="62"/>
      <c r="J284" s="62"/>
      <c r="K284" s="62"/>
      <c r="L284" s="62"/>
      <c r="M284" s="62"/>
      <c r="N284" s="64"/>
    </row>
    <row r="285" spans="1:74">
      <c r="A285" s="61"/>
      <c r="B285" s="62"/>
      <c r="C285" s="62"/>
      <c r="D285" s="62"/>
      <c r="E285" s="62"/>
      <c r="F285" s="62"/>
      <c r="G285" s="62"/>
      <c r="H285" s="63"/>
      <c r="I285" s="62"/>
      <c r="J285" s="62"/>
      <c r="K285" s="62"/>
      <c r="L285" s="62"/>
      <c r="M285" s="62"/>
      <c r="N285" s="64"/>
      <c r="BV285" s="203" t="s">
        <v>432</v>
      </c>
    </row>
    <row r="286" spans="1:74">
      <c r="A286" s="61"/>
      <c r="B286" s="62"/>
      <c r="C286" s="62"/>
      <c r="D286" s="62"/>
      <c r="E286" s="62"/>
      <c r="F286" s="62"/>
      <c r="G286" s="62"/>
      <c r="H286" s="63"/>
      <c r="I286" s="62"/>
      <c r="J286" s="62"/>
      <c r="K286" s="62"/>
      <c r="L286" s="62"/>
      <c r="M286" s="62"/>
      <c r="N286" s="64"/>
    </row>
    <row r="287" spans="1:74">
      <c r="A287" s="61"/>
      <c r="B287" s="62"/>
      <c r="C287" s="62"/>
      <c r="D287" s="62"/>
      <c r="E287" s="62"/>
      <c r="F287" s="62"/>
      <c r="G287" s="62"/>
      <c r="H287" s="63"/>
      <c r="I287" s="62"/>
      <c r="J287" s="62"/>
      <c r="K287" s="62"/>
      <c r="L287" s="62"/>
      <c r="M287" s="62"/>
      <c r="N287" s="64"/>
    </row>
    <row r="288" spans="1:74">
      <c r="A288" s="61"/>
      <c r="B288" s="62"/>
      <c r="C288" s="62"/>
      <c r="D288" s="62"/>
      <c r="E288" s="62"/>
      <c r="F288" s="62"/>
      <c r="G288" s="62"/>
      <c r="H288" s="63"/>
      <c r="I288" s="62"/>
      <c r="J288" s="62"/>
      <c r="K288" s="62"/>
      <c r="L288" s="62"/>
      <c r="M288" s="62"/>
      <c r="N288" s="64"/>
      <c r="BV288" s="203" t="s">
        <v>432</v>
      </c>
    </row>
    <row r="289" spans="1:74">
      <c r="A289" s="61"/>
      <c r="B289" s="62"/>
      <c r="C289" s="62"/>
      <c r="D289" s="62"/>
      <c r="E289" s="62"/>
      <c r="F289" s="62"/>
      <c r="G289" s="62"/>
      <c r="H289" s="63"/>
      <c r="I289" s="62"/>
      <c r="J289" s="62"/>
      <c r="K289" s="62"/>
      <c r="L289" s="62"/>
      <c r="M289" s="62"/>
      <c r="N289" s="64"/>
    </row>
    <row r="290" spans="1:74">
      <c r="A290" s="61"/>
      <c r="B290" s="62"/>
      <c r="C290" s="62"/>
      <c r="D290" s="62"/>
      <c r="E290" s="62"/>
      <c r="F290" s="62"/>
      <c r="G290" s="62"/>
      <c r="H290" s="63"/>
      <c r="I290" s="62"/>
      <c r="J290" s="62"/>
      <c r="K290" s="62"/>
      <c r="L290" s="62"/>
      <c r="M290" s="62"/>
      <c r="N290" s="64"/>
    </row>
    <row r="291" spans="1:74">
      <c r="A291" s="61"/>
      <c r="B291" s="62"/>
      <c r="C291" s="62"/>
      <c r="D291" s="62"/>
      <c r="E291" s="62"/>
      <c r="F291" s="62"/>
      <c r="G291" s="62"/>
      <c r="H291" s="63"/>
      <c r="I291" s="62"/>
      <c r="J291" s="62"/>
      <c r="K291" s="62"/>
      <c r="L291" s="62"/>
      <c r="M291" s="62"/>
      <c r="N291" s="64"/>
      <c r="BV291" s="203" t="s">
        <v>432</v>
      </c>
    </row>
    <row r="292" spans="1:74">
      <c r="A292" s="61"/>
      <c r="B292" s="62"/>
      <c r="C292" s="62"/>
      <c r="D292" s="62"/>
      <c r="E292" s="62"/>
      <c r="F292" s="62"/>
      <c r="G292" s="62"/>
      <c r="H292" s="63"/>
      <c r="I292" s="62"/>
      <c r="J292" s="62"/>
      <c r="K292" s="62"/>
      <c r="L292" s="62"/>
      <c r="M292" s="62"/>
      <c r="N292" s="64"/>
    </row>
    <row r="293" spans="1:74">
      <c r="A293" s="61"/>
      <c r="B293" s="62"/>
      <c r="C293" s="62"/>
      <c r="D293" s="62"/>
      <c r="E293" s="62"/>
      <c r="F293" s="62"/>
      <c r="G293" s="62"/>
      <c r="H293" s="63"/>
      <c r="I293" s="62"/>
      <c r="J293" s="62"/>
      <c r="K293" s="62"/>
      <c r="L293" s="62"/>
      <c r="M293" s="62"/>
      <c r="N293" s="64"/>
    </row>
    <row r="294" spans="1:74">
      <c r="A294" s="61"/>
      <c r="B294" s="62"/>
      <c r="C294" s="62"/>
      <c r="D294" s="62"/>
      <c r="E294" s="62"/>
      <c r="F294" s="62"/>
      <c r="G294" s="62"/>
      <c r="H294" s="63"/>
      <c r="I294" s="62"/>
      <c r="J294" s="62"/>
      <c r="K294" s="62"/>
      <c r="L294" s="62"/>
      <c r="M294" s="62"/>
      <c r="N294" s="64"/>
    </row>
    <row r="295" spans="1:74">
      <c r="A295" s="61"/>
      <c r="B295" s="62"/>
      <c r="C295" s="62"/>
      <c r="D295" s="62"/>
      <c r="E295" s="62"/>
      <c r="F295" s="62"/>
      <c r="G295" s="62"/>
      <c r="H295" s="63"/>
      <c r="I295" s="62"/>
      <c r="J295" s="62"/>
      <c r="K295" s="62"/>
      <c r="L295" s="62"/>
      <c r="M295" s="62"/>
      <c r="N295" s="64"/>
    </row>
    <row r="296" spans="1:74">
      <c r="A296" s="61"/>
      <c r="B296" s="62"/>
      <c r="C296" s="62"/>
      <c r="D296" s="62"/>
      <c r="E296" s="62"/>
      <c r="F296" s="62"/>
      <c r="G296" s="62"/>
      <c r="H296" s="63"/>
      <c r="I296" s="62"/>
      <c r="J296" s="62"/>
      <c r="K296" s="62"/>
      <c r="L296" s="62"/>
      <c r="M296" s="62"/>
      <c r="N296" s="64"/>
    </row>
    <row r="297" spans="1:74">
      <c r="A297" s="61"/>
      <c r="B297" s="62"/>
      <c r="C297" s="62"/>
      <c r="D297" s="62"/>
      <c r="E297" s="62"/>
      <c r="F297" s="62"/>
      <c r="G297" s="62"/>
      <c r="H297" s="63"/>
      <c r="I297" s="62"/>
      <c r="J297" s="62"/>
      <c r="K297" s="62"/>
      <c r="L297" s="62"/>
      <c r="M297" s="62"/>
      <c r="N297" s="64"/>
    </row>
    <row r="298" spans="1:74">
      <c r="A298" s="61"/>
      <c r="B298" s="62"/>
      <c r="C298" s="62"/>
      <c r="D298" s="62"/>
      <c r="E298" s="62"/>
      <c r="F298" s="62"/>
      <c r="G298" s="62"/>
      <c r="H298" s="63"/>
      <c r="I298" s="62"/>
      <c r="J298" s="62"/>
      <c r="K298" s="62"/>
      <c r="L298" s="62"/>
      <c r="M298" s="62"/>
      <c r="N298" s="64"/>
    </row>
    <row r="299" spans="1:74">
      <c r="A299" s="61"/>
      <c r="B299" s="62"/>
      <c r="C299" s="62"/>
      <c r="D299" s="62"/>
      <c r="E299" s="62"/>
      <c r="F299" s="62"/>
      <c r="G299" s="62"/>
      <c r="H299" s="63"/>
      <c r="I299" s="62"/>
      <c r="J299" s="62"/>
      <c r="K299" s="62"/>
      <c r="L299" s="62"/>
      <c r="M299" s="62"/>
      <c r="N299" s="64"/>
    </row>
    <row r="300" spans="1:74">
      <c r="A300" s="61"/>
      <c r="B300" s="62"/>
      <c r="C300" s="62"/>
      <c r="D300" s="62"/>
      <c r="E300" s="62"/>
      <c r="F300" s="62"/>
      <c r="G300" s="62"/>
      <c r="H300" s="63"/>
      <c r="I300" s="62"/>
      <c r="J300" s="62"/>
      <c r="K300" s="62"/>
      <c r="L300" s="62"/>
      <c r="M300" s="62"/>
      <c r="N300" s="64"/>
    </row>
    <row r="301" spans="1:74">
      <c r="A301" s="61"/>
      <c r="B301" s="62"/>
      <c r="C301" s="62"/>
      <c r="D301" s="62"/>
      <c r="E301" s="62"/>
      <c r="F301" s="62"/>
      <c r="G301" s="62"/>
      <c r="H301" s="63"/>
      <c r="I301" s="62"/>
      <c r="J301" s="62"/>
      <c r="K301" s="62"/>
      <c r="L301" s="62"/>
      <c r="M301" s="62"/>
      <c r="N301" s="64"/>
    </row>
    <row r="302" spans="1:74">
      <c r="A302" s="61"/>
      <c r="B302" s="62"/>
      <c r="C302" s="62"/>
      <c r="D302" s="62"/>
      <c r="E302" s="62"/>
      <c r="F302" s="62"/>
      <c r="G302" s="62"/>
      <c r="H302" s="63"/>
      <c r="I302" s="62"/>
      <c r="J302" s="62"/>
      <c r="K302" s="62"/>
      <c r="L302" s="62"/>
      <c r="M302" s="62"/>
      <c r="N302" s="64"/>
    </row>
    <row r="303" spans="1:74">
      <c r="A303" s="61"/>
      <c r="B303" s="62"/>
      <c r="C303" s="62"/>
      <c r="D303" s="62"/>
      <c r="E303" s="62"/>
      <c r="F303" s="62"/>
      <c r="G303" s="62"/>
      <c r="H303" s="63"/>
      <c r="I303" s="62"/>
      <c r="J303" s="62"/>
      <c r="K303" s="62"/>
      <c r="L303" s="62"/>
      <c r="M303" s="62"/>
      <c r="N303" s="64"/>
    </row>
    <row r="304" spans="1:74">
      <c r="A304" s="61"/>
      <c r="B304" s="62"/>
      <c r="C304" s="62"/>
      <c r="D304" s="62"/>
      <c r="E304" s="62"/>
      <c r="F304" s="62"/>
      <c r="G304" s="62"/>
      <c r="H304" s="63"/>
      <c r="I304" s="62"/>
      <c r="J304" s="62"/>
      <c r="K304" s="62"/>
      <c r="L304" s="62"/>
      <c r="M304" s="62"/>
      <c r="N304" s="64"/>
    </row>
    <row r="305" spans="1:14">
      <c r="A305" s="61"/>
      <c r="B305" s="62"/>
      <c r="C305" s="62"/>
      <c r="D305" s="62"/>
      <c r="E305" s="62"/>
      <c r="F305" s="62"/>
      <c r="G305" s="62"/>
      <c r="H305" s="63"/>
      <c r="I305" s="62"/>
      <c r="J305" s="62"/>
      <c r="K305" s="62"/>
      <c r="L305" s="62"/>
      <c r="M305" s="62"/>
      <c r="N305" s="64"/>
    </row>
    <row r="306" spans="1:14">
      <c r="A306" s="61"/>
      <c r="B306" s="62"/>
      <c r="C306" s="62"/>
      <c r="D306" s="62"/>
      <c r="E306" s="62"/>
      <c r="F306" s="62"/>
      <c r="G306" s="62"/>
      <c r="H306" s="63"/>
      <c r="I306" s="62"/>
      <c r="J306" s="62"/>
      <c r="K306" s="62"/>
      <c r="L306" s="62"/>
      <c r="M306" s="62"/>
      <c r="N306" s="64"/>
    </row>
    <row r="307" spans="1:14">
      <c r="A307" s="61"/>
      <c r="B307" s="62"/>
      <c r="C307" s="62"/>
      <c r="D307" s="62"/>
      <c r="E307" s="62"/>
      <c r="F307" s="62"/>
      <c r="G307" s="62"/>
      <c r="H307" s="63"/>
      <c r="I307" s="62"/>
      <c r="J307" s="62"/>
      <c r="K307" s="62"/>
      <c r="L307" s="62"/>
      <c r="M307" s="62"/>
      <c r="N307" s="64"/>
    </row>
    <row r="308" spans="1:14">
      <c r="A308" s="61"/>
      <c r="B308" s="62"/>
      <c r="C308" s="62"/>
      <c r="D308" s="62"/>
      <c r="E308" s="62"/>
      <c r="F308" s="62"/>
      <c r="G308" s="62"/>
      <c r="H308" s="63"/>
      <c r="I308" s="62"/>
      <c r="J308" s="62"/>
      <c r="K308" s="62"/>
      <c r="L308" s="62"/>
      <c r="M308" s="62"/>
      <c r="N308" s="64"/>
    </row>
    <row r="309" spans="1:14">
      <c r="A309" s="61"/>
      <c r="B309" s="62"/>
      <c r="C309" s="62"/>
      <c r="D309" s="62"/>
      <c r="E309" s="62"/>
      <c r="F309" s="62"/>
      <c r="G309" s="62"/>
      <c r="H309" s="63"/>
      <c r="I309" s="62"/>
      <c r="J309" s="62"/>
      <c r="K309" s="62"/>
      <c r="L309" s="62"/>
      <c r="M309" s="62"/>
      <c r="N309" s="64"/>
    </row>
    <row r="310" spans="1:14">
      <c r="A310" s="61"/>
      <c r="B310" s="62"/>
      <c r="C310" s="62"/>
      <c r="D310" s="62"/>
      <c r="E310" s="62"/>
      <c r="F310" s="62"/>
      <c r="G310" s="62"/>
      <c r="H310" s="63"/>
      <c r="I310" s="62"/>
      <c r="J310" s="62"/>
      <c r="K310" s="62"/>
      <c r="L310" s="62"/>
      <c r="M310" s="62"/>
      <c r="N310" s="64"/>
    </row>
    <row r="311" spans="1:14">
      <c r="A311" s="61"/>
      <c r="B311" s="62"/>
      <c r="C311" s="62"/>
      <c r="D311" s="62"/>
      <c r="E311" s="62"/>
      <c r="F311" s="62"/>
      <c r="G311" s="62"/>
      <c r="H311" s="63"/>
      <c r="I311" s="62"/>
      <c r="J311" s="62"/>
      <c r="K311" s="62"/>
      <c r="L311" s="62"/>
      <c r="M311" s="62"/>
      <c r="N311" s="64"/>
    </row>
    <row r="312" spans="1:14">
      <c r="A312" s="61"/>
      <c r="B312" s="62"/>
      <c r="C312" s="62"/>
      <c r="D312" s="62"/>
      <c r="E312" s="62"/>
      <c r="F312" s="62"/>
      <c r="G312" s="62"/>
      <c r="H312" s="63"/>
      <c r="I312" s="62"/>
      <c r="J312" s="62"/>
      <c r="K312" s="62"/>
      <c r="L312" s="62"/>
      <c r="M312" s="62"/>
      <c r="N312" s="64"/>
    </row>
    <row r="313" spans="1:14">
      <c r="A313" s="61"/>
      <c r="B313" s="62"/>
      <c r="C313" s="62"/>
      <c r="D313" s="62"/>
      <c r="E313" s="62"/>
      <c r="F313" s="62"/>
      <c r="G313" s="62"/>
      <c r="H313" s="63"/>
      <c r="I313" s="62"/>
      <c r="J313" s="62"/>
      <c r="K313" s="62"/>
      <c r="L313" s="62"/>
      <c r="M313" s="62"/>
      <c r="N313" s="64"/>
    </row>
    <row r="314" spans="1:14">
      <c r="A314" s="61"/>
      <c r="B314" s="62"/>
      <c r="C314" s="62"/>
      <c r="D314" s="62"/>
      <c r="E314" s="62"/>
      <c r="F314" s="62"/>
      <c r="G314" s="62"/>
      <c r="H314" s="63"/>
      <c r="I314" s="62"/>
      <c r="J314" s="62"/>
      <c r="K314" s="62"/>
      <c r="L314" s="62"/>
      <c r="M314" s="62"/>
      <c r="N314" s="64"/>
    </row>
    <row r="315" spans="1:14">
      <c r="A315" s="61"/>
      <c r="B315" s="62"/>
      <c r="C315" s="62"/>
      <c r="D315" s="62"/>
      <c r="E315" s="62"/>
      <c r="F315" s="62"/>
      <c r="G315" s="62"/>
      <c r="H315" s="63"/>
      <c r="I315" s="62"/>
      <c r="J315" s="62"/>
      <c r="K315" s="62"/>
      <c r="L315" s="62"/>
      <c r="M315" s="62"/>
      <c r="N315" s="64"/>
    </row>
    <row r="316" spans="1:14">
      <c r="A316" s="61"/>
      <c r="B316" s="62"/>
      <c r="C316" s="62"/>
      <c r="D316" s="62"/>
      <c r="E316" s="62"/>
      <c r="F316" s="62"/>
      <c r="G316" s="62"/>
      <c r="H316" s="63"/>
      <c r="I316" s="62"/>
      <c r="J316" s="62"/>
      <c r="K316" s="62"/>
      <c r="L316" s="62"/>
      <c r="M316" s="62"/>
      <c r="N316" s="64"/>
    </row>
    <row r="317" spans="1:14">
      <c r="A317" s="61"/>
      <c r="B317" s="62"/>
      <c r="C317" s="62"/>
      <c r="D317" s="62"/>
      <c r="E317" s="62"/>
      <c r="F317" s="62"/>
      <c r="G317" s="62"/>
      <c r="H317" s="63"/>
      <c r="I317" s="62"/>
      <c r="J317" s="62"/>
      <c r="K317" s="62"/>
      <c r="L317" s="62"/>
      <c r="M317" s="62"/>
      <c r="N317" s="64"/>
    </row>
    <row r="318" spans="1:14" ht="35" customHeight="1">
      <c r="A318" s="61"/>
      <c r="B318" s="62"/>
      <c r="C318" s="62"/>
      <c r="D318" s="62"/>
      <c r="E318" s="62"/>
      <c r="F318" s="62"/>
      <c r="G318" s="62"/>
      <c r="H318" s="63"/>
      <c r="I318" s="62"/>
      <c r="J318" s="62"/>
      <c r="K318" s="62"/>
      <c r="L318" s="62"/>
      <c r="M318" s="62"/>
      <c r="N318" s="64"/>
    </row>
    <row r="319" spans="1:14" ht="30" customHeight="1">
      <c r="A319" s="198" t="s">
        <v>66</v>
      </c>
      <c r="B319" s="199" t="s">
        <v>14</v>
      </c>
      <c r="C319" s="199"/>
      <c r="D319" s="199"/>
      <c r="E319" s="199"/>
      <c r="F319" s="199"/>
      <c r="G319" s="199"/>
      <c r="H319" s="199"/>
      <c r="I319" s="199"/>
      <c r="J319" s="199"/>
      <c r="K319" s="199"/>
      <c r="L319" s="199"/>
      <c r="M319" s="200"/>
      <c r="N319" s="201" t="s">
        <v>68</v>
      </c>
    </row>
    <row r="320" spans="1:14">
      <c r="A320" s="214"/>
      <c r="B320" s="215"/>
      <c r="C320" s="215"/>
      <c r="D320" s="215"/>
      <c r="E320" s="215"/>
      <c r="F320" s="215"/>
      <c r="G320" s="215"/>
      <c r="H320" s="216"/>
      <c r="I320" s="215"/>
      <c r="J320" s="215"/>
      <c r="K320" s="215"/>
      <c r="L320" s="215"/>
      <c r="M320" s="215"/>
      <c r="N320" s="217"/>
    </row>
    <row r="321" spans="1:14">
      <c r="A321" s="214"/>
      <c r="B321" s="215"/>
      <c r="C321" s="215"/>
      <c r="D321" s="215"/>
      <c r="E321" s="215"/>
      <c r="F321" s="215"/>
      <c r="G321" s="215"/>
      <c r="H321" s="216"/>
      <c r="I321" s="215"/>
      <c r="J321" s="215"/>
      <c r="K321" s="215"/>
      <c r="L321" s="215"/>
      <c r="M321" s="215"/>
      <c r="N321" s="217"/>
    </row>
    <row r="322" spans="1:14">
      <c r="A322" s="214"/>
      <c r="B322" s="215"/>
      <c r="C322" s="215"/>
      <c r="D322" s="215"/>
      <c r="E322" s="215"/>
      <c r="F322" s="215"/>
      <c r="G322" s="215"/>
      <c r="H322" s="216"/>
      <c r="I322" s="215"/>
      <c r="J322" s="215"/>
      <c r="K322" s="215"/>
      <c r="L322" s="215"/>
      <c r="M322" s="215"/>
      <c r="N322" s="217"/>
    </row>
    <row r="323" spans="1:14">
      <c r="A323" s="214"/>
      <c r="B323" s="215"/>
      <c r="C323" s="215"/>
      <c r="D323" s="215"/>
      <c r="E323" s="215"/>
      <c r="F323" s="215"/>
      <c r="G323" s="215"/>
      <c r="H323" s="216"/>
      <c r="I323" s="215"/>
      <c r="J323" s="215"/>
      <c r="K323" s="215"/>
      <c r="L323" s="215"/>
      <c r="M323" s="215"/>
      <c r="N323" s="217"/>
    </row>
    <row r="324" spans="1:14">
      <c r="A324" s="214"/>
      <c r="B324" s="215"/>
      <c r="C324" s="215"/>
      <c r="D324" s="215"/>
      <c r="E324" s="215"/>
      <c r="F324" s="215"/>
      <c r="G324" s="215"/>
      <c r="H324" s="216"/>
      <c r="I324" s="215"/>
      <c r="J324" s="215"/>
      <c r="K324" s="215"/>
      <c r="L324" s="215"/>
      <c r="M324" s="215"/>
      <c r="N324" s="217"/>
    </row>
    <row r="325" spans="1:14">
      <c r="A325" s="214"/>
      <c r="B325" s="215"/>
      <c r="C325" s="215"/>
      <c r="D325" s="215"/>
      <c r="E325" s="215"/>
      <c r="F325" s="215"/>
      <c r="G325" s="215"/>
      <c r="H325" s="216"/>
      <c r="I325" s="215"/>
      <c r="J325" s="215"/>
      <c r="K325" s="215"/>
      <c r="L325" s="215"/>
      <c r="M325" s="215"/>
      <c r="N325" s="217"/>
    </row>
    <row r="326" spans="1:14">
      <c r="A326" s="214"/>
      <c r="B326" s="215"/>
      <c r="C326" s="215"/>
      <c r="D326" s="215"/>
      <c r="E326" s="215"/>
      <c r="F326" s="215"/>
      <c r="G326" s="215"/>
      <c r="H326" s="216"/>
      <c r="I326" s="215"/>
      <c r="J326" s="215"/>
      <c r="K326" s="215"/>
      <c r="L326" s="215"/>
      <c r="M326" s="215"/>
      <c r="N326" s="217"/>
    </row>
    <row r="327" spans="1:14">
      <c r="A327" s="214"/>
      <c r="B327" s="215"/>
      <c r="C327" s="215"/>
      <c r="D327" s="215"/>
      <c r="E327" s="215"/>
      <c r="F327" s="215"/>
      <c r="G327" s="215"/>
      <c r="H327" s="216"/>
      <c r="I327" s="215"/>
      <c r="J327" s="215"/>
      <c r="K327" s="215"/>
      <c r="L327" s="215"/>
      <c r="M327" s="215"/>
      <c r="N327" s="217"/>
    </row>
    <row r="328" spans="1:14">
      <c r="A328" s="214"/>
      <c r="B328" s="215"/>
      <c r="C328" s="215"/>
      <c r="D328" s="215"/>
      <c r="E328" s="215"/>
      <c r="F328" s="215"/>
      <c r="G328" s="215"/>
      <c r="H328" s="216"/>
      <c r="I328" s="215"/>
      <c r="J328" s="215"/>
      <c r="K328" s="215"/>
      <c r="L328" s="215"/>
      <c r="M328" s="215"/>
      <c r="N328" s="217"/>
    </row>
    <row r="329" spans="1:14">
      <c r="A329" s="214"/>
      <c r="B329" s="215"/>
      <c r="C329" s="215"/>
      <c r="D329" s="215"/>
      <c r="E329" s="215"/>
      <c r="F329" s="215"/>
      <c r="G329" s="215"/>
      <c r="H329" s="216"/>
      <c r="I329" s="215"/>
      <c r="J329" s="215"/>
      <c r="K329" s="215"/>
      <c r="L329" s="215"/>
      <c r="M329" s="215"/>
      <c r="N329" s="217"/>
    </row>
    <row r="330" spans="1:14">
      <c r="A330" s="214"/>
      <c r="B330" s="215"/>
      <c r="C330" s="215"/>
      <c r="D330" s="215"/>
      <c r="E330" s="215"/>
      <c r="F330" s="215"/>
      <c r="G330" s="215"/>
      <c r="H330" s="216"/>
      <c r="I330" s="215"/>
      <c r="J330" s="215"/>
      <c r="K330" s="215"/>
      <c r="L330" s="215"/>
      <c r="M330" s="215"/>
      <c r="N330" s="217"/>
    </row>
    <row r="331" spans="1:14">
      <c r="A331" s="214"/>
      <c r="B331" s="215"/>
      <c r="C331" s="215"/>
      <c r="D331" s="215"/>
      <c r="E331" s="215"/>
      <c r="F331" s="215"/>
      <c r="G331" s="215"/>
      <c r="H331" s="216"/>
      <c r="I331" s="215"/>
      <c r="J331" s="215"/>
      <c r="K331" s="215"/>
      <c r="L331" s="215"/>
      <c r="M331" s="215"/>
      <c r="N331" s="217"/>
    </row>
    <row r="332" spans="1:14">
      <c r="A332" s="214"/>
      <c r="B332" s="215"/>
      <c r="C332" s="215"/>
      <c r="D332" s="215"/>
      <c r="E332" s="215"/>
      <c r="F332" s="215"/>
      <c r="G332" s="215"/>
      <c r="H332" s="216"/>
      <c r="I332" s="215"/>
      <c r="J332" s="215"/>
      <c r="K332" s="215"/>
      <c r="L332" s="215"/>
      <c r="M332" s="215"/>
      <c r="N332" s="217"/>
    </row>
    <row r="333" spans="1:14">
      <c r="A333" s="214"/>
      <c r="B333" s="215"/>
      <c r="C333" s="215"/>
      <c r="D333" s="215"/>
      <c r="E333" s="215"/>
      <c r="F333" s="215"/>
      <c r="G333" s="215"/>
      <c r="H333" s="216"/>
      <c r="I333" s="215"/>
      <c r="J333" s="215"/>
      <c r="K333" s="215"/>
      <c r="L333" s="215"/>
      <c r="M333" s="215"/>
      <c r="N333" s="217"/>
    </row>
    <row r="334" spans="1:14">
      <c r="A334" s="214"/>
      <c r="B334" s="215"/>
      <c r="C334" s="215"/>
      <c r="D334" s="215"/>
      <c r="E334" s="215"/>
      <c r="F334" s="215"/>
      <c r="G334" s="215"/>
      <c r="H334" s="216"/>
      <c r="I334" s="215"/>
      <c r="J334" s="215"/>
      <c r="K334" s="215"/>
      <c r="L334" s="215"/>
      <c r="M334" s="215"/>
      <c r="N334" s="217"/>
    </row>
    <row r="335" spans="1:14">
      <c r="A335" s="214"/>
      <c r="B335" s="215"/>
      <c r="C335" s="215"/>
      <c r="D335" s="215"/>
      <c r="E335" s="215"/>
      <c r="F335" s="215"/>
      <c r="G335" s="215"/>
      <c r="H335" s="216"/>
      <c r="I335" s="215"/>
      <c r="J335" s="215"/>
      <c r="K335" s="215"/>
      <c r="L335" s="215"/>
      <c r="M335" s="215"/>
      <c r="N335" s="217"/>
    </row>
    <row r="336" spans="1:14">
      <c r="A336" s="214"/>
      <c r="B336" s="215"/>
      <c r="C336" s="215"/>
      <c r="D336" s="215"/>
      <c r="E336" s="215"/>
      <c r="F336" s="215"/>
      <c r="G336" s="215"/>
      <c r="H336" s="216"/>
      <c r="I336" s="215"/>
      <c r="J336" s="215"/>
      <c r="K336" s="215"/>
      <c r="L336" s="215"/>
      <c r="M336" s="215"/>
      <c r="N336" s="217"/>
    </row>
    <row r="337" spans="1:14">
      <c r="A337" s="214"/>
      <c r="B337" s="215"/>
      <c r="C337" s="215"/>
      <c r="D337" s="215"/>
      <c r="E337" s="215"/>
      <c r="F337" s="215"/>
      <c r="G337" s="215"/>
      <c r="H337" s="216"/>
      <c r="I337" s="215"/>
      <c r="J337" s="215"/>
      <c r="K337" s="215"/>
      <c r="L337" s="215"/>
      <c r="M337" s="215"/>
      <c r="N337" s="217"/>
    </row>
    <row r="338" spans="1:14">
      <c r="A338" s="214"/>
      <c r="B338" s="215"/>
      <c r="C338" s="215"/>
      <c r="D338" s="215"/>
      <c r="E338" s="215"/>
      <c r="F338" s="215"/>
      <c r="G338" s="215"/>
      <c r="H338" s="216"/>
      <c r="I338" s="215"/>
      <c r="J338" s="215"/>
      <c r="K338" s="215"/>
      <c r="L338" s="215"/>
      <c r="M338" s="215"/>
      <c r="N338" s="217"/>
    </row>
    <row r="339" spans="1:14">
      <c r="A339" s="214"/>
      <c r="B339" s="215"/>
      <c r="C339" s="215"/>
      <c r="D339" s="215"/>
      <c r="E339" s="215"/>
      <c r="F339" s="215"/>
      <c r="G339" s="215"/>
      <c r="H339" s="216"/>
      <c r="I339" s="215"/>
      <c r="J339" s="215"/>
      <c r="K339" s="215"/>
      <c r="L339" s="215"/>
      <c r="M339" s="215"/>
      <c r="N339" s="217"/>
    </row>
    <row r="340" spans="1:14">
      <c r="A340" s="214"/>
      <c r="B340" s="215"/>
      <c r="C340" s="215"/>
      <c r="D340" s="215"/>
      <c r="E340" s="215"/>
      <c r="F340" s="215"/>
      <c r="G340" s="215"/>
      <c r="H340" s="216"/>
      <c r="I340" s="215"/>
      <c r="J340" s="215"/>
      <c r="K340" s="215"/>
      <c r="L340" s="215"/>
      <c r="M340" s="215"/>
      <c r="N340" s="217"/>
    </row>
    <row r="341" spans="1:14">
      <c r="A341" s="214"/>
      <c r="B341" s="215"/>
      <c r="C341" s="215"/>
      <c r="D341" s="215"/>
      <c r="E341" s="215"/>
      <c r="F341" s="215"/>
      <c r="G341" s="215"/>
      <c r="H341" s="216"/>
      <c r="I341" s="215"/>
      <c r="J341" s="215"/>
      <c r="K341" s="215"/>
      <c r="L341" s="215"/>
      <c r="M341" s="215"/>
      <c r="N341" s="217"/>
    </row>
    <row r="342" spans="1:14">
      <c r="A342" s="214"/>
      <c r="B342" s="215"/>
      <c r="C342" s="215"/>
      <c r="D342" s="215"/>
      <c r="E342" s="215"/>
      <c r="F342" s="215"/>
      <c r="G342" s="215"/>
      <c r="H342" s="216"/>
      <c r="I342" s="215"/>
      <c r="J342" s="215"/>
      <c r="K342" s="215"/>
      <c r="L342" s="215"/>
      <c r="M342" s="215"/>
      <c r="N342" s="217"/>
    </row>
    <row r="343" spans="1:14">
      <c r="A343" s="214"/>
      <c r="B343" s="215"/>
      <c r="C343" s="215"/>
      <c r="D343" s="215"/>
      <c r="E343" s="215"/>
      <c r="F343" s="215"/>
      <c r="G343" s="215"/>
      <c r="H343" s="216"/>
      <c r="I343" s="215"/>
      <c r="J343" s="215"/>
      <c r="K343" s="215"/>
      <c r="L343" s="215"/>
      <c r="M343" s="215"/>
      <c r="N343" s="217"/>
    </row>
    <row r="344" spans="1:14">
      <c r="A344" s="214"/>
      <c r="B344" s="215"/>
      <c r="C344" s="215"/>
      <c r="D344" s="215"/>
      <c r="E344" s="215"/>
      <c r="F344" s="215"/>
      <c r="G344" s="215"/>
      <c r="H344" s="216"/>
      <c r="I344" s="215"/>
      <c r="J344" s="215"/>
      <c r="K344" s="215"/>
      <c r="L344" s="215"/>
      <c r="M344" s="215"/>
      <c r="N344" s="217"/>
    </row>
    <row r="345" spans="1:14">
      <c r="A345" s="214"/>
      <c r="B345" s="215"/>
      <c r="C345" s="215"/>
      <c r="D345" s="215"/>
      <c r="E345" s="215"/>
      <c r="F345" s="215"/>
      <c r="G345" s="215"/>
      <c r="H345" s="216"/>
      <c r="I345" s="215"/>
      <c r="J345" s="215"/>
      <c r="K345" s="215"/>
      <c r="L345" s="215"/>
      <c r="M345" s="215"/>
      <c r="N345" s="217"/>
    </row>
    <row r="346" spans="1:14">
      <c r="A346" s="214"/>
      <c r="B346" s="215"/>
      <c r="C346" s="215"/>
      <c r="D346" s="215"/>
      <c r="E346" s="215"/>
      <c r="F346" s="215"/>
      <c r="G346" s="215"/>
      <c r="H346" s="216"/>
      <c r="I346" s="215"/>
      <c r="J346" s="215"/>
      <c r="K346" s="215"/>
      <c r="L346" s="215"/>
      <c r="M346" s="215"/>
      <c r="N346" s="217"/>
    </row>
    <row r="347" spans="1:14">
      <c r="A347" s="214"/>
      <c r="B347" s="215"/>
      <c r="C347" s="215"/>
      <c r="D347" s="215"/>
      <c r="E347" s="215"/>
      <c r="F347" s="215"/>
      <c r="G347" s="215"/>
      <c r="H347" s="216"/>
      <c r="I347" s="215"/>
      <c r="J347" s="215"/>
      <c r="K347" s="215"/>
      <c r="L347" s="215"/>
      <c r="M347" s="215"/>
      <c r="N347" s="217"/>
    </row>
    <row r="348" spans="1:14">
      <c r="A348" s="214"/>
      <c r="B348" s="215"/>
      <c r="C348" s="215"/>
      <c r="D348" s="215"/>
      <c r="E348" s="215"/>
      <c r="F348" s="215"/>
      <c r="G348" s="215"/>
      <c r="H348" s="216"/>
      <c r="I348" s="215"/>
      <c r="J348" s="215"/>
      <c r="K348" s="215"/>
      <c r="L348" s="215"/>
      <c r="M348" s="215"/>
      <c r="N348" s="217"/>
    </row>
    <row r="349" spans="1:14">
      <c r="A349" s="214"/>
      <c r="B349" s="215"/>
      <c r="C349" s="215"/>
      <c r="D349" s="215"/>
      <c r="E349" s="215"/>
      <c r="F349" s="215"/>
      <c r="G349" s="215"/>
      <c r="H349" s="216"/>
      <c r="I349" s="215"/>
      <c r="J349" s="215"/>
      <c r="K349" s="215"/>
      <c r="L349" s="215"/>
      <c r="M349" s="215"/>
      <c r="N349" s="217"/>
    </row>
    <row r="350" spans="1:14">
      <c r="A350" s="214"/>
      <c r="B350" s="215"/>
      <c r="C350" s="215"/>
      <c r="D350" s="215"/>
      <c r="E350" s="215"/>
      <c r="F350" s="215"/>
      <c r="G350" s="215"/>
      <c r="H350" s="216"/>
      <c r="I350" s="215"/>
      <c r="J350" s="215"/>
      <c r="K350" s="215"/>
      <c r="L350" s="215"/>
      <c r="M350" s="215"/>
      <c r="N350" s="217"/>
    </row>
    <row r="351" spans="1:14">
      <c r="A351" s="214"/>
      <c r="B351" s="215"/>
      <c r="C351" s="215"/>
      <c r="D351" s="215"/>
      <c r="E351" s="215"/>
      <c r="F351" s="215"/>
      <c r="G351" s="215"/>
      <c r="H351" s="216"/>
      <c r="I351" s="215"/>
      <c r="J351" s="215"/>
      <c r="K351" s="215"/>
      <c r="L351" s="215"/>
      <c r="M351" s="215"/>
      <c r="N351" s="217"/>
    </row>
    <row r="352" spans="1:14">
      <c r="A352" s="214"/>
      <c r="B352" s="215"/>
      <c r="C352" s="215"/>
      <c r="D352" s="215"/>
      <c r="E352" s="215"/>
      <c r="F352" s="215"/>
      <c r="G352" s="215"/>
      <c r="H352" s="216"/>
      <c r="I352" s="215"/>
      <c r="J352" s="215"/>
      <c r="K352" s="215"/>
      <c r="L352" s="215"/>
      <c r="M352" s="215"/>
      <c r="N352" s="217"/>
    </row>
    <row r="353" spans="1:14">
      <c r="A353" s="214"/>
      <c r="B353" s="215"/>
      <c r="C353" s="215"/>
      <c r="D353" s="215"/>
      <c r="E353" s="215"/>
      <c r="F353" s="215"/>
      <c r="G353" s="215"/>
      <c r="H353" s="216"/>
      <c r="I353" s="215"/>
      <c r="J353" s="215"/>
      <c r="K353" s="215"/>
      <c r="L353" s="215"/>
      <c r="M353" s="215"/>
      <c r="N353" s="217"/>
    </row>
    <row r="354" spans="1:14">
      <c r="A354" s="214"/>
      <c r="B354" s="215"/>
      <c r="C354" s="215"/>
      <c r="D354" s="215"/>
      <c r="E354" s="215"/>
      <c r="F354" s="215"/>
      <c r="G354" s="215"/>
      <c r="H354" s="216"/>
      <c r="I354" s="215"/>
      <c r="J354" s="215"/>
      <c r="K354" s="215"/>
      <c r="L354" s="215"/>
      <c r="M354" s="215"/>
      <c r="N354" s="217"/>
    </row>
    <row r="355" spans="1:14">
      <c r="A355" s="214"/>
      <c r="B355" s="215"/>
      <c r="C355" s="215"/>
      <c r="D355" s="215"/>
      <c r="E355" s="215"/>
      <c r="F355" s="215"/>
      <c r="G355" s="215"/>
      <c r="H355" s="216"/>
      <c r="I355" s="215"/>
      <c r="J355" s="215"/>
      <c r="K355" s="215"/>
      <c r="L355" s="215"/>
      <c r="M355" s="215"/>
      <c r="N355" s="217"/>
    </row>
    <row r="356" spans="1:14">
      <c r="A356" s="214"/>
      <c r="B356" s="215"/>
      <c r="C356" s="215"/>
      <c r="D356" s="215"/>
      <c r="E356" s="215"/>
      <c r="F356" s="215"/>
      <c r="G356" s="215"/>
      <c r="H356" s="216"/>
      <c r="I356" s="215"/>
      <c r="J356" s="215"/>
      <c r="K356" s="215"/>
      <c r="L356" s="215"/>
      <c r="M356" s="215"/>
      <c r="N356" s="217"/>
    </row>
    <row r="357" spans="1:14">
      <c r="A357" s="214"/>
      <c r="B357" s="215"/>
      <c r="C357" s="215"/>
      <c r="D357" s="215"/>
      <c r="E357" s="215"/>
      <c r="F357" s="215"/>
      <c r="G357" s="215"/>
      <c r="H357" s="216"/>
      <c r="I357" s="215"/>
      <c r="J357" s="215"/>
      <c r="K357" s="215"/>
      <c r="L357" s="215"/>
      <c r="M357" s="215"/>
      <c r="N357" s="217"/>
    </row>
    <row r="358" spans="1:14">
      <c r="A358" s="214"/>
      <c r="B358" s="215"/>
      <c r="C358" s="215"/>
      <c r="D358" s="215"/>
      <c r="E358" s="215"/>
      <c r="F358" s="215"/>
      <c r="G358" s="215"/>
      <c r="H358" s="216"/>
      <c r="I358" s="215"/>
      <c r="J358" s="215"/>
      <c r="K358" s="215"/>
      <c r="L358" s="215"/>
      <c r="M358" s="215"/>
      <c r="N358" s="217"/>
    </row>
    <row r="359" spans="1:14">
      <c r="A359" s="214"/>
      <c r="B359" s="215"/>
      <c r="C359" s="215"/>
      <c r="D359" s="215"/>
      <c r="E359" s="215"/>
      <c r="F359" s="215"/>
      <c r="G359" s="215"/>
      <c r="H359" s="216"/>
      <c r="I359" s="215"/>
      <c r="J359" s="215"/>
      <c r="K359" s="215"/>
      <c r="L359" s="215"/>
      <c r="M359" s="215"/>
      <c r="N359" s="217"/>
    </row>
    <row r="360" spans="1:14">
      <c r="A360" s="214"/>
      <c r="B360" s="215"/>
      <c r="C360" s="215"/>
      <c r="D360" s="215"/>
      <c r="E360" s="215"/>
      <c r="F360" s="215"/>
      <c r="G360" s="215"/>
      <c r="H360" s="216"/>
      <c r="I360" s="215"/>
      <c r="J360" s="215"/>
      <c r="K360" s="215"/>
      <c r="L360" s="215"/>
      <c r="M360" s="215"/>
      <c r="N360" s="217"/>
    </row>
    <row r="361" spans="1:14">
      <c r="A361" s="214"/>
      <c r="B361" s="215"/>
      <c r="C361" s="215"/>
      <c r="D361" s="215"/>
      <c r="E361" s="215"/>
      <c r="F361" s="215"/>
      <c r="G361" s="215"/>
      <c r="H361" s="216"/>
      <c r="I361" s="215"/>
      <c r="J361" s="215"/>
      <c r="K361" s="215"/>
      <c r="L361" s="215"/>
      <c r="M361" s="215"/>
      <c r="N361" s="217"/>
    </row>
    <row r="362" spans="1:14">
      <c r="A362" s="214"/>
      <c r="B362" s="215"/>
      <c r="C362" s="215"/>
      <c r="D362" s="215"/>
      <c r="E362" s="215"/>
      <c r="F362" s="215"/>
      <c r="G362" s="215"/>
      <c r="H362" s="216"/>
      <c r="I362" s="215"/>
      <c r="J362" s="215"/>
      <c r="K362" s="215"/>
      <c r="L362" s="215"/>
      <c r="M362" s="215"/>
      <c r="N362" s="217"/>
    </row>
    <row r="363" spans="1:14">
      <c r="A363" s="214"/>
      <c r="B363" s="215"/>
      <c r="C363" s="215"/>
      <c r="D363" s="215"/>
      <c r="E363" s="215"/>
      <c r="F363" s="215"/>
      <c r="G363" s="215"/>
      <c r="H363" s="216"/>
      <c r="I363" s="215"/>
      <c r="J363" s="215"/>
      <c r="K363" s="215"/>
      <c r="L363" s="215"/>
      <c r="M363" s="215"/>
      <c r="N363" s="217"/>
    </row>
    <row r="364" spans="1:14">
      <c r="A364" s="214"/>
      <c r="B364" s="215"/>
      <c r="C364" s="215"/>
      <c r="D364" s="215"/>
      <c r="E364" s="215"/>
      <c r="F364" s="215"/>
      <c r="G364" s="215"/>
      <c r="H364" s="216"/>
      <c r="I364" s="215"/>
      <c r="J364" s="215"/>
      <c r="K364" s="215"/>
      <c r="L364" s="215"/>
      <c r="M364" s="215"/>
      <c r="N364" s="217"/>
    </row>
    <row r="365" spans="1:14" ht="35" customHeight="1">
      <c r="A365" s="218"/>
      <c r="B365" s="219"/>
      <c r="C365" s="219"/>
      <c r="D365" s="219"/>
      <c r="E365" s="219"/>
      <c r="F365" s="219"/>
      <c r="G365" s="219"/>
      <c r="H365" s="220"/>
      <c r="I365" s="219"/>
      <c r="J365" s="219"/>
      <c r="K365" s="219"/>
      <c r="L365" s="219"/>
      <c r="M365" s="219"/>
      <c r="N365" s="221"/>
    </row>
    <row r="366" spans="1:14" ht="30" customHeight="1">
      <c r="A366" s="110" t="s">
        <v>66</v>
      </c>
      <c r="B366" s="111" t="s">
        <v>15</v>
      </c>
      <c r="C366" s="111"/>
      <c r="D366" s="111"/>
      <c r="E366" s="111"/>
      <c r="F366" s="111"/>
      <c r="G366" s="111"/>
      <c r="H366" s="111"/>
      <c r="I366" s="111"/>
      <c r="J366" s="111"/>
      <c r="K366" s="111"/>
      <c r="L366" s="111"/>
      <c r="M366" s="112"/>
      <c r="N366" s="113" t="s">
        <v>68</v>
      </c>
    </row>
    <row r="367" spans="1:14">
      <c r="A367" s="222"/>
      <c r="B367" s="215"/>
      <c r="C367" s="215"/>
      <c r="D367" s="215"/>
      <c r="E367" s="215"/>
      <c r="F367" s="215"/>
      <c r="G367" s="215"/>
      <c r="H367" s="216"/>
      <c r="I367" s="215"/>
      <c r="J367" s="215"/>
      <c r="K367" s="215"/>
      <c r="L367" s="215"/>
      <c r="M367" s="215"/>
      <c r="N367" s="217"/>
    </row>
    <row r="368" spans="1:14">
      <c r="A368" s="222"/>
      <c r="B368" s="215"/>
      <c r="C368" s="215"/>
      <c r="D368" s="215"/>
      <c r="E368" s="215"/>
      <c r="F368" s="215"/>
      <c r="G368" s="215"/>
      <c r="H368" s="216"/>
      <c r="I368" s="215"/>
      <c r="J368" s="215"/>
      <c r="K368" s="215"/>
      <c r="L368" s="215"/>
      <c r="M368" s="215"/>
      <c r="N368" s="217"/>
    </row>
    <row r="369" spans="1:14">
      <c r="A369" s="222"/>
      <c r="B369" s="215"/>
      <c r="C369" s="215"/>
      <c r="D369" s="215"/>
      <c r="E369" s="215"/>
      <c r="F369" s="215"/>
      <c r="G369" s="215"/>
      <c r="H369" s="216"/>
      <c r="I369" s="215"/>
      <c r="J369" s="215"/>
      <c r="K369" s="215"/>
      <c r="L369" s="215"/>
      <c r="M369" s="215"/>
      <c r="N369" s="217"/>
    </row>
    <row r="370" spans="1:14" ht="14.4" customHeight="1">
      <c r="A370" s="222"/>
      <c r="B370" s="215"/>
      <c r="C370" s="215"/>
      <c r="D370" s="215"/>
      <c r="E370" s="215"/>
      <c r="F370" s="215"/>
      <c r="G370" s="215"/>
      <c r="H370" s="216"/>
      <c r="I370" s="215"/>
      <c r="J370" s="215"/>
      <c r="K370" s="215"/>
      <c r="L370" s="215"/>
      <c r="M370" s="215"/>
      <c r="N370" s="217"/>
    </row>
    <row r="371" spans="1:14" ht="14" customHeight="1">
      <c r="A371" s="222"/>
      <c r="B371" s="215"/>
      <c r="C371" s="215"/>
      <c r="D371" s="215"/>
      <c r="E371" s="215"/>
      <c r="F371" s="215"/>
      <c r="G371" s="215"/>
      <c r="H371" s="216"/>
      <c r="I371" s="215"/>
      <c r="J371" s="215"/>
      <c r="K371" s="215"/>
      <c r="L371" s="215"/>
      <c r="M371" s="215"/>
      <c r="N371" s="217"/>
    </row>
    <row r="372" spans="1:14" ht="14.4" customHeight="1">
      <c r="A372" s="222"/>
      <c r="B372" s="215"/>
      <c r="C372" s="215"/>
      <c r="D372" s="215"/>
      <c r="E372" s="215"/>
      <c r="F372" s="215"/>
      <c r="G372" s="215"/>
      <c r="H372" s="216"/>
      <c r="I372" s="215"/>
      <c r="J372" s="215"/>
      <c r="K372" s="215"/>
      <c r="L372" s="215"/>
      <c r="M372" s="215"/>
      <c r="N372" s="217"/>
    </row>
    <row r="373" spans="1:14">
      <c r="A373" s="222"/>
      <c r="B373" s="215"/>
      <c r="C373" s="215"/>
      <c r="D373" s="215"/>
      <c r="E373" s="215"/>
      <c r="F373" s="215"/>
      <c r="G373" s="215"/>
      <c r="H373" s="216"/>
      <c r="I373" s="215"/>
      <c r="J373" s="215"/>
      <c r="K373" s="215"/>
      <c r="L373" s="215"/>
      <c r="M373" s="215"/>
      <c r="N373" s="217"/>
    </row>
    <row r="374" spans="1:14">
      <c r="A374" s="222"/>
      <c r="B374" s="215"/>
      <c r="C374" s="215"/>
      <c r="D374" s="215"/>
      <c r="E374" s="215"/>
      <c r="F374" s="215"/>
      <c r="G374" s="215"/>
      <c r="H374" s="216"/>
      <c r="I374" s="215"/>
      <c r="J374" s="215"/>
      <c r="K374" s="215"/>
      <c r="L374" s="215"/>
      <c r="M374" s="215"/>
      <c r="N374" s="217"/>
    </row>
    <row r="375" spans="1:14" ht="13.25" customHeight="1">
      <c r="A375" s="222"/>
      <c r="B375" s="215"/>
      <c r="C375" s="215"/>
      <c r="D375" s="215"/>
      <c r="E375" s="215"/>
      <c r="F375" s="215"/>
      <c r="G375" s="215"/>
      <c r="H375" s="216"/>
      <c r="I375" s="215"/>
      <c r="J375" s="215"/>
      <c r="K375" s="215"/>
      <c r="L375" s="215"/>
      <c r="M375" s="215"/>
      <c r="N375" s="217"/>
    </row>
    <row r="376" spans="1:14">
      <c r="A376" s="222"/>
      <c r="B376" s="215"/>
      <c r="C376" s="215"/>
      <c r="D376" s="215"/>
      <c r="E376" s="215"/>
      <c r="F376" s="215"/>
      <c r="G376" s="215"/>
      <c r="H376" s="216"/>
      <c r="I376" s="215"/>
      <c r="J376" s="215"/>
      <c r="K376" s="215"/>
      <c r="L376" s="215"/>
      <c r="M376" s="215"/>
      <c r="N376" s="217"/>
    </row>
    <row r="377" spans="1:14">
      <c r="A377" s="222"/>
      <c r="B377" s="215"/>
      <c r="C377" s="215"/>
      <c r="D377" s="215"/>
      <c r="E377" s="215"/>
      <c r="F377" s="215"/>
      <c r="G377" s="215"/>
      <c r="H377" s="216"/>
      <c r="I377" s="215"/>
      <c r="J377" s="215"/>
      <c r="K377" s="215"/>
      <c r="L377" s="215"/>
      <c r="M377" s="215"/>
      <c r="N377" s="217"/>
    </row>
    <row r="378" spans="1:14">
      <c r="A378" s="222"/>
      <c r="B378" s="215"/>
      <c r="C378" s="215"/>
      <c r="D378" s="215"/>
      <c r="E378" s="215"/>
      <c r="F378" s="215"/>
      <c r="G378" s="215"/>
      <c r="H378" s="216"/>
      <c r="I378" s="215"/>
      <c r="J378" s="215"/>
      <c r="K378" s="215"/>
      <c r="L378" s="215"/>
      <c r="M378" s="215"/>
      <c r="N378" s="217"/>
    </row>
    <row r="379" spans="1:14">
      <c r="A379" s="222"/>
      <c r="B379" s="215"/>
      <c r="C379" s="215"/>
      <c r="D379" s="215"/>
      <c r="E379" s="215"/>
      <c r="F379" s="215"/>
      <c r="G379" s="215"/>
      <c r="H379" s="216"/>
      <c r="I379" s="215"/>
      <c r="J379" s="215"/>
      <c r="K379" s="215"/>
      <c r="L379" s="215"/>
      <c r="M379" s="215"/>
      <c r="N379" s="217"/>
    </row>
    <row r="380" spans="1:14">
      <c r="A380" s="222"/>
      <c r="B380" s="215"/>
      <c r="C380" s="215"/>
      <c r="D380" s="215"/>
      <c r="E380" s="215"/>
      <c r="F380" s="215"/>
      <c r="G380" s="215"/>
      <c r="H380" s="216"/>
      <c r="I380" s="215"/>
      <c r="J380" s="215"/>
      <c r="K380" s="215"/>
      <c r="L380" s="215"/>
      <c r="M380" s="215"/>
      <c r="N380" s="217"/>
    </row>
    <row r="381" spans="1:14">
      <c r="A381" s="222"/>
      <c r="B381" s="215"/>
      <c r="C381" s="215"/>
      <c r="D381" s="215"/>
      <c r="E381" s="215"/>
      <c r="F381" s="215"/>
      <c r="G381" s="215"/>
      <c r="H381" s="216"/>
      <c r="I381" s="215"/>
      <c r="J381" s="215"/>
      <c r="K381" s="215"/>
      <c r="L381" s="215"/>
      <c r="M381" s="215"/>
      <c r="N381" s="217"/>
    </row>
    <row r="382" spans="1:14" ht="14" customHeight="1">
      <c r="A382" s="222"/>
      <c r="B382" s="215"/>
      <c r="C382" s="215"/>
      <c r="D382" s="215"/>
      <c r="E382" s="215"/>
      <c r="F382" s="215"/>
      <c r="G382" s="215"/>
      <c r="H382" s="216"/>
      <c r="I382" s="215"/>
      <c r="J382" s="215"/>
      <c r="K382" s="215"/>
      <c r="L382" s="215"/>
      <c r="M382" s="215"/>
      <c r="N382" s="217"/>
    </row>
    <row r="383" spans="1:14" ht="14" customHeight="1">
      <c r="A383" s="222"/>
      <c r="B383" s="215"/>
      <c r="C383" s="215"/>
      <c r="D383" s="215"/>
      <c r="E383" s="215"/>
      <c r="F383" s="215"/>
      <c r="G383" s="215"/>
      <c r="H383" s="216"/>
      <c r="I383" s="215"/>
      <c r="J383" s="215"/>
      <c r="K383" s="215"/>
      <c r="L383" s="215"/>
      <c r="M383" s="215"/>
      <c r="N383" s="217"/>
    </row>
    <row r="384" spans="1:14" ht="14" customHeight="1">
      <c r="A384" s="222"/>
      <c r="B384" s="215"/>
      <c r="C384" s="215"/>
      <c r="D384" s="215"/>
      <c r="E384" s="215"/>
      <c r="F384" s="215"/>
      <c r="G384" s="215"/>
      <c r="H384" s="216"/>
      <c r="I384" s="215"/>
      <c r="J384" s="215"/>
      <c r="K384" s="215"/>
      <c r="L384" s="215"/>
      <c r="M384" s="215"/>
      <c r="N384" s="217"/>
    </row>
    <row r="385" spans="1:14" ht="14" customHeight="1">
      <c r="A385" s="222"/>
      <c r="B385" s="215"/>
      <c r="C385" s="215"/>
      <c r="D385" s="215"/>
      <c r="E385" s="215"/>
      <c r="F385" s="215"/>
      <c r="G385" s="215"/>
      <c r="H385" s="216"/>
      <c r="I385" s="215"/>
      <c r="J385" s="215"/>
      <c r="K385" s="215"/>
      <c r="L385" s="215"/>
      <c r="M385" s="215"/>
      <c r="N385" s="217"/>
    </row>
    <row r="386" spans="1:14" ht="14" customHeight="1">
      <c r="A386" s="222"/>
      <c r="B386" s="215"/>
      <c r="C386" s="215"/>
      <c r="D386" s="215"/>
      <c r="E386" s="215"/>
      <c r="F386" s="215"/>
      <c r="G386" s="215"/>
      <c r="H386" s="216"/>
      <c r="I386" s="215"/>
      <c r="J386" s="215"/>
      <c r="K386" s="215"/>
      <c r="L386" s="215"/>
      <c r="M386" s="215"/>
      <c r="N386" s="217"/>
    </row>
    <row r="387" spans="1:14" ht="14" customHeight="1">
      <c r="A387" s="222"/>
      <c r="B387" s="215"/>
      <c r="C387" s="215"/>
      <c r="D387" s="215"/>
      <c r="E387" s="215"/>
      <c r="F387" s="215"/>
      <c r="G387" s="215"/>
      <c r="H387" s="216"/>
      <c r="I387" s="215"/>
      <c r="J387" s="215"/>
      <c r="K387" s="215"/>
      <c r="L387" s="215"/>
      <c r="M387" s="215"/>
      <c r="N387" s="217"/>
    </row>
    <row r="388" spans="1:14" ht="14" customHeight="1">
      <c r="A388" s="222"/>
      <c r="B388" s="215"/>
      <c r="C388" s="215"/>
      <c r="D388" s="215"/>
      <c r="E388" s="215"/>
      <c r="F388" s="215"/>
      <c r="G388" s="215"/>
      <c r="H388" s="216"/>
      <c r="I388" s="215"/>
      <c r="J388" s="215"/>
      <c r="K388" s="215"/>
      <c r="L388" s="215"/>
      <c r="M388" s="215"/>
      <c r="N388" s="217"/>
    </row>
    <row r="389" spans="1:14" ht="14" customHeight="1">
      <c r="A389" s="222"/>
      <c r="B389" s="215"/>
      <c r="C389" s="215"/>
      <c r="D389" s="215"/>
      <c r="E389" s="215"/>
      <c r="F389" s="215"/>
      <c r="G389" s="215"/>
      <c r="H389" s="216"/>
      <c r="I389" s="215"/>
      <c r="J389" s="215"/>
      <c r="K389" s="215"/>
      <c r="L389" s="215"/>
      <c r="M389" s="215"/>
      <c r="N389" s="217"/>
    </row>
    <row r="390" spans="1:14" ht="14" customHeight="1">
      <c r="A390" s="222"/>
      <c r="B390" s="215"/>
      <c r="C390" s="215"/>
      <c r="D390" s="215"/>
      <c r="E390" s="215"/>
      <c r="F390" s="215"/>
      <c r="G390" s="215"/>
      <c r="H390" s="216"/>
      <c r="I390" s="215"/>
      <c r="J390" s="215"/>
      <c r="K390" s="215"/>
      <c r="L390" s="215"/>
      <c r="M390" s="215"/>
      <c r="N390" s="217"/>
    </row>
    <row r="391" spans="1:14" ht="14" customHeight="1">
      <c r="A391" s="222"/>
      <c r="B391" s="215"/>
      <c r="C391" s="215"/>
      <c r="D391" s="215"/>
      <c r="E391" s="215"/>
      <c r="F391" s="215"/>
      <c r="G391" s="215"/>
      <c r="H391" s="216"/>
      <c r="I391" s="215"/>
      <c r="J391" s="215"/>
      <c r="K391" s="215"/>
      <c r="L391" s="215"/>
      <c r="M391" s="215"/>
      <c r="N391" s="217"/>
    </row>
    <row r="392" spans="1:14" ht="14" customHeight="1">
      <c r="A392" s="222"/>
      <c r="B392" s="215"/>
      <c r="C392" s="215"/>
      <c r="D392" s="215"/>
      <c r="E392" s="215"/>
      <c r="F392" s="215"/>
      <c r="G392" s="215"/>
      <c r="H392" s="216"/>
      <c r="I392" s="215"/>
      <c r="J392" s="215"/>
      <c r="K392" s="215"/>
      <c r="L392" s="215"/>
      <c r="M392" s="215"/>
      <c r="N392" s="217"/>
    </row>
    <row r="393" spans="1:14" ht="14" customHeight="1">
      <c r="A393" s="222"/>
      <c r="B393" s="215"/>
      <c r="C393" s="215"/>
      <c r="D393" s="215"/>
      <c r="E393" s="215"/>
      <c r="F393" s="215"/>
      <c r="G393" s="215"/>
      <c r="H393" s="216"/>
      <c r="I393" s="215"/>
      <c r="J393" s="215"/>
      <c r="K393" s="215"/>
      <c r="L393" s="215"/>
      <c r="M393" s="215"/>
      <c r="N393" s="217"/>
    </row>
    <row r="394" spans="1:14" ht="14" customHeight="1">
      <c r="A394" s="222"/>
      <c r="B394" s="215"/>
      <c r="C394" s="215"/>
      <c r="D394" s="215"/>
      <c r="E394" s="215"/>
      <c r="F394" s="215"/>
      <c r="G394" s="215"/>
      <c r="H394" s="216"/>
      <c r="I394" s="215"/>
      <c r="J394" s="215"/>
      <c r="K394" s="215"/>
      <c r="L394" s="215"/>
      <c r="M394" s="215"/>
      <c r="N394" s="217"/>
    </row>
    <row r="395" spans="1:14" ht="14" customHeight="1">
      <c r="A395" s="222"/>
      <c r="B395" s="215"/>
      <c r="C395" s="215"/>
      <c r="D395" s="215"/>
      <c r="E395" s="215"/>
      <c r="F395" s="215"/>
      <c r="G395" s="215"/>
      <c r="H395" s="216"/>
      <c r="I395" s="215"/>
      <c r="J395" s="215"/>
      <c r="K395" s="215"/>
      <c r="L395" s="215"/>
      <c r="M395" s="215"/>
      <c r="N395" s="217"/>
    </row>
    <row r="396" spans="1:14" ht="14" customHeight="1">
      <c r="A396" s="222"/>
      <c r="B396" s="215"/>
      <c r="C396" s="215"/>
      <c r="D396" s="215"/>
      <c r="E396" s="215"/>
      <c r="F396" s="215"/>
      <c r="G396" s="215"/>
      <c r="H396" s="216"/>
      <c r="I396" s="215"/>
      <c r="J396" s="215"/>
      <c r="K396" s="215"/>
      <c r="L396" s="215"/>
      <c r="M396" s="215"/>
      <c r="N396" s="217"/>
    </row>
    <row r="397" spans="1:14" ht="14" customHeight="1">
      <c r="A397" s="222"/>
      <c r="B397" s="215"/>
      <c r="C397" s="215"/>
      <c r="D397" s="215"/>
      <c r="E397" s="215"/>
      <c r="F397" s="215"/>
      <c r="G397" s="215"/>
      <c r="H397" s="216"/>
      <c r="I397" s="215"/>
      <c r="J397" s="215"/>
      <c r="K397" s="215"/>
      <c r="L397" s="215"/>
      <c r="M397" s="215"/>
      <c r="N397" s="217"/>
    </row>
    <row r="398" spans="1:14" ht="14" customHeight="1">
      <c r="A398" s="222"/>
      <c r="B398" s="215"/>
      <c r="C398" s="215"/>
      <c r="D398" s="215"/>
      <c r="E398" s="215"/>
      <c r="F398" s="215"/>
      <c r="G398" s="215"/>
      <c r="H398" s="216"/>
      <c r="I398" s="215"/>
      <c r="J398" s="215"/>
      <c r="K398" s="215"/>
      <c r="L398" s="215"/>
      <c r="M398" s="215"/>
      <c r="N398" s="217"/>
    </row>
    <row r="399" spans="1:14" ht="14" customHeight="1">
      <c r="A399" s="222"/>
      <c r="B399" s="215"/>
      <c r="C399" s="215"/>
      <c r="D399" s="215"/>
      <c r="E399" s="215"/>
      <c r="F399" s="215"/>
      <c r="G399" s="215"/>
      <c r="H399" s="216"/>
      <c r="I399" s="215"/>
      <c r="J399" s="215"/>
      <c r="K399" s="215"/>
      <c r="L399" s="215"/>
      <c r="M399" s="215"/>
      <c r="N399" s="217"/>
    </row>
    <row r="400" spans="1:14" ht="14" customHeight="1">
      <c r="A400" s="222"/>
      <c r="B400" s="215"/>
      <c r="C400" s="215"/>
      <c r="D400" s="215"/>
      <c r="E400" s="215"/>
      <c r="F400" s="215"/>
      <c r="G400" s="215"/>
      <c r="H400" s="216"/>
      <c r="I400" s="215"/>
      <c r="J400" s="215"/>
      <c r="K400" s="215"/>
      <c r="L400" s="215"/>
      <c r="M400" s="215"/>
      <c r="N400" s="217"/>
    </row>
    <row r="401" spans="1:14" ht="14" customHeight="1">
      <c r="A401" s="222"/>
      <c r="B401" s="215"/>
      <c r="C401" s="215"/>
      <c r="D401" s="215"/>
      <c r="E401" s="215"/>
      <c r="F401" s="215"/>
      <c r="G401" s="215"/>
      <c r="H401" s="216"/>
      <c r="I401" s="215"/>
      <c r="J401" s="215"/>
      <c r="K401" s="215"/>
      <c r="L401" s="215"/>
      <c r="M401" s="215"/>
      <c r="N401" s="217"/>
    </row>
    <row r="402" spans="1:14" ht="14" customHeight="1">
      <c r="A402" s="222"/>
      <c r="B402" s="215"/>
      <c r="C402" s="215"/>
      <c r="D402" s="215"/>
      <c r="E402" s="215"/>
      <c r="F402" s="215"/>
      <c r="G402" s="215"/>
      <c r="H402" s="216"/>
      <c r="I402" s="215"/>
      <c r="J402" s="215"/>
      <c r="K402" s="215"/>
      <c r="L402" s="215"/>
      <c r="M402" s="215"/>
      <c r="N402" s="217"/>
    </row>
    <row r="403" spans="1:14">
      <c r="A403" s="222"/>
      <c r="B403" s="215"/>
      <c r="C403" s="215"/>
      <c r="D403" s="215"/>
      <c r="E403" s="215"/>
      <c r="F403" s="215"/>
      <c r="G403" s="215"/>
      <c r="H403" s="216"/>
      <c r="I403" s="215"/>
      <c r="J403" s="215"/>
      <c r="K403" s="215"/>
      <c r="L403" s="215"/>
      <c r="M403" s="215"/>
      <c r="N403" s="217"/>
    </row>
    <row r="404" spans="1:14" ht="14.4" customHeight="1">
      <c r="A404" s="222"/>
      <c r="B404" s="215"/>
      <c r="C404" s="215"/>
      <c r="D404" s="215"/>
      <c r="E404" s="215"/>
      <c r="F404" s="215"/>
      <c r="G404" s="215"/>
      <c r="H404" s="216"/>
      <c r="I404" s="215"/>
      <c r="J404" s="215"/>
      <c r="K404" s="215"/>
      <c r="L404" s="215"/>
      <c r="M404" s="215"/>
      <c r="N404" s="217"/>
    </row>
    <row r="405" spans="1:14" ht="14" customHeight="1">
      <c r="A405" s="222"/>
      <c r="B405" s="215"/>
      <c r="C405" s="215"/>
      <c r="D405" s="215"/>
      <c r="E405" s="215"/>
      <c r="F405" s="215"/>
      <c r="G405" s="215"/>
      <c r="H405" s="216"/>
      <c r="I405" s="215"/>
      <c r="J405" s="215"/>
      <c r="K405" s="215"/>
      <c r="L405" s="215"/>
      <c r="M405" s="215"/>
      <c r="N405" s="217"/>
    </row>
    <row r="406" spans="1:14" ht="14.4" customHeight="1">
      <c r="A406" s="222"/>
      <c r="B406" s="215"/>
      <c r="C406" s="215"/>
      <c r="D406" s="215"/>
      <c r="E406" s="215"/>
      <c r="F406" s="215"/>
      <c r="G406" s="215"/>
      <c r="H406" s="216"/>
      <c r="I406" s="215"/>
      <c r="J406" s="215"/>
      <c r="K406" s="215"/>
      <c r="L406" s="215"/>
      <c r="M406" s="215"/>
      <c r="N406" s="217"/>
    </row>
    <row r="407" spans="1:14" ht="14.4" customHeight="1">
      <c r="A407" s="222"/>
      <c r="B407" s="215"/>
      <c r="C407" s="215"/>
      <c r="D407" s="215"/>
      <c r="E407" s="215"/>
      <c r="F407" s="215"/>
      <c r="G407" s="215"/>
      <c r="H407" s="216"/>
      <c r="I407" s="215"/>
      <c r="J407" s="215"/>
      <c r="K407" s="215"/>
      <c r="L407" s="215"/>
      <c r="M407" s="215"/>
      <c r="N407" s="217"/>
    </row>
    <row r="408" spans="1:14" ht="14" customHeight="1">
      <c r="A408" s="222"/>
      <c r="B408" s="215"/>
      <c r="C408" s="215"/>
      <c r="D408" s="215"/>
      <c r="E408" s="215"/>
      <c r="F408" s="215"/>
      <c r="G408" s="215"/>
      <c r="H408" s="216"/>
      <c r="I408" s="215"/>
      <c r="J408" s="215"/>
      <c r="K408" s="215"/>
      <c r="L408" s="215"/>
      <c r="M408" s="215"/>
      <c r="N408" s="217"/>
    </row>
    <row r="409" spans="1:14" ht="14.4" customHeight="1">
      <c r="A409" s="222"/>
      <c r="B409" s="215"/>
      <c r="C409" s="215"/>
      <c r="D409" s="215"/>
      <c r="E409" s="215"/>
      <c r="F409" s="215"/>
      <c r="G409" s="215"/>
      <c r="H409" s="216"/>
      <c r="I409" s="215"/>
      <c r="J409" s="215"/>
      <c r="K409" s="215"/>
      <c r="L409" s="215"/>
      <c r="M409" s="215"/>
      <c r="N409" s="217"/>
    </row>
    <row r="410" spans="1:14">
      <c r="A410" s="222"/>
      <c r="B410" s="215"/>
      <c r="C410" s="215"/>
      <c r="D410" s="215"/>
      <c r="E410" s="215"/>
      <c r="F410" s="215"/>
      <c r="G410" s="215"/>
      <c r="H410" s="216"/>
      <c r="I410" s="215"/>
      <c r="J410" s="215"/>
      <c r="K410" s="215"/>
      <c r="L410" s="215"/>
      <c r="M410" s="215"/>
      <c r="N410" s="217"/>
    </row>
    <row r="411" spans="1:14">
      <c r="A411" s="222"/>
      <c r="B411" s="215"/>
      <c r="C411" s="215"/>
      <c r="D411" s="215"/>
      <c r="E411" s="215"/>
      <c r="F411" s="215"/>
      <c r="G411" s="215"/>
      <c r="H411" s="216"/>
      <c r="I411" s="215"/>
      <c r="J411" s="215"/>
      <c r="K411" s="215"/>
      <c r="L411" s="215"/>
      <c r="M411" s="215"/>
      <c r="N411" s="217"/>
    </row>
    <row r="412" spans="1:14">
      <c r="A412" s="223"/>
      <c r="B412" s="219"/>
      <c r="C412" s="219"/>
      <c r="D412" s="219"/>
      <c r="E412" s="219"/>
      <c r="F412" s="219"/>
      <c r="G412" s="219"/>
      <c r="H412" s="220"/>
      <c r="I412" s="219"/>
      <c r="J412" s="219"/>
      <c r="K412" s="219"/>
      <c r="L412" s="219"/>
      <c r="M412" s="219"/>
      <c r="N412" s="221"/>
    </row>
    <row r="413" spans="1:14" ht="30" customHeight="1">
      <c r="A413" s="224" t="s">
        <v>66</v>
      </c>
      <c r="B413" s="225" t="s">
        <v>450</v>
      </c>
      <c r="C413" s="225"/>
      <c r="D413" s="225"/>
      <c r="E413" s="225"/>
      <c r="F413" s="225"/>
      <c r="G413" s="225"/>
      <c r="H413" s="225"/>
      <c r="I413" s="225"/>
      <c r="J413" s="225"/>
      <c r="K413" s="225"/>
      <c r="L413" s="225"/>
      <c r="M413" s="226"/>
      <c r="N413" s="227" t="s">
        <v>68</v>
      </c>
    </row>
    <row r="414" spans="1:14">
      <c r="A414" s="228"/>
      <c r="B414" s="229"/>
      <c r="C414" s="229"/>
      <c r="D414" s="229"/>
      <c r="E414" s="229"/>
      <c r="F414" s="229"/>
      <c r="G414" s="229"/>
      <c r="H414" s="230"/>
      <c r="I414" s="229"/>
      <c r="J414" s="229"/>
      <c r="K414" s="229"/>
      <c r="L414" s="229"/>
      <c r="M414" s="229"/>
      <c r="N414" s="231"/>
    </row>
    <row r="415" spans="1:14">
      <c r="A415" s="228"/>
      <c r="B415" s="229"/>
      <c r="C415" s="229"/>
      <c r="D415" s="229"/>
      <c r="E415" s="229"/>
      <c r="F415" s="229"/>
      <c r="G415" s="229"/>
      <c r="H415" s="230"/>
      <c r="I415" s="229"/>
      <c r="J415" s="229"/>
      <c r="K415" s="229"/>
      <c r="L415" s="229"/>
      <c r="M415" s="229"/>
      <c r="N415" s="231"/>
    </row>
    <row r="416" spans="1:14">
      <c r="A416" s="228"/>
      <c r="B416" s="229"/>
      <c r="C416" s="229"/>
      <c r="D416" s="229"/>
      <c r="E416" s="229"/>
      <c r="F416" s="229"/>
      <c r="G416" s="229"/>
      <c r="H416" s="230"/>
      <c r="I416" s="229"/>
      <c r="J416" s="229"/>
      <c r="K416" s="229"/>
      <c r="L416" s="229"/>
      <c r="M416" s="229"/>
      <c r="N416" s="231"/>
    </row>
    <row r="417" spans="1:14">
      <c r="A417" s="228"/>
      <c r="B417" s="229"/>
      <c r="C417" s="229"/>
      <c r="D417" s="229"/>
      <c r="E417" s="229"/>
      <c r="F417" s="229"/>
      <c r="G417" s="229"/>
      <c r="H417" s="230"/>
      <c r="I417" s="229"/>
      <c r="J417" s="229"/>
      <c r="K417" s="229"/>
      <c r="L417" s="229"/>
      <c r="M417" s="229"/>
      <c r="N417" s="231"/>
    </row>
    <row r="418" spans="1:14">
      <c r="A418" s="228"/>
      <c r="B418" s="229"/>
      <c r="C418" s="229"/>
      <c r="D418" s="229"/>
      <c r="E418" s="229"/>
      <c r="F418" s="229"/>
      <c r="G418" s="229"/>
      <c r="H418" s="230"/>
      <c r="I418" s="229"/>
      <c r="J418" s="229"/>
      <c r="K418" s="229"/>
      <c r="L418" s="229"/>
      <c r="M418" s="229"/>
      <c r="N418" s="231"/>
    </row>
    <row r="419" spans="1:14" ht="14" customHeight="1">
      <c r="A419" s="228"/>
      <c r="B419" s="229"/>
      <c r="C419" s="229"/>
      <c r="D419" s="229"/>
      <c r="E419" s="229"/>
      <c r="F419" s="229"/>
      <c r="G419" s="229"/>
      <c r="H419" s="230"/>
      <c r="I419" s="229"/>
      <c r="J419" s="229"/>
      <c r="K419" s="229"/>
      <c r="L419" s="229"/>
      <c r="M419" s="229"/>
      <c r="N419" s="231"/>
    </row>
    <row r="420" spans="1:14">
      <c r="A420" s="228"/>
      <c r="B420" s="229"/>
      <c r="C420" s="229"/>
      <c r="D420" s="229"/>
      <c r="E420" s="229"/>
      <c r="F420" s="229"/>
      <c r="G420" s="229"/>
      <c r="H420" s="230"/>
      <c r="I420" s="229"/>
      <c r="J420" s="229"/>
      <c r="K420" s="229"/>
      <c r="L420" s="229"/>
      <c r="M420" s="229"/>
      <c r="N420" s="231"/>
    </row>
    <row r="421" spans="1:14">
      <c r="A421" s="228"/>
      <c r="B421" s="229"/>
      <c r="C421" s="229"/>
      <c r="D421" s="229"/>
      <c r="E421" s="229"/>
      <c r="F421" s="229"/>
      <c r="G421" s="229"/>
      <c r="H421" s="230"/>
      <c r="I421" s="229"/>
      <c r="J421" s="229"/>
      <c r="K421" s="229"/>
      <c r="L421" s="229"/>
      <c r="M421" s="229"/>
      <c r="N421" s="231"/>
    </row>
    <row r="422" spans="1:14" ht="14" customHeight="1">
      <c r="A422" s="228"/>
      <c r="B422" s="229"/>
      <c r="C422" s="229"/>
      <c r="D422" s="229"/>
      <c r="E422" s="229"/>
      <c r="F422" s="229"/>
      <c r="G422" s="229"/>
      <c r="H422" s="230"/>
      <c r="I422" s="229"/>
      <c r="J422" s="229"/>
      <c r="K422" s="229"/>
      <c r="L422" s="229"/>
      <c r="M422" s="229"/>
      <c r="N422" s="231"/>
    </row>
    <row r="423" spans="1:14" ht="14" customHeight="1">
      <c r="A423" s="228"/>
      <c r="B423" s="229"/>
      <c r="C423" s="229"/>
      <c r="D423" s="229"/>
      <c r="E423" s="229"/>
      <c r="F423" s="229"/>
      <c r="G423" s="229"/>
      <c r="H423" s="230"/>
      <c r="I423" s="229"/>
      <c r="J423" s="229"/>
      <c r="K423" s="229"/>
      <c r="L423" s="229"/>
      <c r="M423" s="229"/>
      <c r="N423" s="231"/>
    </row>
    <row r="424" spans="1:14">
      <c r="A424" s="228"/>
      <c r="B424" s="229"/>
      <c r="C424" s="229"/>
      <c r="D424" s="229"/>
      <c r="E424" s="229"/>
      <c r="F424" s="229"/>
      <c r="G424" s="229"/>
      <c r="H424" s="230"/>
      <c r="I424" s="229"/>
      <c r="J424" s="229"/>
      <c r="K424" s="229"/>
      <c r="L424" s="229"/>
      <c r="M424" s="229"/>
      <c r="N424" s="231"/>
    </row>
    <row r="425" spans="1:14">
      <c r="A425" s="228"/>
      <c r="B425" s="229"/>
      <c r="C425" s="229"/>
      <c r="D425" s="229"/>
      <c r="E425" s="229"/>
      <c r="F425" s="229"/>
      <c r="G425" s="229"/>
      <c r="H425" s="230"/>
      <c r="I425" s="229"/>
      <c r="J425" s="229"/>
      <c r="K425" s="229"/>
      <c r="L425" s="229"/>
      <c r="M425" s="229"/>
      <c r="N425" s="231"/>
    </row>
    <row r="426" spans="1:14" ht="14" customHeight="1">
      <c r="A426" s="228"/>
      <c r="B426" s="229"/>
      <c r="C426" s="229"/>
      <c r="D426" s="229"/>
      <c r="E426" s="229"/>
      <c r="F426" s="229"/>
      <c r="G426" s="229"/>
      <c r="H426" s="230"/>
      <c r="I426" s="229"/>
      <c r="J426" s="229"/>
      <c r="K426" s="229"/>
      <c r="L426" s="229"/>
      <c r="M426" s="229"/>
      <c r="N426" s="231"/>
    </row>
    <row r="427" spans="1:14" ht="14" customHeight="1">
      <c r="A427" s="228"/>
      <c r="B427" s="229"/>
      <c r="C427" s="229"/>
      <c r="D427" s="229"/>
      <c r="E427" s="229"/>
      <c r="F427" s="229"/>
      <c r="G427" s="229"/>
      <c r="H427" s="230"/>
      <c r="I427" s="229"/>
      <c r="J427" s="229"/>
      <c r="K427" s="229"/>
      <c r="L427" s="229"/>
      <c r="M427" s="229"/>
      <c r="N427" s="231"/>
    </row>
    <row r="428" spans="1:14">
      <c r="A428" s="228"/>
      <c r="B428" s="229"/>
      <c r="C428" s="229"/>
      <c r="D428" s="229"/>
      <c r="E428" s="229"/>
      <c r="F428" s="229"/>
      <c r="G428" s="229"/>
      <c r="H428" s="230"/>
      <c r="I428" s="229"/>
      <c r="J428" s="229"/>
      <c r="K428" s="229"/>
      <c r="L428" s="229"/>
      <c r="M428" s="229"/>
      <c r="N428" s="231"/>
    </row>
    <row r="429" spans="1:14">
      <c r="A429" s="228"/>
      <c r="B429" s="229"/>
      <c r="C429" s="229"/>
      <c r="D429" s="229"/>
      <c r="E429" s="229"/>
      <c r="F429" s="229"/>
      <c r="G429" s="229"/>
      <c r="H429" s="230"/>
      <c r="I429" s="229"/>
      <c r="J429" s="229"/>
      <c r="K429" s="229"/>
      <c r="L429" s="229"/>
      <c r="M429" s="229"/>
      <c r="N429" s="231"/>
    </row>
    <row r="430" spans="1:14" ht="14" customHeight="1">
      <c r="A430" s="228"/>
      <c r="B430" s="229"/>
      <c r="C430" s="229"/>
      <c r="D430" s="229"/>
      <c r="E430" s="229"/>
      <c r="F430" s="229"/>
      <c r="G430" s="229"/>
      <c r="H430" s="230"/>
      <c r="I430" s="229"/>
      <c r="J430" s="229"/>
      <c r="K430" s="229"/>
      <c r="L430" s="229"/>
      <c r="M430" s="229"/>
      <c r="N430" s="231"/>
    </row>
    <row r="431" spans="1:14" ht="14" customHeight="1">
      <c r="A431" s="228"/>
      <c r="B431" s="229"/>
      <c r="C431" s="229"/>
      <c r="D431" s="229"/>
      <c r="E431" s="229"/>
      <c r="F431" s="229"/>
      <c r="G431" s="229"/>
      <c r="H431" s="230"/>
      <c r="I431" s="229"/>
      <c r="J431" s="229"/>
      <c r="K431" s="229"/>
      <c r="L431" s="229"/>
      <c r="M431" s="229"/>
      <c r="N431" s="231"/>
    </row>
    <row r="432" spans="1:14">
      <c r="A432" s="228"/>
      <c r="B432" s="229"/>
      <c r="C432" s="229"/>
      <c r="D432" s="229"/>
      <c r="E432" s="229"/>
      <c r="F432" s="229"/>
      <c r="G432" s="229"/>
      <c r="H432" s="230"/>
      <c r="I432" s="229"/>
      <c r="J432" s="229"/>
      <c r="K432" s="229"/>
      <c r="L432" s="229"/>
      <c r="M432" s="229"/>
      <c r="N432" s="231"/>
    </row>
    <row r="433" spans="1:14">
      <c r="A433" s="228"/>
      <c r="B433" s="229"/>
      <c r="C433" s="229"/>
      <c r="D433" s="229"/>
      <c r="E433" s="229"/>
      <c r="F433" s="229"/>
      <c r="G433" s="229"/>
      <c r="H433" s="230"/>
      <c r="I433" s="229"/>
      <c r="J433" s="229"/>
      <c r="K433" s="229"/>
      <c r="L433" s="229"/>
      <c r="M433" s="229"/>
      <c r="N433" s="231"/>
    </row>
    <row r="434" spans="1:14" ht="14" customHeight="1">
      <c r="A434" s="228"/>
      <c r="B434" s="229"/>
      <c r="C434" s="229"/>
      <c r="D434" s="229"/>
      <c r="E434" s="229"/>
      <c r="F434" s="229"/>
      <c r="G434" s="229"/>
      <c r="H434" s="230"/>
      <c r="I434" s="229"/>
      <c r="J434" s="229"/>
      <c r="K434" s="229"/>
      <c r="L434" s="229"/>
      <c r="M434" s="229"/>
      <c r="N434" s="231"/>
    </row>
    <row r="435" spans="1:14" ht="14" customHeight="1">
      <c r="A435" s="228"/>
      <c r="B435" s="229"/>
      <c r="C435" s="229"/>
      <c r="D435" s="229"/>
      <c r="E435" s="229"/>
      <c r="F435" s="229"/>
      <c r="G435" s="229"/>
      <c r="H435" s="230"/>
      <c r="I435" s="229"/>
      <c r="J435" s="229"/>
      <c r="K435" s="229"/>
      <c r="L435" s="229"/>
      <c r="M435" s="229"/>
      <c r="N435" s="231"/>
    </row>
    <row r="436" spans="1:14">
      <c r="A436" s="228"/>
      <c r="B436" s="229"/>
      <c r="C436" s="229"/>
      <c r="D436" s="229"/>
      <c r="E436" s="229"/>
      <c r="F436" s="229"/>
      <c r="G436" s="229"/>
      <c r="H436" s="230"/>
      <c r="I436" s="229"/>
      <c r="J436" s="229"/>
      <c r="K436" s="229"/>
      <c r="L436" s="229"/>
      <c r="M436" s="229"/>
      <c r="N436" s="231"/>
    </row>
    <row r="437" spans="1:14">
      <c r="A437" s="228"/>
      <c r="B437" s="229"/>
      <c r="C437" s="229"/>
      <c r="D437" s="229"/>
      <c r="E437" s="229"/>
      <c r="F437" s="229"/>
      <c r="G437" s="229"/>
      <c r="H437" s="230"/>
      <c r="I437" s="229"/>
      <c r="J437" s="229"/>
      <c r="K437" s="229"/>
      <c r="L437" s="229"/>
      <c r="M437" s="229"/>
      <c r="N437" s="231"/>
    </row>
    <row r="438" spans="1:14" ht="14" customHeight="1">
      <c r="A438" s="228"/>
      <c r="B438" s="229"/>
      <c r="C438" s="229"/>
      <c r="D438" s="229"/>
      <c r="E438" s="229"/>
      <c r="F438" s="229"/>
      <c r="G438" s="229"/>
      <c r="H438" s="230"/>
      <c r="I438" s="229"/>
      <c r="J438" s="229"/>
      <c r="K438" s="229"/>
      <c r="L438" s="229"/>
      <c r="M438" s="229"/>
      <c r="N438" s="231"/>
    </row>
    <row r="439" spans="1:14">
      <c r="A439" s="228"/>
      <c r="B439" s="229"/>
      <c r="C439" s="229"/>
      <c r="D439" s="229"/>
      <c r="E439" s="229"/>
      <c r="F439" s="229"/>
      <c r="G439" s="229"/>
      <c r="H439" s="230"/>
      <c r="I439" s="229"/>
      <c r="J439" s="229"/>
      <c r="K439" s="229"/>
      <c r="L439" s="229"/>
      <c r="M439" s="229"/>
      <c r="N439" s="231"/>
    </row>
    <row r="440" spans="1:14" ht="14" customHeight="1">
      <c r="A440" s="228"/>
      <c r="B440" s="229"/>
      <c r="C440" s="229"/>
      <c r="D440" s="229"/>
      <c r="E440" s="229"/>
      <c r="F440" s="229"/>
      <c r="G440" s="229"/>
      <c r="H440" s="230"/>
      <c r="I440" s="229"/>
      <c r="J440" s="229"/>
      <c r="K440" s="229"/>
      <c r="L440" s="229"/>
      <c r="M440" s="229"/>
      <c r="N440" s="231"/>
    </row>
    <row r="441" spans="1:14">
      <c r="A441" s="228"/>
      <c r="B441" s="229"/>
      <c r="C441" s="229"/>
      <c r="D441" s="229"/>
      <c r="E441" s="229"/>
      <c r="F441" s="229"/>
      <c r="G441" s="229"/>
      <c r="H441" s="230"/>
      <c r="I441" s="229"/>
      <c r="J441" s="229"/>
      <c r="K441" s="229"/>
      <c r="L441" s="229"/>
      <c r="M441" s="229"/>
      <c r="N441" s="231"/>
    </row>
    <row r="442" spans="1:14">
      <c r="A442" s="228"/>
      <c r="B442" s="229"/>
      <c r="C442" s="229"/>
      <c r="D442" s="229"/>
      <c r="E442" s="229"/>
      <c r="F442" s="229"/>
      <c r="G442" s="229"/>
      <c r="H442" s="230"/>
      <c r="I442" s="229"/>
      <c r="J442" s="229"/>
      <c r="K442" s="229"/>
      <c r="L442" s="229"/>
      <c r="M442" s="229"/>
      <c r="N442" s="231"/>
    </row>
    <row r="443" spans="1:14">
      <c r="A443" s="228"/>
      <c r="B443" s="229"/>
      <c r="C443" s="229"/>
      <c r="D443" s="229"/>
      <c r="E443" s="229"/>
      <c r="F443" s="229"/>
      <c r="G443" s="229"/>
      <c r="H443" s="230"/>
      <c r="I443" s="229"/>
      <c r="J443" s="229"/>
      <c r="K443" s="229"/>
      <c r="L443" s="229"/>
      <c r="M443" s="229"/>
      <c r="N443" s="231"/>
    </row>
    <row r="444" spans="1:14" ht="14" customHeight="1">
      <c r="A444" s="228"/>
      <c r="B444" s="229"/>
      <c r="C444" s="229"/>
      <c r="D444" s="229"/>
      <c r="E444" s="229"/>
      <c r="F444" s="229"/>
      <c r="G444" s="229"/>
      <c r="H444" s="230"/>
      <c r="I444" s="229"/>
      <c r="J444" s="229"/>
      <c r="K444" s="229"/>
      <c r="L444" s="229"/>
      <c r="M444" s="229"/>
      <c r="N444" s="231"/>
    </row>
    <row r="445" spans="1:14">
      <c r="A445" s="228"/>
      <c r="B445" s="229"/>
      <c r="C445" s="229"/>
      <c r="D445" s="229"/>
      <c r="E445" s="229"/>
      <c r="F445" s="229"/>
      <c r="G445" s="229"/>
      <c r="H445" s="230"/>
      <c r="I445" s="229"/>
      <c r="J445" s="229"/>
      <c r="K445" s="229"/>
      <c r="L445" s="229"/>
      <c r="M445" s="229"/>
      <c r="N445" s="231"/>
    </row>
    <row r="446" spans="1:14">
      <c r="A446" s="228"/>
      <c r="B446" s="229"/>
      <c r="C446" s="229"/>
      <c r="D446" s="229"/>
      <c r="E446" s="229"/>
      <c r="F446" s="229"/>
      <c r="G446" s="229"/>
      <c r="H446" s="230"/>
      <c r="I446" s="229"/>
      <c r="J446" s="229"/>
      <c r="K446" s="229"/>
      <c r="L446" s="229"/>
      <c r="M446" s="229"/>
      <c r="N446" s="231"/>
    </row>
    <row r="447" spans="1:14">
      <c r="A447" s="228"/>
      <c r="B447" s="229"/>
      <c r="C447" s="229"/>
      <c r="D447" s="229"/>
      <c r="E447" s="229"/>
      <c r="F447" s="229"/>
      <c r="G447" s="229"/>
      <c r="H447" s="230"/>
      <c r="I447" s="229"/>
      <c r="J447" s="229"/>
      <c r="K447" s="229"/>
      <c r="L447" s="229"/>
      <c r="M447" s="229"/>
      <c r="N447" s="231"/>
    </row>
    <row r="448" spans="1:14" ht="14" customHeight="1">
      <c r="A448" s="228"/>
      <c r="B448" s="229"/>
      <c r="C448" s="229"/>
      <c r="D448" s="229"/>
      <c r="E448" s="229"/>
      <c r="F448" s="229"/>
      <c r="G448" s="229"/>
      <c r="H448" s="230"/>
      <c r="I448" s="229"/>
      <c r="J448" s="229"/>
      <c r="K448" s="229"/>
      <c r="L448" s="229"/>
      <c r="M448" s="229"/>
      <c r="N448" s="231"/>
    </row>
    <row r="449" spans="1:14">
      <c r="A449" s="228"/>
      <c r="B449" s="229"/>
      <c r="C449" s="229"/>
      <c r="D449" s="229"/>
      <c r="E449" s="229"/>
      <c r="F449" s="229"/>
      <c r="G449" s="229"/>
      <c r="H449" s="230"/>
      <c r="I449" s="229"/>
      <c r="J449" s="229"/>
      <c r="K449" s="229"/>
      <c r="L449" s="229"/>
      <c r="M449" s="229"/>
      <c r="N449" s="231"/>
    </row>
    <row r="450" spans="1:14">
      <c r="A450" s="228"/>
      <c r="B450" s="229"/>
      <c r="C450" s="229"/>
      <c r="D450" s="229"/>
      <c r="E450" s="229"/>
      <c r="F450" s="229"/>
      <c r="G450" s="229"/>
      <c r="H450" s="230"/>
      <c r="I450" s="229"/>
      <c r="J450" s="229"/>
      <c r="K450" s="229"/>
      <c r="L450" s="229"/>
      <c r="M450" s="229"/>
      <c r="N450" s="231"/>
    </row>
    <row r="451" spans="1:14">
      <c r="A451" s="228"/>
      <c r="B451" s="229"/>
      <c r="C451" s="229"/>
      <c r="D451" s="229"/>
      <c r="E451" s="229"/>
      <c r="F451" s="229"/>
      <c r="G451" s="229"/>
      <c r="H451" s="230"/>
      <c r="I451" s="229"/>
      <c r="J451" s="229"/>
      <c r="K451" s="229"/>
      <c r="L451" s="229"/>
      <c r="M451" s="229"/>
      <c r="N451" s="231"/>
    </row>
    <row r="452" spans="1:14" ht="14" customHeight="1">
      <c r="A452" s="228"/>
      <c r="B452" s="229"/>
      <c r="C452" s="229"/>
      <c r="D452" s="229"/>
      <c r="E452" s="229"/>
      <c r="F452" s="229"/>
      <c r="G452" s="229"/>
      <c r="H452" s="230"/>
      <c r="I452" s="229"/>
      <c r="J452" s="229"/>
      <c r="K452" s="229"/>
      <c r="L452" s="229"/>
      <c r="M452" s="229"/>
      <c r="N452" s="231"/>
    </row>
    <row r="453" spans="1:14">
      <c r="A453" s="228"/>
      <c r="B453" s="229"/>
      <c r="C453" s="229"/>
      <c r="D453" s="229"/>
      <c r="E453" s="229"/>
      <c r="F453" s="229"/>
      <c r="G453" s="229"/>
      <c r="H453" s="230"/>
      <c r="I453" s="229"/>
      <c r="J453" s="229"/>
      <c r="K453" s="229"/>
      <c r="L453" s="229"/>
      <c r="M453" s="229"/>
      <c r="N453" s="231"/>
    </row>
    <row r="454" spans="1:14">
      <c r="A454" s="228"/>
      <c r="B454" s="229"/>
      <c r="C454" s="229"/>
      <c r="D454" s="229"/>
      <c r="E454" s="229"/>
      <c r="F454" s="229"/>
      <c r="G454" s="229"/>
      <c r="H454" s="230"/>
      <c r="I454" s="229"/>
      <c r="J454" s="229"/>
      <c r="K454" s="229"/>
      <c r="L454" s="229"/>
      <c r="M454" s="229"/>
      <c r="N454" s="231"/>
    </row>
    <row r="455" spans="1:14">
      <c r="A455" s="228"/>
      <c r="B455" s="229"/>
      <c r="C455" s="229"/>
      <c r="D455" s="229"/>
      <c r="E455" s="229"/>
      <c r="F455" s="229"/>
      <c r="G455" s="229"/>
      <c r="H455" s="230"/>
      <c r="I455" s="229"/>
      <c r="J455" s="229"/>
      <c r="K455" s="229"/>
      <c r="L455" s="229"/>
      <c r="M455" s="229"/>
      <c r="N455" s="231"/>
    </row>
    <row r="456" spans="1:14" ht="14" customHeight="1">
      <c r="A456" s="228"/>
      <c r="B456" s="229"/>
      <c r="C456" s="229"/>
      <c r="D456" s="229"/>
      <c r="E456" s="229"/>
      <c r="F456" s="229"/>
      <c r="G456" s="229"/>
      <c r="H456" s="230"/>
      <c r="I456" s="229"/>
      <c r="J456" s="229"/>
      <c r="K456" s="229"/>
      <c r="L456" s="229"/>
      <c r="M456" s="229"/>
      <c r="N456" s="231"/>
    </row>
    <row r="457" spans="1:14" ht="14" customHeight="1">
      <c r="A457" s="228"/>
      <c r="B457" s="229"/>
      <c r="C457" s="229"/>
      <c r="D457" s="229"/>
      <c r="E457" s="229"/>
      <c r="F457" s="229"/>
      <c r="G457" s="229"/>
      <c r="H457" s="230"/>
      <c r="I457" s="229"/>
      <c r="J457" s="229"/>
      <c r="K457" s="229"/>
      <c r="L457" s="229"/>
      <c r="M457" s="229"/>
      <c r="N457" s="231"/>
    </row>
    <row r="458" spans="1:14">
      <c r="A458" s="228"/>
      <c r="B458" s="229"/>
      <c r="C458" s="229"/>
      <c r="D458" s="229"/>
      <c r="E458" s="229"/>
      <c r="F458" s="229"/>
      <c r="G458" s="229"/>
      <c r="H458" s="230"/>
      <c r="I458" s="229"/>
      <c r="J458" s="229"/>
      <c r="K458" s="229"/>
      <c r="L458" s="229"/>
      <c r="M458" s="229"/>
      <c r="N458" s="231"/>
    </row>
    <row r="459" spans="1:14">
      <c r="A459" s="232"/>
      <c r="B459" s="233"/>
      <c r="C459" s="233"/>
      <c r="D459" s="233"/>
      <c r="E459" s="233"/>
      <c r="F459" s="233"/>
      <c r="G459" s="233"/>
      <c r="H459" s="234"/>
      <c r="I459" s="233"/>
      <c r="J459" s="233"/>
      <c r="K459" s="233"/>
      <c r="L459" s="233"/>
      <c r="M459" s="233"/>
      <c r="N459" s="235"/>
    </row>
    <row r="460" spans="1:14" ht="30" customHeight="1">
      <c r="A460" s="110" t="s">
        <v>66</v>
      </c>
      <c r="B460" s="111" t="s">
        <v>17</v>
      </c>
      <c r="C460" s="111"/>
      <c r="D460" s="111"/>
      <c r="E460" s="111"/>
      <c r="F460" s="111"/>
      <c r="G460" s="111"/>
      <c r="H460" s="111"/>
      <c r="I460" s="111"/>
      <c r="J460" s="111"/>
      <c r="K460" s="111"/>
      <c r="L460" s="111"/>
      <c r="M460" s="112"/>
      <c r="N460" s="113" t="s">
        <v>68</v>
      </c>
    </row>
    <row r="461" spans="1:14">
      <c r="A461" s="222"/>
      <c r="B461" s="215"/>
      <c r="C461" s="215"/>
      <c r="D461" s="215"/>
      <c r="E461" s="215"/>
      <c r="F461" s="215"/>
      <c r="G461" s="215"/>
      <c r="H461" s="216"/>
      <c r="I461" s="215"/>
      <c r="J461" s="215"/>
      <c r="K461" s="215"/>
      <c r="L461" s="215"/>
      <c r="M461" s="215"/>
      <c r="N461" s="217"/>
    </row>
    <row r="462" spans="1:14">
      <c r="A462" s="222"/>
      <c r="B462" s="215"/>
      <c r="C462" s="215"/>
      <c r="D462" s="215"/>
      <c r="E462" s="215"/>
      <c r="F462" s="215"/>
      <c r="G462" s="215"/>
      <c r="H462" s="216"/>
      <c r="I462" s="215"/>
      <c r="J462" s="215"/>
      <c r="K462" s="215"/>
      <c r="L462" s="215"/>
      <c r="M462" s="215"/>
      <c r="N462" s="217"/>
    </row>
    <row r="463" spans="1:14">
      <c r="A463" s="222"/>
      <c r="B463" s="215"/>
      <c r="C463" s="215"/>
      <c r="D463" s="215"/>
      <c r="E463" s="215"/>
      <c r="F463" s="215"/>
      <c r="G463" s="215"/>
      <c r="H463" s="216"/>
      <c r="I463" s="215"/>
      <c r="J463" s="215"/>
      <c r="K463" s="215"/>
      <c r="L463" s="215"/>
      <c r="M463" s="215"/>
      <c r="N463" s="217"/>
    </row>
    <row r="464" spans="1:14">
      <c r="A464" s="222"/>
      <c r="B464" s="215"/>
      <c r="C464" s="215"/>
      <c r="D464" s="215"/>
      <c r="E464" s="215"/>
      <c r="F464" s="215"/>
      <c r="G464" s="215"/>
      <c r="H464" s="216"/>
      <c r="I464" s="215"/>
      <c r="J464" s="215"/>
      <c r="K464" s="215"/>
      <c r="L464" s="215"/>
      <c r="M464" s="215"/>
      <c r="N464" s="217"/>
    </row>
    <row r="465" spans="1:14">
      <c r="A465" s="222"/>
      <c r="B465" s="215"/>
      <c r="C465" s="215"/>
      <c r="D465" s="215"/>
      <c r="E465" s="215"/>
      <c r="F465" s="215"/>
      <c r="G465" s="215"/>
      <c r="H465" s="216"/>
      <c r="I465" s="215"/>
      <c r="J465" s="215"/>
      <c r="K465" s="215"/>
      <c r="L465" s="215"/>
      <c r="M465" s="215"/>
      <c r="N465" s="217"/>
    </row>
    <row r="466" spans="1:14" ht="14" customHeight="1">
      <c r="A466" s="222"/>
      <c r="B466" s="215"/>
      <c r="C466" s="215"/>
      <c r="D466" s="215"/>
      <c r="E466" s="215"/>
      <c r="F466" s="215"/>
      <c r="G466" s="215"/>
      <c r="H466" s="216"/>
      <c r="I466" s="215"/>
      <c r="J466" s="215"/>
      <c r="K466" s="215"/>
      <c r="L466" s="215"/>
      <c r="M466" s="215"/>
      <c r="N466" s="217"/>
    </row>
    <row r="467" spans="1:14">
      <c r="A467" s="222"/>
      <c r="B467" s="215"/>
      <c r="C467" s="215"/>
      <c r="D467" s="215"/>
      <c r="E467" s="215"/>
      <c r="F467" s="215"/>
      <c r="G467" s="215"/>
      <c r="H467" s="216"/>
      <c r="I467" s="215"/>
      <c r="J467" s="215"/>
      <c r="K467" s="215"/>
      <c r="L467" s="215"/>
      <c r="M467" s="215"/>
      <c r="N467" s="217"/>
    </row>
    <row r="468" spans="1:14">
      <c r="A468" s="222"/>
      <c r="B468" s="215"/>
      <c r="C468" s="215"/>
      <c r="D468" s="215"/>
      <c r="E468" s="215"/>
      <c r="F468" s="215"/>
      <c r="G468" s="215"/>
      <c r="H468" s="216"/>
      <c r="I468" s="215"/>
      <c r="J468" s="215"/>
      <c r="K468" s="215"/>
      <c r="L468" s="215"/>
      <c r="M468" s="215"/>
      <c r="N468" s="217"/>
    </row>
    <row r="469" spans="1:14">
      <c r="A469" s="222"/>
      <c r="B469" s="215"/>
      <c r="C469" s="215"/>
      <c r="D469" s="215"/>
      <c r="E469" s="215"/>
      <c r="F469" s="215"/>
      <c r="G469" s="215"/>
      <c r="H469" s="216"/>
      <c r="I469" s="215"/>
      <c r="J469" s="215"/>
      <c r="K469" s="215"/>
      <c r="L469" s="215"/>
      <c r="M469" s="215"/>
      <c r="N469" s="217"/>
    </row>
    <row r="470" spans="1:14" ht="14" customHeight="1">
      <c r="A470" s="222"/>
      <c r="B470" s="215"/>
      <c r="C470" s="215"/>
      <c r="D470" s="215"/>
      <c r="E470" s="215"/>
      <c r="F470" s="215"/>
      <c r="G470" s="215"/>
      <c r="H470" s="216"/>
      <c r="I470" s="215"/>
      <c r="J470" s="215"/>
      <c r="K470" s="215"/>
      <c r="L470" s="215"/>
      <c r="M470" s="215"/>
      <c r="N470" s="217"/>
    </row>
    <row r="471" spans="1:14">
      <c r="A471" s="222"/>
      <c r="B471" s="215"/>
      <c r="C471" s="215"/>
      <c r="D471" s="215"/>
      <c r="E471" s="215"/>
      <c r="F471" s="215"/>
      <c r="G471" s="215"/>
      <c r="H471" s="216"/>
      <c r="I471" s="215"/>
      <c r="J471" s="215"/>
      <c r="K471" s="215"/>
      <c r="L471" s="215"/>
      <c r="M471" s="215"/>
      <c r="N471" s="217"/>
    </row>
    <row r="472" spans="1:14">
      <c r="A472" s="222"/>
      <c r="B472" s="215"/>
      <c r="C472" s="215"/>
      <c r="D472" s="215"/>
      <c r="E472" s="215"/>
      <c r="F472" s="215"/>
      <c r="G472" s="215"/>
      <c r="H472" s="216"/>
      <c r="I472" s="215"/>
      <c r="J472" s="215"/>
      <c r="K472" s="215"/>
      <c r="L472" s="215"/>
      <c r="M472" s="215"/>
      <c r="N472" s="217"/>
    </row>
    <row r="473" spans="1:14">
      <c r="A473" s="222"/>
      <c r="B473" s="215"/>
      <c r="C473" s="215"/>
      <c r="D473" s="215"/>
      <c r="E473" s="215"/>
      <c r="F473" s="215"/>
      <c r="G473" s="215"/>
      <c r="H473" s="216"/>
      <c r="I473" s="215"/>
      <c r="J473" s="215"/>
      <c r="K473" s="215"/>
      <c r="L473" s="215"/>
      <c r="M473" s="215"/>
      <c r="N473" s="217"/>
    </row>
    <row r="474" spans="1:14" ht="14" customHeight="1">
      <c r="A474" s="222"/>
      <c r="B474" s="215"/>
      <c r="C474" s="215"/>
      <c r="D474" s="215"/>
      <c r="E474" s="215"/>
      <c r="F474" s="215"/>
      <c r="G474" s="215"/>
      <c r="H474" s="216"/>
      <c r="I474" s="215"/>
      <c r="J474" s="215"/>
      <c r="K474" s="215"/>
      <c r="L474" s="215"/>
      <c r="M474" s="215"/>
      <c r="N474" s="217"/>
    </row>
    <row r="475" spans="1:14">
      <c r="A475" s="222"/>
      <c r="B475" s="215"/>
      <c r="C475" s="215"/>
      <c r="D475" s="215"/>
      <c r="E475" s="215"/>
      <c r="F475" s="215"/>
      <c r="G475" s="215"/>
      <c r="H475" s="216"/>
      <c r="I475" s="215"/>
      <c r="J475" s="215"/>
      <c r="K475" s="215"/>
      <c r="L475" s="215"/>
      <c r="M475" s="215"/>
      <c r="N475" s="217"/>
    </row>
    <row r="476" spans="1:14">
      <c r="A476" s="222"/>
      <c r="B476" s="215"/>
      <c r="C476" s="215"/>
      <c r="D476" s="215"/>
      <c r="E476" s="215"/>
      <c r="F476" s="215"/>
      <c r="G476" s="215"/>
      <c r="H476" s="216"/>
      <c r="I476" s="215"/>
      <c r="J476" s="215"/>
      <c r="K476" s="215"/>
      <c r="L476" s="215"/>
      <c r="M476" s="215"/>
      <c r="N476" s="217"/>
    </row>
    <row r="477" spans="1:14">
      <c r="A477" s="222"/>
      <c r="B477" s="215"/>
      <c r="C477" s="215"/>
      <c r="D477" s="215"/>
      <c r="E477" s="215"/>
      <c r="F477" s="215"/>
      <c r="G477" s="215"/>
      <c r="H477" s="216"/>
      <c r="I477" s="215"/>
      <c r="J477" s="215"/>
      <c r="K477" s="215"/>
      <c r="L477" s="215"/>
      <c r="M477" s="215"/>
      <c r="N477" s="217"/>
    </row>
    <row r="478" spans="1:14" ht="14" customHeight="1">
      <c r="A478" s="222"/>
      <c r="B478" s="215"/>
      <c r="C478" s="215"/>
      <c r="D478" s="215"/>
      <c r="E478" s="215"/>
      <c r="F478" s="215"/>
      <c r="G478" s="215"/>
      <c r="H478" s="216"/>
      <c r="I478" s="215"/>
      <c r="J478" s="215"/>
      <c r="K478" s="215"/>
      <c r="L478" s="215"/>
      <c r="M478" s="215"/>
      <c r="N478" s="217"/>
    </row>
    <row r="479" spans="1:14">
      <c r="A479" s="222"/>
      <c r="B479" s="215"/>
      <c r="C479" s="215"/>
      <c r="D479" s="215"/>
      <c r="E479" s="215"/>
      <c r="F479" s="215"/>
      <c r="G479" s="215"/>
      <c r="H479" s="216"/>
      <c r="I479" s="215"/>
      <c r="J479" s="215"/>
      <c r="K479" s="215"/>
      <c r="L479" s="215"/>
      <c r="M479" s="215"/>
      <c r="N479" s="217"/>
    </row>
    <row r="480" spans="1:14">
      <c r="A480" s="222"/>
      <c r="B480" s="215"/>
      <c r="C480" s="215"/>
      <c r="D480" s="215"/>
      <c r="E480" s="215"/>
      <c r="F480" s="215"/>
      <c r="G480" s="215"/>
      <c r="H480" s="216"/>
      <c r="I480" s="215"/>
      <c r="J480" s="215"/>
      <c r="K480" s="215"/>
      <c r="L480" s="215"/>
      <c r="M480" s="215"/>
      <c r="N480" s="217"/>
    </row>
    <row r="481" spans="1:14">
      <c r="A481" s="222"/>
      <c r="B481" s="215"/>
      <c r="C481" s="215"/>
      <c r="D481" s="215"/>
      <c r="E481" s="215"/>
      <c r="F481" s="215"/>
      <c r="G481" s="215"/>
      <c r="H481" s="216"/>
      <c r="I481" s="215"/>
      <c r="J481" s="215"/>
      <c r="K481" s="215"/>
      <c r="L481" s="215"/>
      <c r="M481" s="215"/>
      <c r="N481" s="217"/>
    </row>
    <row r="482" spans="1:14" ht="14" customHeight="1">
      <c r="A482" s="222"/>
      <c r="B482" s="215"/>
      <c r="C482" s="215"/>
      <c r="D482" s="215"/>
      <c r="E482" s="215"/>
      <c r="F482" s="215"/>
      <c r="G482" s="215"/>
      <c r="H482" s="216"/>
      <c r="I482" s="215"/>
      <c r="J482" s="215"/>
      <c r="K482" s="215"/>
      <c r="L482" s="215"/>
      <c r="M482" s="215"/>
      <c r="N482" s="217"/>
    </row>
    <row r="483" spans="1:14">
      <c r="A483" s="222"/>
      <c r="B483" s="215"/>
      <c r="C483" s="215"/>
      <c r="D483" s="215"/>
      <c r="E483" s="215"/>
      <c r="F483" s="215"/>
      <c r="G483" s="215"/>
      <c r="H483" s="216"/>
      <c r="I483" s="215"/>
      <c r="J483" s="215"/>
      <c r="K483" s="215"/>
      <c r="L483" s="215"/>
      <c r="M483" s="215"/>
      <c r="N483" s="217"/>
    </row>
    <row r="484" spans="1:14">
      <c r="A484" s="222"/>
      <c r="B484" s="215"/>
      <c r="C484" s="215"/>
      <c r="D484" s="215"/>
      <c r="E484" s="215"/>
      <c r="F484" s="215"/>
      <c r="G484" s="215"/>
      <c r="H484" s="216"/>
      <c r="I484" s="215"/>
      <c r="J484" s="215"/>
      <c r="K484" s="215"/>
      <c r="L484" s="215"/>
      <c r="M484" s="215"/>
      <c r="N484" s="217"/>
    </row>
    <row r="485" spans="1:14">
      <c r="A485" s="222"/>
      <c r="B485" s="215"/>
      <c r="C485" s="215"/>
      <c r="D485" s="215"/>
      <c r="E485" s="215"/>
      <c r="F485" s="215"/>
      <c r="G485" s="215"/>
      <c r="H485" s="216"/>
      <c r="I485" s="215"/>
      <c r="J485" s="215"/>
      <c r="K485" s="215"/>
      <c r="L485" s="215"/>
      <c r="M485" s="215"/>
      <c r="N485" s="217"/>
    </row>
    <row r="486" spans="1:14">
      <c r="A486" s="222"/>
      <c r="B486" s="215"/>
      <c r="C486" s="215"/>
      <c r="D486" s="215"/>
      <c r="E486" s="215"/>
      <c r="F486" s="215"/>
      <c r="G486" s="215"/>
      <c r="H486" s="216"/>
      <c r="I486" s="215"/>
      <c r="J486" s="215"/>
      <c r="K486" s="215"/>
      <c r="L486" s="215"/>
      <c r="M486" s="215"/>
      <c r="N486" s="217"/>
    </row>
    <row r="487" spans="1:14" ht="14" customHeight="1">
      <c r="A487" s="222"/>
      <c r="B487" s="215"/>
      <c r="C487" s="215"/>
      <c r="D487" s="215"/>
      <c r="E487" s="215"/>
      <c r="F487" s="215"/>
      <c r="G487" s="215"/>
      <c r="H487" s="216"/>
      <c r="I487" s="215"/>
      <c r="J487" s="215"/>
      <c r="K487" s="215"/>
      <c r="L487" s="215"/>
      <c r="M487" s="215"/>
      <c r="N487" s="217"/>
    </row>
    <row r="488" spans="1:14">
      <c r="A488" s="222"/>
      <c r="B488" s="215"/>
      <c r="C488" s="215"/>
      <c r="D488" s="215"/>
      <c r="E488" s="215"/>
      <c r="F488" s="215"/>
      <c r="G488" s="215"/>
      <c r="H488" s="216"/>
      <c r="I488" s="215"/>
      <c r="J488" s="215"/>
      <c r="K488" s="215"/>
      <c r="L488" s="215"/>
      <c r="M488" s="215"/>
      <c r="N488" s="217"/>
    </row>
    <row r="489" spans="1:14">
      <c r="A489" s="222"/>
      <c r="B489" s="215"/>
      <c r="C489" s="215"/>
      <c r="D489" s="215"/>
      <c r="E489" s="215"/>
      <c r="F489" s="215"/>
      <c r="G489" s="215"/>
      <c r="H489" s="216"/>
      <c r="I489" s="215"/>
      <c r="J489" s="215"/>
      <c r="K489" s="215"/>
      <c r="L489" s="215"/>
      <c r="M489" s="215"/>
      <c r="N489" s="217"/>
    </row>
    <row r="490" spans="1:14">
      <c r="A490" s="222"/>
      <c r="B490" s="215"/>
      <c r="C490" s="215"/>
      <c r="D490" s="215"/>
      <c r="E490" s="215"/>
      <c r="F490" s="215"/>
      <c r="G490" s="215"/>
      <c r="H490" s="216"/>
      <c r="I490" s="215"/>
      <c r="J490" s="215"/>
      <c r="K490" s="215"/>
      <c r="L490" s="215"/>
      <c r="M490" s="215"/>
      <c r="N490" s="217"/>
    </row>
    <row r="491" spans="1:14" ht="14" customHeight="1">
      <c r="A491" s="222"/>
      <c r="B491" s="215"/>
      <c r="C491" s="215"/>
      <c r="D491" s="215"/>
      <c r="E491" s="215"/>
      <c r="F491" s="215"/>
      <c r="G491" s="215"/>
      <c r="H491" s="216"/>
      <c r="I491" s="215"/>
      <c r="J491" s="215"/>
      <c r="K491" s="215"/>
      <c r="L491" s="215"/>
      <c r="M491" s="215"/>
      <c r="N491" s="217"/>
    </row>
    <row r="492" spans="1:14">
      <c r="A492" s="222"/>
      <c r="B492" s="215"/>
      <c r="C492" s="215"/>
      <c r="D492" s="215"/>
      <c r="E492" s="215"/>
      <c r="F492" s="215"/>
      <c r="G492" s="215"/>
      <c r="H492" s="216"/>
      <c r="I492" s="215"/>
      <c r="J492" s="215"/>
      <c r="K492" s="215"/>
      <c r="L492" s="215"/>
      <c r="M492" s="215"/>
      <c r="N492" s="217"/>
    </row>
    <row r="493" spans="1:14">
      <c r="A493" s="222"/>
      <c r="B493" s="215"/>
      <c r="C493" s="215"/>
      <c r="D493" s="215"/>
      <c r="E493" s="215"/>
      <c r="F493" s="215"/>
      <c r="G493" s="215"/>
      <c r="H493" s="216"/>
      <c r="I493" s="215"/>
      <c r="J493" s="215"/>
      <c r="K493" s="215"/>
      <c r="L493" s="215"/>
      <c r="M493" s="215"/>
      <c r="N493" s="217"/>
    </row>
    <row r="494" spans="1:14">
      <c r="A494" s="222"/>
      <c r="B494" s="215"/>
      <c r="C494" s="215"/>
      <c r="D494" s="215"/>
      <c r="E494" s="215"/>
      <c r="F494" s="215"/>
      <c r="G494" s="215"/>
      <c r="H494" s="216"/>
      <c r="I494" s="215"/>
      <c r="J494" s="215"/>
      <c r="K494" s="215"/>
      <c r="L494" s="215"/>
      <c r="M494" s="215"/>
      <c r="N494" s="217"/>
    </row>
    <row r="495" spans="1:14" ht="14" customHeight="1">
      <c r="A495" s="222"/>
      <c r="B495" s="215"/>
      <c r="C495" s="215"/>
      <c r="D495" s="215"/>
      <c r="E495" s="215"/>
      <c r="F495" s="215"/>
      <c r="G495" s="215"/>
      <c r="H495" s="216"/>
      <c r="I495" s="215"/>
      <c r="J495" s="215"/>
      <c r="K495" s="215"/>
      <c r="L495" s="215"/>
      <c r="M495" s="215"/>
      <c r="N495" s="217"/>
    </row>
    <row r="496" spans="1:14">
      <c r="A496" s="222"/>
      <c r="B496" s="215"/>
      <c r="C496" s="215"/>
      <c r="D496" s="215"/>
      <c r="E496" s="215"/>
      <c r="F496" s="215"/>
      <c r="G496" s="215"/>
      <c r="H496" s="216"/>
      <c r="I496" s="215"/>
      <c r="J496" s="215"/>
      <c r="K496" s="215"/>
      <c r="L496" s="215"/>
      <c r="M496" s="215"/>
      <c r="N496" s="217"/>
    </row>
    <row r="497" spans="1:14">
      <c r="A497" s="222"/>
      <c r="B497" s="215"/>
      <c r="C497" s="215"/>
      <c r="D497" s="215"/>
      <c r="E497" s="215"/>
      <c r="F497" s="215"/>
      <c r="G497" s="215"/>
      <c r="H497" s="216"/>
      <c r="I497" s="215"/>
      <c r="J497" s="215"/>
      <c r="K497" s="215"/>
      <c r="L497" s="215"/>
      <c r="M497" s="215"/>
      <c r="N497" s="217"/>
    </row>
    <row r="498" spans="1:14">
      <c r="A498" s="222"/>
      <c r="B498" s="215"/>
      <c r="C498" s="215"/>
      <c r="D498" s="215"/>
      <c r="E498" s="215"/>
      <c r="F498" s="215"/>
      <c r="G498" s="215"/>
      <c r="H498" s="216"/>
      <c r="I498" s="215"/>
      <c r="J498" s="215"/>
      <c r="K498" s="215"/>
      <c r="L498" s="215"/>
      <c r="M498" s="215"/>
      <c r="N498" s="217"/>
    </row>
    <row r="499" spans="1:14" ht="14" customHeight="1">
      <c r="A499" s="222"/>
      <c r="B499" s="215"/>
      <c r="C499" s="215"/>
      <c r="D499" s="215"/>
      <c r="E499" s="215"/>
      <c r="F499" s="215"/>
      <c r="G499" s="215"/>
      <c r="H499" s="216"/>
      <c r="I499" s="215"/>
      <c r="J499" s="215"/>
      <c r="K499" s="215"/>
      <c r="L499" s="215"/>
      <c r="M499" s="215"/>
      <c r="N499" s="217"/>
    </row>
    <row r="500" spans="1:14">
      <c r="A500" s="222"/>
      <c r="B500" s="215"/>
      <c r="C500" s="215"/>
      <c r="D500" s="215"/>
      <c r="E500" s="215"/>
      <c r="F500" s="215"/>
      <c r="G500" s="215"/>
      <c r="H500" s="216"/>
      <c r="I500" s="215"/>
      <c r="J500" s="215"/>
      <c r="K500" s="215"/>
      <c r="L500" s="215"/>
      <c r="M500" s="215"/>
      <c r="N500" s="217"/>
    </row>
    <row r="501" spans="1:14">
      <c r="A501" s="222"/>
      <c r="B501" s="215"/>
      <c r="C501" s="215"/>
      <c r="D501" s="215"/>
      <c r="E501" s="215"/>
      <c r="F501" s="215"/>
      <c r="G501" s="215"/>
      <c r="H501" s="216"/>
      <c r="I501" s="215"/>
      <c r="J501" s="215"/>
      <c r="K501" s="215"/>
      <c r="L501" s="215"/>
      <c r="M501" s="215"/>
      <c r="N501" s="217"/>
    </row>
    <row r="502" spans="1:14">
      <c r="A502" s="222"/>
      <c r="B502" s="215"/>
      <c r="C502" s="215"/>
      <c r="D502" s="215"/>
      <c r="E502" s="215"/>
      <c r="F502" s="215"/>
      <c r="G502" s="215"/>
      <c r="H502" s="216"/>
      <c r="I502" s="215"/>
      <c r="J502" s="215"/>
      <c r="K502" s="215"/>
      <c r="L502" s="215"/>
      <c r="M502" s="215"/>
      <c r="N502" s="217"/>
    </row>
    <row r="503" spans="1:14" ht="14" customHeight="1">
      <c r="A503" s="222"/>
      <c r="B503" s="215"/>
      <c r="C503" s="215"/>
      <c r="D503" s="215"/>
      <c r="E503" s="215"/>
      <c r="F503" s="215"/>
      <c r="G503" s="215"/>
      <c r="H503" s="216"/>
      <c r="I503" s="215"/>
      <c r="J503" s="215"/>
      <c r="K503" s="215"/>
      <c r="L503" s="215"/>
      <c r="M503" s="215"/>
      <c r="N503" s="217"/>
    </row>
    <row r="504" spans="1:14" ht="14" customHeight="1">
      <c r="A504" s="222"/>
      <c r="B504" s="215"/>
      <c r="C504" s="215"/>
      <c r="D504" s="215"/>
      <c r="E504" s="215"/>
      <c r="F504" s="215"/>
      <c r="G504" s="215"/>
      <c r="H504" s="216"/>
      <c r="I504" s="215"/>
      <c r="J504" s="215"/>
      <c r="K504" s="215"/>
      <c r="L504" s="215"/>
      <c r="M504" s="215"/>
      <c r="N504" s="217"/>
    </row>
    <row r="505" spans="1:14">
      <c r="A505" s="222"/>
      <c r="B505" s="215"/>
      <c r="C505" s="215"/>
      <c r="D505" s="215"/>
      <c r="E505" s="215"/>
      <c r="F505" s="215"/>
      <c r="G505" s="215"/>
      <c r="H505" s="216"/>
      <c r="I505" s="215"/>
      <c r="J505" s="215"/>
      <c r="K505" s="215"/>
      <c r="L505" s="215"/>
      <c r="M505" s="215"/>
      <c r="N505" s="217"/>
    </row>
    <row r="506" spans="1:14" ht="18" customHeight="1">
      <c r="A506" s="223"/>
      <c r="B506" s="219"/>
      <c r="C506" s="219"/>
      <c r="D506" s="219"/>
      <c r="E506" s="219"/>
      <c r="F506" s="219"/>
      <c r="G506" s="219"/>
      <c r="H506" s="220"/>
      <c r="I506" s="219"/>
      <c r="J506" s="219"/>
      <c r="K506" s="219"/>
      <c r="L506" s="219"/>
      <c r="M506" s="219"/>
      <c r="N506" s="221"/>
    </row>
    <row r="507" spans="1:14" ht="30" customHeight="1">
      <c r="A507" s="224" t="s">
        <v>66</v>
      </c>
      <c r="B507" s="236" t="s">
        <v>18</v>
      </c>
      <c r="C507" s="236"/>
      <c r="D507" s="236"/>
      <c r="E507" s="236"/>
      <c r="F507" s="236"/>
      <c r="G507" s="236"/>
      <c r="H507" s="236"/>
      <c r="I507" s="236"/>
      <c r="J507" s="236"/>
      <c r="K507" s="236"/>
      <c r="L507" s="236"/>
      <c r="M507" s="237"/>
      <c r="N507" s="227" t="s">
        <v>68</v>
      </c>
    </row>
    <row r="508" spans="1:14">
      <c r="A508" s="228"/>
      <c r="B508" s="229"/>
      <c r="C508" s="229"/>
      <c r="D508" s="229"/>
      <c r="E508" s="229"/>
      <c r="F508" s="229"/>
      <c r="G508" s="229"/>
      <c r="H508" s="230"/>
      <c r="I508" s="229"/>
      <c r="J508" s="229"/>
      <c r="K508" s="229"/>
      <c r="L508" s="229"/>
      <c r="M508" s="229"/>
      <c r="N508" s="231"/>
    </row>
    <row r="509" spans="1:14">
      <c r="A509" s="228"/>
      <c r="B509" s="229"/>
      <c r="C509" s="229"/>
      <c r="D509" s="229"/>
      <c r="E509" s="229"/>
      <c r="F509" s="229"/>
      <c r="G509" s="229"/>
      <c r="H509" s="230"/>
      <c r="I509" s="229"/>
      <c r="J509" s="229"/>
      <c r="K509" s="229"/>
      <c r="L509" s="229"/>
      <c r="M509" s="229"/>
      <c r="N509" s="231"/>
    </row>
    <row r="510" spans="1:14">
      <c r="A510" s="228"/>
      <c r="B510" s="229"/>
      <c r="C510" s="229"/>
      <c r="D510" s="229"/>
      <c r="E510" s="229"/>
      <c r="F510" s="229"/>
      <c r="G510" s="229"/>
      <c r="H510" s="230"/>
      <c r="I510" s="229"/>
      <c r="J510" s="229"/>
      <c r="K510" s="229"/>
      <c r="L510" s="229"/>
      <c r="M510" s="229"/>
      <c r="N510" s="231"/>
    </row>
    <row r="511" spans="1:14">
      <c r="A511" s="228"/>
      <c r="B511" s="229"/>
      <c r="C511" s="229"/>
      <c r="D511" s="229"/>
      <c r="E511" s="229"/>
      <c r="F511" s="229"/>
      <c r="G511" s="229"/>
      <c r="H511" s="230"/>
      <c r="I511" s="229"/>
      <c r="J511" s="229"/>
      <c r="K511" s="229"/>
      <c r="L511" s="229"/>
      <c r="M511" s="229"/>
      <c r="N511" s="231"/>
    </row>
    <row r="512" spans="1:14">
      <c r="A512" s="228"/>
      <c r="B512" s="229"/>
      <c r="C512" s="229"/>
      <c r="D512" s="229"/>
      <c r="E512" s="229"/>
      <c r="F512" s="229"/>
      <c r="G512" s="229"/>
      <c r="H512" s="230"/>
      <c r="I512" s="229"/>
      <c r="J512" s="229"/>
      <c r="K512" s="229"/>
      <c r="L512" s="229"/>
      <c r="M512" s="229"/>
      <c r="N512" s="231"/>
    </row>
    <row r="513" spans="1:14">
      <c r="A513" s="228"/>
      <c r="B513" s="229"/>
      <c r="C513" s="229"/>
      <c r="D513" s="229"/>
      <c r="E513" s="229"/>
      <c r="F513" s="229"/>
      <c r="G513" s="229"/>
      <c r="H513" s="230"/>
      <c r="I513" s="229"/>
      <c r="J513" s="229"/>
      <c r="K513" s="229"/>
      <c r="L513" s="229"/>
      <c r="M513" s="229"/>
      <c r="N513" s="231"/>
    </row>
    <row r="514" spans="1:14">
      <c r="A514" s="228"/>
      <c r="B514" s="229"/>
      <c r="C514" s="229"/>
      <c r="D514" s="229"/>
      <c r="E514" s="229"/>
      <c r="F514" s="229"/>
      <c r="G514" s="229"/>
      <c r="H514" s="230"/>
      <c r="I514" s="229"/>
      <c r="J514" s="229"/>
      <c r="K514" s="229"/>
      <c r="L514" s="229"/>
      <c r="M514" s="229"/>
      <c r="N514" s="231"/>
    </row>
    <row r="515" spans="1:14">
      <c r="A515" s="228"/>
      <c r="B515" s="229"/>
      <c r="C515" s="229"/>
      <c r="D515" s="229"/>
      <c r="E515" s="229"/>
      <c r="F515" s="229"/>
      <c r="G515" s="229"/>
      <c r="H515" s="230"/>
      <c r="I515" s="229"/>
      <c r="J515" s="229"/>
      <c r="K515" s="229"/>
      <c r="L515" s="229"/>
      <c r="M515" s="229"/>
      <c r="N515" s="231"/>
    </row>
    <row r="516" spans="1:14">
      <c r="A516" s="228"/>
      <c r="B516" s="229"/>
      <c r="C516" s="229"/>
      <c r="D516" s="229"/>
      <c r="E516" s="229"/>
      <c r="F516" s="229"/>
      <c r="G516" s="229"/>
      <c r="H516" s="230"/>
      <c r="I516" s="229"/>
      <c r="J516" s="229"/>
      <c r="K516" s="229"/>
      <c r="L516" s="229"/>
      <c r="M516" s="229"/>
      <c r="N516" s="231"/>
    </row>
    <row r="517" spans="1:14">
      <c r="A517" s="228"/>
      <c r="B517" s="229"/>
      <c r="C517" s="229"/>
      <c r="D517" s="229"/>
      <c r="E517" s="229"/>
      <c r="F517" s="229"/>
      <c r="G517" s="229"/>
      <c r="H517" s="230"/>
      <c r="I517" s="229"/>
      <c r="J517" s="229"/>
      <c r="K517" s="229"/>
      <c r="L517" s="229"/>
      <c r="M517" s="229"/>
      <c r="N517" s="231"/>
    </row>
    <row r="518" spans="1:14">
      <c r="A518" s="228"/>
      <c r="B518" s="229"/>
      <c r="C518" s="229"/>
      <c r="D518" s="229"/>
      <c r="E518" s="229"/>
      <c r="F518" s="229"/>
      <c r="G518" s="229"/>
      <c r="H518" s="230"/>
      <c r="I518" s="229"/>
      <c r="J518" s="229"/>
      <c r="K518" s="229"/>
      <c r="L518" s="229"/>
      <c r="M518" s="229"/>
      <c r="N518" s="231"/>
    </row>
    <row r="519" spans="1:14">
      <c r="A519" s="228"/>
      <c r="B519" s="229"/>
      <c r="C519" s="229"/>
      <c r="D519" s="229"/>
      <c r="E519" s="229"/>
      <c r="F519" s="229"/>
      <c r="G519" s="229"/>
      <c r="H519" s="230"/>
      <c r="I519" s="229"/>
      <c r="J519" s="229"/>
      <c r="K519" s="229"/>
      <c r="L519" s="229"/>
      <c r="M519" s="229"/>
      <c r="N519" s="231"/>
    </row>
    <row r="520" spans="1:14">
      <c r="A520" s="228"/>
      <c r="B520" s="229"/>
      <c r="C520" s="229"/>
      <c r="D520" s="229"/>
      <c r="E520" s="229"/>
      <c r="F520" s="229"/>
      <c r="G520" s="229"/>
      <c r="H520" s="230"/>
      <c r="I520" s="229"/>
      <c r="J520" s="229"/>
      <c r="K520" s="229"/>
      <c r="L520" s="229"/>
      <c r="M520" s="229"/>
      <c r="N520" s="231"/>
    </row>
    <row r="521" spans="1:14">
      <c r="A521" s="228"/>
      <c r="B521" s="229"/>
      <c r="C521" s="229"/>
      <c r="D521" s="229"/>
      <c r="E521" s="229"/>
      <c r="F521" s="229"/>
      <c r="G521" s="229"/>
      <c r="H521" s="230"/>
      <c r="I521" s="229"/>
      <c r="J521" s="229"/>
      <c r="K521" s="229"/>
      <c r="L521" s="229"/>
      <c r="M521" s="229"/>
      <c r="N521" s="231"/>
    </row>
    <row r="522" spans="1:14">
      <c r="A522" s="228"/>
      <c r="B522" s="229"/>
      <c r="C522" s="229"/>
      <c r="D522" s="229"/>
      <c r="E522" s="229"/>
      <c r="F522" s="229"/>
      <c r="G522" s="229"/>
      <c r="H522" s="230"/>
      <c r="I522" s="229"/>
      <c r="J522" s="229"/>
      <c r="K522" s="229"/>
      <c r="L522" s="229"/>
      <c r="M522" s="229"/>
      <c r="N522" s="231"/>
    </row>
    <row r="523" spans="1:14">
      <c r="A523" s="228"/>
      <c r="B523" s="229"/>
      <c r="C523" s="229"/>
      <c r="D523" s="229"/>
      <c r="E523" s="229"/>
      <c r="F523" s="229"/>
      <c r="G523" s="229"/>
      <c r="H523" s="230"/>
      <c r="I523" s="229"/>
      <c r="J523" s="229"/>
      <c r="K523" s="229"/>
      <c r="L523" s="229"/>
      <c r="M523" s="229"/>
      <c r="N523" s="231"/>
    </row>
    <row r="524" spans="1:14">
      <c r="A524" s="228"/>
      <c r="B524" s="229"/>
      <c r="C524" s="229"/>
      <c r="D524" s="229"/>
      <c r="E524" s="229"/>
      <c r="F524" s="229"/>
      <c r="G524" s="229"/>
      <c r="H524" s="230"/>
      <c r="I524" s="229"/>
      <c r="J524" s="229"/>
      <c r="K524" s="229"/>
      <c r="L524" s="229"/>
      <c r="M524" s="229"/>
      <c r="N524" s="231"/>
    </row>
    <row r="525" spans="1:14">
      <c r="A525" s="228"/>
      <c r="B525" s="229"/>
      <c r="C525" s="229"/>
      <c r="D525" s="229"/>
      <c r="E525" s="229"/>
      <c r="F525" s="229"/>
      <c r="G525" s="229"/>
      <c r="H525" s="230"/>
      <c r="I525" s="229"/>
      <c r="J525" s="229"/>
      <c r="K525" s="229"/>
      <c r="L525" s="229"/>
      <c r="M525" s="229"/>
      <c r="N525" s="231"/>
    </row>
    <row r="526" spans="1:14">
      <c r="A526" s="228"/>
      <c r="B526" s="229"/>
      <c r="C526" s="229"/>
      <c r="D526" s="229"/>
      <c r="E526" s="229"/>
      <c r="F526" s="229"/>
      <c r="G526" s="229"/>
      <c r="H526" s="230"/>
      <c r="I526" s="229"/>
      <c r="J526" s="229"/>
      <c r="K526" s="229"/>
      <c r="L526" s="229"/>
      <c r="M526" s="229"/>
      <c r="N526" s="231"/>
    </row>
    <row r="527" spans="1:14">
      <c r="A527" s="228"/>
      <c r="B527" s="229"/>
      <c r="C527" s="229"/>
      <c r="D527" s="229"/>
      <c r="E527" s="229"/>
      <c r="F527" s="229"/>
      <c r="G527" s="229"/>
      <c r="H527" s="230"/>
      <c r="I527" s="229"/>
      <c r="J527" s="229"/>
      <c r="K527" s="229"/>
      <c r="L527" s="229"/>
      <c r="M527" s="229"/>
      <c r="N527" s="231"/>
    </row>
    <row r="528" spans="1:14">
      <c r="A528" s="228"/>
      <c r="B528" s="229"/>
      <c r="C528" s="229"/>
      <c r="D528" s="229"/>
      <c r="E528" s="229"/>
      <c r="F528" s="229"/>
      <c r="G528" s="229"/>
      <c r="H528" s="230"/>
      <c r="I528" s="229"/>
      <c r="J528" s="229"/>
      <c r="K528" s="229"/>
      <c r="L528" s="229"/>
      <c r="M528" s="229"/>
      <c r="N528" s="231"/>
    </row>
    <row r="529" spans="1:14">
      <c r="A529" s="228"/>
      <c r="B529" s="229"/>
      <c r="C529" s="229"/>
      <c r="D529" s="229"/>
      <c r="E529" s="229"/>
      <c r="F529" s="229"/>
      <c r="G529" s="229"/>
      <c r="H529" s="230"/>
      <c r="I529" s="229"/>
      <c r="J529" s="229"/>
      <c r="K529" s="229"/>
      <c r="L529" s="229"/>
      <c r="M529" s="229"/>
      <c r="N529" s="231"/>
    </row>
    <row r="530" spans="1:14">
      <c r="A530" s="228"/>
      <c r="B530" s="229"/>
      <c r="C530" s="229"/>
      <c r="D530" s="229"/>
      <c r="E530" s="229"/>
      <c r="F530" s="229"/>
      <c r="G530" s="229"/>
      <c r="H530" s="230"/>
      <c r="I530" s="229"/>
      <c r="J530" s="229"/>
      <c r="K530" s="229"/>
      <c r="L530" s="229"/>
      <c r="M530" s="229"/>
      <c r="N530" s="231"/>
    </row>
    <row r="531" spans="1:14">
      <c r="A531" s="228"/>
      <c r="B531" s="229"/>
      <c r="C531" s="229"/>
      <c r="D531" s="229"/>
      <c r="E531" s="229"/>
      <c r="F531" s="229"/>
      <c r="G531" s="229"/>
      <c r="H531" s="230"/>
      <c r="I531" s="229"/>
      <c r="J531" s="229"/>
      <c r="K531" s="229"/>
      <c r="L531" s="229"/>
      <c r="M531" s="229"/>
      <c r="N531" s="231"/>
    </row>
    <row r="532" spans="1:14">
      <c r="A532" s="228"/>
      <c r="B532" s="229"/>
      <c r="C532" s="229"/>
      <c r="D532" s="229"/>
      <c r="E532" s="229"/>
      <c r="F532" s="229"/>
      <c r="G532" s="229"/>
      <c r="H532" s="230"/>
      <c r="I532" s="229"/>
      <c r="J532" s="229"/>
      <c r="K532" s="229"/>
      <c r="L532" s="229"/>
      <c r="M532" s="229"/>
      <c r="N532" s="231"/>
    </row>
    <row r="533" spans="1:14">
      <c r="A533" s="228"/>
      <c r="B533" s="229"/>
      <c r="C533" s="229"/>
      <c r="D533" s="229"/>
      <c r="E533" s="229"/>
      <c r="F533" s="229"/>
      <c r="G533" s="229"/>
      <c r="H533" s="230"/>
      <c r="I533" s="229"/>
      <c r="J533" s="229"/>
      <c r="K533" s="229"/>
      <c r="L533" s="229"/>
      <c r="M533" s="229"/>
      <c r="N533" s="231"/>
    </row>
    <row r="534" spans="1:14">
      <c r="A534" s="228"/>
      <c r="B534" s="229"/>
      <c r="C534" s="229"/>
      <c r="D534" s="229"/>
      <c r="E534" s="229"/>
      <c r="F534" s="229"/>
      <c r="G534" s="229"/>
      <c r="H534" s="230"/>
      <c r="I534" s="229"/>
      <c r="J534" s="229"/>
      <c r="K534" s="229"/>
      <c r="L534" s="229"/>
      <c r="M534" s="229"/>
      <c r="N534" s="231"/>
    </row>
    <row r="535" spans="1:14">
      <c r="A535" s="228"/>
      <c r="B535" s="229"/>
      <c r="C535" s="229"/>
      <c r="D535" s="229"/>
      <c r="E535" s="229"/>
      <c r="F535" s="229"/>
      <c r="G535" s="229"/>
      <c r="H535" s="230"/>
      <c r="I535" s="229"/>
      <c r="J535" s="229"/>
      <c r="K535" s="229"/>
      <c r="L535" s="229"/>
      <c r="M535" s="229"/>
      <c r="N535" s="231"/>
    </row>
    <row r="536" spans="1:14">
      <c r="A536" s="228"/>
      <c r="B536" s="229"/>
      <c r="C536" s="229"/>
      <c r="D536" s="229"/>
      <c r="E536" s="229"/>
      <c r="F536" s="229"/>
      <c r="G536" s="229"/>
      <c r="H536" s="230"/>
      <c r="I536" s="229"/>
      <c r="J536" s="229"/>
      <c r="K536" s="229"/>
      <c r="L536" s="229"/>
      <c r="M536" s="229"/>
      <c r="N536" s="231"/>
    </row>
    <row r="537" spans="1:14">
      <c r="A537" s="228"/>
      <c r="B537" s="229"/>
      <c r="C537" s="229"/>
      <c r="D537" s="229"/>
      <c r="E537" s="229"/>
      <c r="F537" s="229"/>
      <c r="G537" s="229"/>
      <c r="H537" s="230"/>
      <c r="I537" s="229"/>
      <c r="J537" s="229"/>
      <c r="K537" s="229"/>
      <c r="L537" s="229"/>
      <c r="M537" s="229"/>
      <c r="N537" s="231"/>
    </row>
    <row r="538" spans="1:14">
      <c r="A538" s="228"/>
      <c r="B538" s="229"/>
      <c r="C538" s="229"/>
      <c r="D538" s="229"/>
      <c r="E538" s="229"/>
      <c r="F538" s="229"/>
      <c r="G538" s="229"/>
      <c r="H538" s="230"/>
      <c r="I538" s="229"/>
      <c r="J538" s="229"/>
      <c r="K538" s="229"/>
      <c r="L538" s="229"/>
      <c r="M538" s="229"/>
      <c r="N538" s="231"/>
    </row>
    <row r="539" spans="1:14">
      <c r="A539" s="228"/>
      <c r="B539" s="229"/>
      <c r="C539" s="229"/>
      <c r="D539" s="229"/>
      <c r="E539" s="229"/>
      <c r="F539" s="229"/>
      <c r="G539" s="229"/>
      <c r="H539" s="230"/>
      <c r="I539" s="229"/>
      <c r="J539" s="229"/>
      <c r="K539" s="229"/>
      <c r="L539" s="229"/>
      <c r="M539" s="229"/>
      <c r="N539" s="231"/>
    </row>
    <row r="540" spans="1:14">
      <c r="A540" s="228"/>
      <c r="B540" s="229"/>
      <c r="C540" s="229"/>
      <c r="D540" s="229"/>
      <c r="E540" s="229"/>
      <c r="F540" s="229"/>
      <c r="G540" s="229"/>
      <c r="H540" s="230"/>
      <c r="I540" s="229"/>
      <c r="J540" s="229"/>
      <c r="K540" s="229"/>
      <c r="L540" s="229"/>
      <c r="M540" s="229"/>
      <c r="N540" s="231"/>
    </row>
    <row r="541" spans="1:14">
      <c r="A541" s="228"/>
      <c r="B541" s="229"/>
      <c r="C541" s="229"/>
      <c r="D541" s="229"/>
      <c r="E541" s="229"/>
      <c r="F541" s="229"/>
      <c r="G541" s="229"/>
      <c r="H541" s="230"/>
      <c r="I541" s="229"/>
      <c r="J541" s="229"/>
      <c r="K541" s="229"/>
      <c r="L541" s="229"/>
      <c r="M541" s="229"/>
      <c r="N541" s="231"/>
    </row>
    <row r="542" spans="1:14">
      <c r="A542" s="228"/>
      <c r="B542" s="229"/>
      <c r="C542" s="229"/>
      <c r="D542" s="229"/>
      <c r="E542" s="229"/>
      <c r="F542" s="229"/>
      <c r="G542" s="229"/>
      <c r="H542" s="230"/>
      <c r="I542" s="229"/>
      <c r="J542" s="229"/>
      <c r="K542" s="229"/>
      <c r="L542" s="229"/>
      <c r="M542" s="229"/>
      <c r="N542" s="231"/>
    </row>
    <row r="543" spans="1:14">
      <c r="A543" s="228"/>
      <c r="B543" s="229"/>
      <c r="C543" s="229"/>
      <c r="D543" s="229"/>
      <c r="E543" s="229"/>
      <c r="F543" s="229"/>
      <c r="G543" s="229"/>
      <c r="H543" s="230"/>
      <c r="I543" s="229"/>
      <c r="J543" s="229"/>
      <c r="K543" s="229"/>
      <c r="L543" s="229"/>
      <c r="M543" s="229"/>
      <c r="N543" s="231"/>
    </row>
    <row r="544" spans="1:14">
      <c r="A544" s="228"/>
      <c r="B544" s="229"/>
      <c r="C544" s="229"/>
      <c r="D544" s="229"/>
      <c r="E544" s="229"/>
      <c r="F544" s="229"/>
      <c r="G544" s="229"/>
      <c r="H544" s="230"/>
      <c r="I544" s="229"/>
      <c r="J544" s="229"/>
      <c r="K544" s="229"/>
      <c r="L544" s="229"/>
      <c r="M544" s="229"/>
      <c r="N544" s="231"/>
    </row>
    <row r="545" spans="1:14">
      <c r="A545" s="228"/>
      <c r="B545" s="229"/>
      <c r="C545" s="229"/>
      <c r="D545" s="229"/>
      <c r="E545" s="229"/>
      <c r="F545" s="229"/>
      <c r="G545" s="229"/>
      <c r="H545" s="230"/>
      <c r="I545" s="229"/>
      <c r="J545" s="229"/>
      <c r="K545" s="229"/>
      <c r="L545" s="229"/>
      <c r="M545" s="229"/>
      <c r="N545" s="231"/>
    </row>
    <row r="546" spans="1:14">
      <c r="A546" s="228"/>
      <c r="B546" s="229"/>
      <c r="C546" s="229"/>
      <c r="D546" s="229"/>
      <c r="E546" s="229"/>
      <c r="F546" s="229"/>
      <c r="G546" s="229"/>
      <c r="H546" s="230"/>
      <c r="I546" s="229"/>
      <c r="J546" s="229"/>
      <c r="K546" s="229"/>
      <c r="L546" s="229"/>
      <c r="M546" s="229"/>
      <c r="N546" s="231"/>
    </row>
    <row r="547" spans="1:14">
      <c r="A547" s="228"/>
      <c r="B547" s="229"/>
      <c r="C547" s="229"/>
      <c r="D547" s="229"/>
      <c r="E547" s="229"/>
      <c r="F547" s="229"/>
      <c r="G547" s="229"/>
      <c r="H547" s="230"/>
      <c r="I547" s="229"/>
      <c r="J547" s="229"/>
      <c r="K547" s="229"/>
      <c r="L547" s="229"/>
      <c r="M547" s="229"/>
      <c r="N547" s="231"/>
    </row>
    <row r="548" spans="1:14">
      <c r="A548" s="228"/>
      <c r="B548" s="229"/>
      <c r="C548" s="229"/>
      <c r="D548" s="229"/>
      <c r="E548" s="229"/>
      <c r="F548" s="229"/>
      <c r="G548" s="229"/>
      <c r="H548" s="230"/>
      <c r="I548" s="229"/>
      <c r="J548" s="229"/>
      <c r="K548" s="229"/>
      <c r="L548" s="229"/>
      <c r="M548" s="229"/>
      <c r="N548" s="231"/>
    </row>
    <row r="549" spans="1:14">
      <c r="A549" s="228"/>
      <c r="B549" s="229"/>
      <c r="C549" s="229"/>
      <c r="D549" s="229"/>
      <c r="E549" s="229"/>
      <c r="F549" s="229"/>
      <c r="G549" s="229"/>
      <c r="H549" s="230"/>
      <c r="I549" s="229"/>
      <c r="J549" s="229"/>
      <c r="K549" s="229"/>
      <c r="L549" s="229"/>
      <c r="M549" s="229"/>
      <c r="N549" s="231"/>
    </row>
    <row r="550" spans="1:14">
      <c r="A550" s="228"/>
      <c r="B550" s="229"/>
      <c r="C550" s="229"/>
      <c r="D550" s="229"/>
      <c r="E550" s="229"/>
      <c r="F550" s="229"/>
      <c r="G550" s="229"/>
      <c r="H550" s="230"/>
      <c r="I550" s="229"/>
      <c r="J550" s="229"/>
      <c r="K550" s="229"/>
      <c r="L550" s="229"/>
      <c r="M550" s="229"/>
      <c r="N550" s="231"/>
    </row>
    <row r="551" spans="1:14">
      <c r="A551" s="228"/>
      <c r="B551" s="229"/>
      <c r="C551" s="229"/>
      <c r="D551" s="229"/>
      <c r="E551" s="229"/>
      <c r="F551" s="229"/>
      <c r="G551" s="229"/>
      <c r="H551" s="230"/>
      <c r="I551" s="229"/>
      <c r="J551" s="229"/>
      <c r="K551" s="229"/>
      <c r="L551" s="229"/>
      <c r="M551" s="229"/>
      <c r="N551" s="231"/>
    </row>
    <row r="552" spans="1:14">
      <c r="A552" s="228"/>
      <c r="B552" s="229"/>
      <c r="C552" s="229"/>
      <c r="D552" s="229"/>
      <c r="E552" s="229"/>
      <c r="F552" s="229"/>
      <c r="G552" s="229"/>
      <c r="H552" s="230"/>
      <c r="I552" s="229"/>
      <c r="J552" s="229"/>
      <c r="K552" s="229"/>
      <c r="L552" s="229"/>
      <c r="M552" s="229"/>
      <c r="N552" s="231"/>
    </row>
    <row r="553" spans="1:14" ht="35" customHeight="1">
      <c r="A553" s="232"/>
      <c r="B553" s="233"/>
      <c r="C553" s="233"/>
      <c r="D553" s="233"/>
      <c r="E553" s="233"/>
      <c r="F553" s="233"/>
      <c r="G553" s="233"/>
      <c r="H553" s="234"/>
      <c r="I553" s="233"/>
      <c r="J553" s="233"/>
      <c r="K553" s="233"/>
      <c r="L553" s="233"/>
      <c r="M553" s="233"/>
      <c r="N553" s="235"/>
    </row>
    <row r="554" spans="1:14" ht="30" customHeight="1">
      <c r="A554" s="110" t="s">
        <v>66</v>
      </c>
      <c r="B554" s="111" t="s">
        <v>19</v>
      </c>
      <c r="C554" s="111"/>
      <c r="D554" s="111"/>
      <c r="E554" s="111"/>
      <c r="F554" s="111"/>
      <c r="G554" s="111"/>
      <c r="H554" s="111"/>
      <c r="I554" s="111"/>
      <c r="J554" s="111"/>
      <c r="K554" s="111"/>
      <c r="L554" s="111"/>
      <c r="M554" s="112"/>
      <c r="N554" s="113" t="s">
        <v>68</v>
      </c>
    </row>
    <row r="555" spans="1:14" ht="14" customHeight="1">
      <c r="A555" s="95"/>
      <c r="B555" s="96"/>
      <c r="C555" s="96"/>
      <c r="D555" s="96"/>
      <c r="E555" s="96"/>
      <c r="F555" s="96"/>
      <c r="G555" s="96"/>
      <c r="H555" s="97"/>
      <c r="I555" s="96"/>
      <c r="J555" s="96"/>
      <c r="K555" s="96"/>
      <c r="L555" s="96"/>
      <c r="M555" s="96"/>
      <c r="N555" s="98"/>
    </row>
    <row r="556" spans="1:14">
      <c r="A556" s="95"/>
      <c r="B556" s="96"/>
      <c r="C556" s="96"/>
      <c r="D556" s="96"/>
      <c r="E556" s="96"/>
      <c r="F556" s="96"/>
      <c r="G556" s="96"/>
      <c r="H556" s="97"/>
      <c r="I556" s="96"/>
      <c r="J556" s="96"/>
      <c r="K556" s="96"/>
      <c r="L556" s="96"/>
      <c r="M556" s="96"/>
      <c r="N556" s="98"/>
    </row>
    <row r="557" spans="1:14">
      <c r="A557" s="95"/>
      <c r="B557" s="96"/>
      <c r="C557" s="96"/>
      <c r="D557" s="96"/>
      <c r="E557" s="96"/>
      <c r="F557" s="96"/>
      <c r="G557" s="96"/>
      <c r="H557" s="97"/>
      <c r="I557" s="96"/>
      <c r="J557" s="96"/>
      <c r="K557" s="96"/>
      <c r="L557" s="96"/>
      <c r="M557" s="96"/>
      <c r="N557" s="98"/>
    </row>
    <row r="558" spans="1:14">
      <c r="A558" s="95"/>
      <c r="B558" s="96"/>
      <c r="C558" s="96"/>
      <c r="D558" s="96"/>
      <c r="E558" s="96"/>
      <c r="F558" s="96"/>
      <c r="G558" s="96"/>
      <c r="H558" s="97"/>
      <c r="I558" s="96"/>
      <c r="J558" s="96"/>
      <c r="K558" s="96"/>
      <c r="L558" s="96"/>
      <c r="M558" s="96"/>
      <c r="N558" s="98"/>
    </row>
    <row r="559" spans="1:14">
      <c r="A559" s="95"/>
      <c r="B559" s="96"/>
      <c r="C559" s="96"/>
      <c r="D559" s="96"/>
      <c r="E559" s="96"/>
      <c r="F559" s="96"/>
      <c r="G559" s="96"/>
      <c r="H559" s="97"/>
      <c r="I559" s="96"/>
      <c r="J559" s="96"/>
      <c r="K559" s="96"/>
      <c r="L559" s="96"/>
      <c r="M559" s="96"/>
      <c r="N559" s="98"/>
    </row>
    <row r="560" spans="1:14">
      <c r="A560" s="95"/>
      <c r="B560" s="96"/>
      <c r="C560" s="96"/>
      <c r="D560" s="96"/>
      <c r="E560" s="96"/>
      <c r="F560" s="96"/>
      <c r="G560" s="96"/>
      <c r="H560" s="97"/>
      <c r="I560" s="96"/>
      <c r="J560" s="96"/>
      <c r="K560" s="96"/>
      <c r="L560" s="96"/>
      <c r="M560" s="96"/>
      <c r="N560" s="98"/>
    </row>
    <row r="561" spans="1:14">
      <c r="A561" s="95"/>
      <c r="B561" s="96"/>
      <c r="C561" s="96"/>
      <c r="D561" s="96"/>
      <c r="E561" s="96"/>
      <c r="F561" s="96"/>
      <c r="G561" s="96"/>
      <c r="H561" s="97"/>
      <c r="I561" s="96"/>
      <c r="J561" s="96"/>
      <c r="K561" s="96"/>
      <c r="L561" s="96"/>
      <c r="M561" s="96"/>
      <c r="N561" s="98"/>
    </row>
    <row r="562" spans="1:14">
      <c r="A562" s="95"/>
      <c r="B562" s="96"/>
      <c r="C562" s="96"/>
      <c r="D562" s="96"/>
      <c r="E562" s="96"/>
      <c r="F562" s="96"/>
      <c r="G562" s="96"/>
      <c r="H562" s="97"/>
      <c r="I562" s="96"/>
      <c r="J562" s="96"/>
      <c r="K562" s="96"/>
      <c r="L562" s="96"/>
      <c r="M562" s="96"/>
      <c r="N562" s="98"/>
    </row>
    <row r="563" spans="1:14">
      <c r="A563" s="95"/>
      <c r="B563" s="96"/>
      <c r="C563" s="96"/>
      <c r="D563" s="96"/>
      <c r="E563" s="96"/>
      <c r="F563" s="96"/>
      <c r="G563" s="96"/>
      <c r="H563" s="97"/>
      <c r="I563" s="96"/>
      <c r="J563" s="96"/>
      <c r="K563" s="96"/>
      <c r="L563" s="96"/>
      <c r="M563" s="96"/>
      <c r="N563" s="98"/>
    </row>
    <row r="564" spans="1:14" ht="18.649999999999999" customHeight="1">
      <c r="A564" s="95"/>
      <c r="B564" s="96"/>
      <c r="C564" s="96"/>
      <c r="D564" s="96"/>
      <c r="E564" s="96"/>
      <c r="F564" s="96"/>
      <c r="G564" s="96"/>
      <c r="H564" s="97"/>
      <c r="I564" s="96"/>
      <c r="J564" s="96"/>
      <c r="K564" s="96"/>
      <c r="L564" s="96"/>
      <c r="M564" s="96"/>
      <c r="N564" s="98"/>
    </row>
    <row r="565" spans="1:14" ht="14" customHeight="1">
      <c r="A565" s="95"/>
      <c r="B565" s="96"/>
      <c r="C565" s="96"/>
      <c r="D565" s="96"/>
      <c r="E565" s="96"/>
      <c r="F565" s="96"/>
      <c r="G565" s="96"/>
      <c r="H565" s="97"/>
      <c r="I565" s="96"/>
      <c r="J565" s="96"/>
      <c r="K565" s="96"/>
      <c r="L565" s="96"/>
      <c r="M565" s="96"/>
      <c r="N565" s="98"/>
    </row>
    <row r="566" spans="1:14" ht="14" customHeight="1">
      <c r="A566" s="95"/>
      <c r="B566" s="96"/>
      <c r="C566" s="96"/>
      <c r="D566" s="96"/>
      <c r="E566" s="96"/>
      <c r="F566" s="96"/>
      <c r="G566" s="96"/>
      <c r="H566" s="97"/>
      <c r="I566" s="96"/>
      <c r="J566" s="96"/>
      <c r="K566" s="96"/>
      <c r="L566" s="96"/>
      <c r="M566" s="96"/>
      <c r="N566" s="98"/>
    </row>
    <row r="567" spans="1:14" ht="14" customHeight="1">
      <c r="A567" s="95"/>
      <c r="B567" s="96"/>
      <c r="C567" s="96"/>
      <c r="D567" s="96"/>
      <c r="E567" s="96"/>
      <c r="F567" s="96"/>
      <c r="G567" s="96"/>
      <c r="H567" s="97"/>
      <c r="I567" s="96"/>
      <c r="J567" s="96"/>
      <c r="K567" s="96"/>
      <c r="L567" s="96"/>
      <c r="M567" s="96"/>
      <c r="N567" s="98"/>
    </row>
    <row r="568" spans="1:14" ht="15" customHeight="1">
      <c r="A568" s="95"/>
      <c r="B568" s="96"/>
      <c r="C568" s="96"/>
      <c r="D568" s="96"/>
      <c r="E568" s="96"/>
      <c r="F568" s="96"/>
      <c r="G568" s="96"/>
      <c r="H568" s="97"/>
      <c r="I568" s="96"/>
      <c r="J568" s="96"/>
      <c r="K568" s="96"/>
      <c r="L568" s="96"/>
      <c r="M568" s="96"/>
      <c r="N568" s="98"/>
    </row>
    <row r="569" spans="1:14" ht="14" customHeight="1">
      <c r="A569" s="95"/>
      <c r="B569" s="96"/>
      <c r="C569" s="96"/>
      <c r="D569" s="96"/>
      <c r="E569" s="96"/>
      <c r="F569" s="96"/>
      <c r="G569" s="96"/>
      <c r="H569" s="97"/>
      <c r="I569" s="96"/>
      <c r="J569" s="96"/>
      <c r="K569" s="96"/>
      <c r="L569" s="96"/>
      <c r="M569" s="96"/>
      <c r="N569" s="98"/>
    </row>
    <row r="570" spans="1:14" ht="14" customHeight="1">
      <c r="A570" s="95"/>
      <c r="B570" s="96"/>
      <c r="C570" s="96"/>
      <c r="D570" s="96"/>
      <c r="E570" s="96"/>
      <c r="F570" s="96"/>
      <c r="G570" s="96"/>
      <c r="H570" s="97"/>
      <c r="I570" s="96"/>
      <c r="J570" s="96"/>
      <c r="K570" s="96"/>
      <c r="L570" s="96"/>
      <c r="M570" s="96"/>
      <c r="N570" s="98"/>
    </row>
    <row r="571" spans="1:14" ht="14" customHeight="1">
      <c r="A571" s="95"/>
      <c r="B571" s="96"/>
      <c r="C571" s="96"/>
      <c r="D571" s="96"/>
      <c r="E571" s="96"/>
      <c r="F571" s="96"/>
      <c r="G571" s="96"/>
      <c r="H571" s="97"/>
      <c r="I571" s="96"/>
      <c r="J571" s="96"/>
      <c r="K571" s="96"/>
      <c r="L571" s="96"/>
      <c r="M571" s="96"/>
      <c r="N571" s="98"/>
    </row>
    <row r="572" spans="1:14" ht="14.4" customHeight="1">
      <c r="A572" s="95"/>
      <c r="B572" s="96"/>
      <c r="C572" s="96"/>
      <c r="D572" s="96"/>
      <c r="E572" s="96"/>
      <c r="F572" s="96"/>
      <c r="G572" s="96"/>
      <c r="H572" s="97"/>
      <c r="I572" s="96"/>
      <c r="J572" s="96"/>
      <c r="K572" s="96"/>
      <c r="L572" s="96"/>
      <c r="M572" s="96"/>
      <c r="N572" s="98"/>
    </row>
    <row r="573" spans="1:14" ht="14.4" customHeight="1">
      <c r="A573" s="95"/>
      <c r="B573" s="96"/>
      <c r="C573" s="96"/>
      <c r="D573" s="96"/>
      <c r="E573" s="96"/>
      <c r="F573" s="96"/>
      <c r="G573" s="96"/>
      <c r="H573" s="97"/>
      <c r="I573" s="96"/>
      <c r="J573" s="96"/>
      <c r="K573" s="96"/>
      <c r="L573" s="96"/>
      <c r="M573" s="96"/>
      <c r="N573" s="98"/>
    </row>
    <row r="574" spans="1:14" ht="14" customHeight="1">
      <c r="A574" s="95"/>
      <c r="B574" s="96"/>
      <c r="C574" s="96"/>
      <c r="D574" s="96"/>
      <c r="E574" s="96"/>
      <c r="F574" s="96"/>
      <c r="G574" s="96"/>
      <c r="H574" s="97"/>
      <c r="I574" s="96"/>
      <c r="J574" s="96"/>
      <c r="K574" s="96"/>
      <c r="L574" s="96"/>
      <c r="M574" s="96"/>
      <c r="N574" s="98"/>
    </row>
    <row r="575" spans="1:14" ht="14" customHeight="1">
      <c r="A575" s="95"/>
      <c r="B575" s="96"/>
      <c r="C575" s="96"/>
      <c r="D575" s="96"/>
      <c r="E575" s="96"/>
      <c r="F575" s="96"/>
      <c r="G575" s="96"/>
      <c r="H575" s="97"/>
      <c r="I575" s="96"/>
      <c r="J575" s="96"/>
      <c r="K575" s="96"/>
      <c r="L575" s="96"/>
      <c r="M575" s="96"/>
      <c r="N575" s="98"/>
    </row>
    <row r="576" spans="1:14" ht="14" customHeight="1">
      <c r="A576" s="95"/>
      <c r="B576" s="96"/>
      <c r="C576" s="96"/>
      <c r="D576" s="96"/>
      <c r="E576" s="96"/>
      <c r="F576" s="96"/>
      <c r="G576" s="96"/>
      <c r="H576" s="97"/>
      <c r="I576" s="96"/>
      <c r="J576" s="96"/>
      <c r="K576" s="96"/>
      <c r="L576" s="96"/>
      <c r="M576" s="96"/>
      <c r="N576" s="98"/>
    </row>
    <row r="577" spans="1:14" ht="14" customHeight="1">
      <c r="A577" s="95"/>
      <c r="B577" s="96"/>
      <c r="C577" s="96"/>
      <c r="D577" s="96"/>
      <c r="E577" s="96"/>
      <c r="F577" s="96"/>
      <c r="G577" s="96"/>
      <c r="H577" s="97"/>
      <c r="I577" s="96"/>
      <c r="J577" s="96"/>
      <c r="K577" s="96"/>
      <c r="L577" s="96"/>
      <c r="M577" s="96"/>
      <c r="N577" s="98"/>
    </row>
    <row r="578" spans="1:14" ht="14" customHeight="1">
      <c r="A578" s="95"/>
      <c r="B578" s="96"/>
      <c r="C578" s="96"/>
      <c r="D578" s="96"/>
      <c r="E578" s="96"/>
      <c r="F578" s="96"/>
      <c r="G578" s="96"/>
      <c r="H578" s="97"/>
      <c r="I578" s="96"/>
      <c r="J578" s="96"/>
      <c r="K578" s="96"/>
      <c r="L578" s="96"/>
      <c r="M578" s="96"/>
      <c r="N578" s="98"/>
    </row>
    <row r="579" spans="1:14" ht="14" customHeight="1">
      <c r="A579" s="95"/>
      <c r="B579" s="96"/>
      <c r="C579" s="96"/>
      <c r="D579" s="96"/>
      <c r="E579" s="96"/>
      <c r="F579" s="96"/>
      <c r="G579" s="96"/>
      <c r="H579" s="97"/>
      <c r="I579" s="96"/>
      <c r="J579" s="96"/>
      <c r="K579" s="96"/>
      <c r="L579" s="96"/>
      <c r="M579" s="96"/>
      <c r="N579" s="98"/>
    </row>
    <row r="580" spans="1:14" ht="14" customHeight="1">
      <c r="A580" s="95"/>
      <c r="B580" s="96"/>
      <c r="C580" s="96"/>
      <c r="D580" s="96"/>
      <c r="E580" s="96"/>
      <c r="F580" s="96"/>
      <c r="G580" s="96"/>
      <c r="H580" s="97"/>
      <c r="I580" s="96"/>
      <c r="J580" s="96"/>
      <c r="K580" s="96"/>
      <c r="L580" s="96"/>
      <c r="M580" s="96"/>
      <c r="N580" s="98"/>
    </row>
    <row r="581" spans="1:14" ht="14" customHeight="1">
      <c r="A581" s="95"/>
      <c r="B581" s="96"/>
      <c r="C581" s="96"/>
      <c r="D581" s="96"/>
      <c r="E581" s="96"/>
      <c r="F581" s="96"/>
      <c r="G581" s="96"/>
      <c r="H581" s="97"/>
      <c r="I581" s="96"/>
      <c r="J581" s="96"/>
      <c r="K581" s="96"/>
      <c r="L581" s="96"/>
      <c r="M581" s="96"/>
      <c r="N581" s="98"/>
    </row>
    <row r="582" spans="1:14" ht="14" customHeight="1">
      <c r="A582" s="95"/>
      <c r="B582" s="96"/>
      <c r="C582" s="96"/>
      <c r="D582" s="96"/>
      <c r="E582" s="96"/>
      <c r="F582" s="96"/>
      <c r="G582" s="96"/>
      <c r="H582" s="97"/>
      <c r="I582" s="96"/>
      <c r="J582" s="96"/>
      <c r="K582" s="96"/>
      <c r="L582" s="96"/>
      <c r="M582" s="96"/>
      <c r="N582" s="98"/>
    </row>
    <row r="583" spans="1:14" ht="14" customHeight="1">
      <c r="A583" s="95"/>
      <c r="B583" s="96"/>
      <c r="C583" s="96"/>
      <c r="D583" s="96"/>
      <c r="E583" s="96"/>
      <c r="F583" s="96"/>
      <c r="G583" s="96"/>
      <c r="H583" s="97"/>
      <c r="I583" s="96"/>
      <c r="J583" s="96"/>
      <c r="K583" s="96"/>
      <c r="L583" s="96"/>
      <c r="M583" s="96"/>
      <c r="N583" s="98"/>
    </row>
    <row r="584" spans="1:14">
      <c r="A584" s="95"/>
      <c r="B584" s="96"/>
      <c r="C584" s="96"/>
      <c r="D584" s="96"/>
      <c r="E584" s="96"/>
      <c r="F584" s="96"/>
      <c r="G584" s="96"/>
      <c r="H584" s="97"/>
      <c r="I584" s="96"/>
      <c r="J584" s="96"/>
      <c r="K584" s="96"/>
      <c r="L584" s="96"/>
      <c r="M584" s="96"/>
      <c r="N584" s="98"/>
    </row>
    <row r="585" spans="1:14">
      <c r="A585" s="95"/>
      <c r="B585" s="96"/>
      <c r="C585" s="96"/>
      <c r="D585" s="96"/>
      <c r="E585" s="96"/>
      <c r="F585" s="96"/>
      <c r="G585" s="96"/>
      <c r="H585" s="97"/>
      <c r="I585" s="96"/>
      <c r="J585" s="96"/>
      <c r="K585" s="96"/>
      <c r="L585" s="96"/>
      <c r="M585" s="96"/>
      <c r="N585" s="98"/>
    </row>
    <row r="586" spans="1:14">
      <c r="A586" s="95"/>
      <c r="B586" s="96"/>
      <c r="C586" s="96"/>
      <c r="D586" s="96"/>
      <c r="E586" s="96"/>
      <c r="F586" s="96"/>
      <c r="G586" s="96"/>
      <c r="H586" s="97"/>
      <c r="I586" s="96"/>
      <c r="J586" s="96"/>
      <c r="K586" s="96"/>
      <c r="L586" s="96"/>
      <c r="M586" s="96"/>
      <c r="N586" s="98"/>
    </row>
    <row r="587" spans="1:14">
      <c r="A587" s="95"/>
      <c r="B587" s="96"/>
      <c r="C587" s="96"/>
      <c r="D587" s="96"/>
      <c r="E587" s="96"/>
      <c r="F587" s="96"/>
      <c r="G587" s="96"/>
      <c r="H587" s="97"/>
      <c r="I587" s="96"/>
      <c r="J587" s="96"/>
      <c r="K587" s="96"/>
      <c r="L587" s="96"/>
      <c r="M587" s="96"/>
      <c r="N587" s="98"/>
    </row>
    <row r="588" spans="1:14">
      <c r="A588" s="95"/>
      <c r="B588" s="96"/>
      <c r="C588" s="96"/>
      <c r="D588" s="96"/>
      <c r="E588" s="96"/>
      <c r="F588" s="96"/>
      <c r="G588" s="96"/>
      <c r="H588" s="97"/>
      <c r="I588" s="96"/>
      <c r="J588" s="96"/>
      <c r="K588" s="96"/>
      <c r="L588" s="96"/>
      <c r="M588" s="96"/>
      <c r="N588" s="98"/>
    </row>
    <row r="589" spans="1:14">
      <c r="A589" s="95"/>
      <c r="B589" s="96"/>
      <c r="C589" s="96"/>
      <c r="D589" s="96"/>
      <c r="E589" s="96"/>
      <c r="F589" s="96"/>
      <c r="G589" s="96"/>
      <c r="H589" s="97"/>
      <c r="I589" s="96"/>
      <c r="J589" s="96"/>
      <c r="K589" s="96"/>
      <c r="L589" s="96"/>
      <c r="M589" s="96"/>
      <c r="N589" s="98"/>
    </row>
    <row r="590" spans="1:14">
      <c r="A590" s="95"/>
      <c r="B590" s="96"/>
      <c r="C590" s="96"/>
      <c r="D590" s="96"/>
      <c r="E590" s="96"/>
      <c r="F590" s="96"/>
      <c r="G590" s="96"/>
      <c r="H590" s="97"/>
      <c r="I590" s="96"/>
      <c r="J590" s="96"/>
      <c r="K590" s="96"/>
      <c r="L590" s="96"/>
      <c r="M590" s="96"/>
      <c r="N590" s="98"/>
    </row>
    <row r="591" spans="1:14">
      <c r="A591" s="95"/>
      <c r="B591" s="96"/>
      <c r="C591" s="96"/>
      <c r="D591" s="96"/>
      <c r="E591" s="96"/>
      <c r="F591" s="96"/>
      <c r="G591" s="96"/>
      <c r="H591" s="97"/>
      <c r="I591" s="96"/>
      <c r="J591" s="96"/>
      <c r="K591" s="96"/>
      <c r="L591" s="96"/>
      <c r="M591" s="96"/>
      <c r="N591" s="98"/>
    </row>
    <row r="592" spans="1:14">
      <c r="A592" s="95"/>
      <c r="B592" s="96"/>
      <c r="C592" s="96"/>
      <c r="D592" s="96"/>
      <c r="E592" s="96"/>
      <c r="F592" s="96"/>
      <c r="G592" s="96"/>
      <c r="H592" s="97"/>
      <c r="I592" s="96"/>
      <c r="J592" s="96"/>
      <c r="K592" s="96"/>
      <c r="L592" s="96"/>
      <c r="M592" s="96"/>
      <c r="N592" s="98"/>
    </row>
    <row r="593" spans="1:62">
      <c r="A593" s="95"/>
      <c r="B593" s="96"/>
      <c r="C593" s="96"/>
      <c r="D593" s="96"/>
      <c r="E593" s="96"/>
      <c r="F593" s="96"/>
      <c r="G593" s="96"/>
      <c r="H593" s="97"/>
      <c r="I593" s="96"/>
      <c r="J593" s="96"/>
      <c r="K593" s="96"/>
      <c r="L593" s="96"/>
      <c r="M593" s="96"/>
      <c r="N593" s="98"/>
    </row>
    <row r="594" spans="1:62">
      <c r="A594" s="95"/>
      <c r="B594" s="96"/>
      <c r="C594" s="96"/>
      <c r="D594" s="96"/>
      <c r="E594" s="96"/>
      <c r="F594" s="96"/>
      <c r="G594" s="96"/>
      <c r="H594" s="97"/>
      <c r="I594" s="96"/>
      <c r="J594" s="96"/>
      <c r="K594" s="96"/>
      <c r="L594" s="96"/>
      <c r="M594" s="96"/>
      <c r="N594" s="98"/>
    </row>
    <row r="595" spans="1:62">
      <c r="A595" s="95"/>
      <c r="B595" s="96"/>
      <c r="C595" s="96"/>
      <c r="D595" s="96"/>
      <c r="E595" s="96"/>
      <c r="F595" s="96"/>
      <c r="G595" s="96"/>
      <c r="H595" s="97"/>
      <c r="I595" s="96"/>
      <c r="J595" s="96"/>
      <c r="K595" s="96"/>
      <c r="L595" s="96"/>
      <c r="M595" s="96"/>
      <c r="N595" s="98"/>
    </row>
    <row r="596" spans="1:62">
      <c r="A596" s="95"/>
      <c r="B596" s="96"/>
      <c r="C596" s="96"/>
      <c r="D596" s="96"/>
      <c r="E596" s="96"/>
      <c r="F596" s="96"/>
      <c r="G596" s="96"/>
      <c r="H596" s="97"/>
      <c r="I596" s="96"/>
      <c r="J596" s="96"/>
      <c r="K596" s="96"/>
      <c r="L596" s="96"/>
      <c r="M596" s="96"/>
      <c r="N596" s="98"/>
    </row>
    <row r="597" spans="1:62">
      <c r="A597" s="95"/>
      <c r="B597" s="96"/>
      <c r="C597" s="96"/>
      <c r="D597" s="96"/>
      <c r="E597" s="96"/>
      <c r="F597" s="96"/>
      <c r="G597" s="96"/>
      <c r="H597" s="97"/>
      <c r="I597" s="96"/>
      <c r="J597" s="96"/>
      <c r="K597" s="96"/>
      <c r="L597" s="96"/>
      <c r="M597" s="96"/>
      <c r="N597" s="98"/>
    </row>
    <row r="598" spans="1:62">
      <c r="A598" s="95"/>
      <c r="B598" s="96"/>
      <c r="C598" s="96"/>
      <c r="D598" s="96"/>
      <c r="E598" s="96"/>
      <c r="F598" s="96"/>
      <c r="G598" s="96"/>
      <c r="H598" s="97"/>
      <c r="I598" s="96"/>
      <c r="J598" s="96"/>
      <c r="K598" s="96"/>
      <c r="L598" s="96"/>
      <c r="M598" s="96"/>
      <c r="N598" s="98"/>
    </row>
    <row r="599" spans="1:62">
      <c r="A599" s="95"/>
      <c r="B599" s="96"/>
      <c r="C599" s="96"/>
      <c r="D599" s="96"/>
      <c r="E599" s="96"/>
      <c r="F599" s="96"/>
      <c r="G599" s="96"/>
      <c r="H599" s="97"/>
      <c r="I599" s="96"/>
      <c r="J599" s="96"/>
      <c r="K599" s="96"/>
      <c r="L599" s="96"/>
      <c r="M599" s="96"/>
      <c r="N599" s="98"/>
    </row>
    <row r="600" spans="1:62">
      <c r="A600" s="106"/>
      <c r="B600" s="107"/>
      <c r="C600" s="107"/>
      <c r="D600" s="107"/>
      <c r="E600" s="107"/>
      <c r="F600" s="107"/>
      <c r="G600" s="107"/>
      <c r="H600" s="108"/>
      <c r="I600" s="107"/>
      <c r="J600" s="107"/>
      <c r="K600" s="107"/>
      <c r="L600" s="107"/>
      <c r="M600" s="107"/>
      <c r="N600" s="109"/>
    </row>
    <row r="601" spans="1:62" ht="30" customHeight="1">
      <c r="A601" s="110" t="s">
        <v>66</v>
      </c>
      <c r="B601" s="111" t="s">
        <v>20</v>
      </c>
      <c r="C601" s="111"/>
      <c r="D601" s="111"/>
      <c r="E601" s="111"/>
      <c r="F601" s="111"/>
      <c r="G601" s="111"/>
      <c r="H601" s="111"/>
      <c r="I601" s="111"/>
      <c r="J601" s="111"/>
      <c r="K601" s="111"/>
      <c r="L601" s="111"/>
      <c r="M601" s="112"/>
      <c r="N601" s="113" t="s">
        <v>68</v>
      </c>
    </row>
    <row r="602" spans="1:62">
      <c r="A602" s="95"/>
      <c r="B602" s="96"/>
      <c r="C602" s="96"/>
      <c r="D602" s="96"/>
      <c r="E602" s="96"/>
      <c r="F602" s="96"/>
      <c r="G602" s="96"/>
      <c r="H602" s="97"/>
      <c r="I602" s="96"/>
      <c r="J602" s="96"/>
      <c r="K602" s="96"/>
      <c r="L602" s="96"/>
      <c r="M602" s="96"/>
      <c r="N602" s="98"/>
    </row>
    <row r="603" spans="1:62">
      <c r="A603" s="95"/>
      <c r="B603" s="238" t="s">
        <v>47</v>
      </c>
      <c r="C603" s="238"/>
      <c r="D603" s="238"/>
      <c r="E603" s="238"/>
      <c r="F603" s="238"/>
      <c r="G603" s="238"/>
      <c r="H603" s="238"/>
      <c r="I603" s="238"/>
      <c r="J603" s="238"/>
      <c r="K603" s="238"/>
      <c r="L603" s="238"/>
      <c r="M603" s="238"/>
      <c r="N603" s="98"/>
    </row>
    <row r="604" spans="1:62">
      <c r="A604" s="95"/>
      <c r="B604" s="238"/>
      <c r="C604" s="238"/>
      <c r="D604" s="238"/>
      <c r="E604" s="238"/>
      <c r="F604" s="238"/>
      <c r="G604" s="238"/>
      <c r="H604" s="238"/>
      <c r="I604" s="238"/>
      <c r="J604" s="238"/>
      <c r="K604" s="238"/>
      <c r="L604" s="238"/>
      <c r="M604" s="238"/>
      <c r="N604" s="98"/>
    </row>
    <row r="605" spans="1:62" ht="18">
      <c r="A605" s="95"/>
      <c r="B605" s="239"/>
      <c r="C605" s="239"/>
      <c r="D605" s="239"/>
      <c r="E605" s="239"/>
      <c r="F605" s="239"/>
      <c r="G605" s="239"/>
      <c r="H605" s="240"/>
      <c r="I605" s="239"/>
      <c r="J605" s="239"/>
      <c r="K605" s="239"/>
      <c r="L605" s="239"/>
      <c r="M605" s="239"/>
      <c r="N605" s="98"/>
      <c r="BE605" s="4" t="str">
        <f>BF74</f>
        <v>MOUSE OVER, CLICK MOUSE, AND SELECT OPTION FROM THIS DROPDOWN LIST.</v>
      </c>
      <c r="BH605" s="4" t="s">
        <v>451</v>
      </c>
      <c r="BJ605" s="4" t="s">
        <v>452</v>
      </c>
    </row>
    <row r="606" spans="1:62">
      <c r="A606" s="95"/>
      <c r="B606" s="241" t="s">
        <v>453</v>
      </c>
      <c r="C606" s="241"/>
      <c r="D606" s="241"/>
      <c r="E606" s="241"/>
      <c r="F606" s="241"/>
      <c r="G606" s="96"/>
      <c r="H606" s="97"/>
      <c r="I606" s="242" t="s">
        <v>454</v>
      </c>
      <c r="J606" s="242"/>
      <c r="K606" s="242"/>
      <c r="L606" s="242"/>
      <c r="M606" s="242"/>
      <c r="N606" s="98"/>
      <c r="BE606" s="4" t="str">
        <f>B606</f>
        <v>Pain is bad and best avoided.</v>
      </c>
      <c r="BH606" s="4" t="s">
        <v>455</v>
      </c>
      <c r="BJ606" s="4" t="s">
        <v>456</v>
      </c>
    </row>
    <row r="607" spans="1:62">
      <c r="A607" s="95"/>
      <c r="B607" s="241"/>
      <c r="C607" s="241"/>
      <c r="D607" s="241"/>
      <c r="E607" s="241"/>
      <c r="F607" s="241"/>
      <c r="G607" s="96"/>
      <c r="H607" s="97"/>
      <c r="I607" s="242"/>
      <c r="J607" s="242"/>
      <c r="K607" s="242"/>
      <c r="L607" s="242"/>
      <c r="M607" s="242"/>
      <c r="N607" s="98"/>
      <c r="BE607" s="4" t="str">
        <f>I606</f>
        <v>Pain is good and best embraced.</v>
      </c>
      <c r="BH607" s="4" t="s">
        <v>457</v>
      </c>
      <c r="BJ607" s="4" t="s">
        <v>458</v>
      </c>
    </row>
    <row r="608" spans="1:62">
      <c r="A608" s="95"/>
      <c r="B608" s="241"/>
      <c r="C608" s="241"/>
      <c r="D608" s="241"/>
      <c r="E608" s="241"/>
      <c r="F608" s="241"/>
      <c r="G608" s="243" t="s">
        <v>50</v>
      </c>
      <c r="H608" s="243"/>
      <c r="I608" s="242"/>
      <c r="J608" s="242"/>
      <c r="K608" s="242"/>
      <c r="L608" s="242"/>
      <c r="M608" s="242"/>
      <c r="N608" s="98"/>
      <c r="BH608" s="4" t="s">
        <v>459</v>
      </c>
    </row>
    <row r="609" spans="1:66">
      <c r="A609" s="95"/>
      <c r="B609" s="241"/>
      <c r="C609" s="241"/>
      <c r="D609" s="241"/>
      <c r="E609" s="241"/>
      <c r="F609" s="241"/>
      <c r="G609" s="243"/>
      <c r="H609" s="243"/>
      <c r="I609" s="242"/>
      <c r="J609" s="242"/>
      <c r="K609" s="242"/>
      <c r="L609" s="242"/>
      <c r="M609" s="242"/>
      <c r="N609" s="98"/>
    </row>
    <row r="610" spans="1:66">
      <c r="A610" s="95"/>
      <c r="B610" s="241"/>
      <c r="C610" s="241"/>
      <c r="D610" s="241"/>
      <c r="E610" s="241"/>
      <c r="F610" s="241"/>
      <c r="G610" s="243"/>
      <c r="H610" s="243"/>
      <c r="I610" s="242"/>
      <c r="J610" s="242"/>
      <c r="K610" s="242"/>
      <c r="L610" s="242"/>
      <c r="M610" s="242"/>
      <c r="N610" s="98"/>
      <c r="BE610" s="4" t="str">
        <f>IF(E$612="",BH615,IF(E$612=B606,BH616,IF(E$612=I606,BH617)))</f>
        <v>Political leaders count on you to trust their one-size-fits-all generalizations. Do you trust their generalizations to ease your pain? Or do you fault these generalizations for keeping you in pain by overlooking your specific needs?</v>
      </c>
      <c r="BM610" s="4" t="s">
        <v>460</v>
      </c>
      <c r="BN610" s="203" t="s">
        <v>432</v>
      </c>
    </row>
    <row r="611" spans="1:66" ht="18.5" thickBot="1">
      <c r="A611" s="95"/>
      <c r="B611" s="239"/>
      <c r="C611" s="239"/>
      <c r="D611" s="239"/>
      <c r="E611" s="239"/>
      <c r="F611" s="239"/>
      <c r="G611" s="239"/>
      <c r="H611" s="240"/>
      <c r="I611" s="239"/>
      <c r="J611" s="239"/>
      <c r="K611" s="239"/>
      <c r="L611" s="239"/>
      <c r="M611" s="239"/>
      <c r="N611" s="98"/>
    </row>
    <row r="612" spans="1:66" ht="13.5" thickTop="1">
      <c r="A612" s="95"/>
      <c r="B612" s="244" t="s">
        <v>51</v>
      </c>
      <c r="C612" s="96"/>
      <c r="D612" s="96"/>
      <c r="E612" s="245"/>
      <c r="F612" s="246"/>
      <c r="G612" s="246"/>
      <c r="H612" s="246"/>
      <c r="I612" s="246"/>
      <c r="J612" s="246"/>
      <c r="K612" s="246"/>
      <c r="L612" s="246"/>
      <c r="M612" s="247"/>
      <c r="N612" s="98"/>
      <c r="BE612" s="4" t="str">
        <f>IF(E$612="",BH619,IF(E$612=B606,BH620,IF(E$612=I606,BH621)))</f>
        <v>Do you follow their lead in fighting others with different political views? Whether they sit to your political left or to your political right? Do you believe you must struggle against those with a different political view? If yes and you do battle others politically, does any victory provide you lasting relief? Do you ever hunger for a better alternative than all this political infighting?</v>
      </c>
    </row>
    <row r="613" spans="1:66" ht="13.5" thickBot="1">
      <c r="A613" s="95"/>
      <c r="B613" s="244" t="s">
        <v>53</v>
      </c>
      <c r="C613" s="96"/>
      <c r="D613" s="96"/>
      <c r="E613" s="248"/>
      <c r="F613" s="249"/>
      <c r="G613" s="249"/>
      <c r="H613" s="249"/>
      <c r="I613" s="249"/>
      <c r="J613" s="249"/>
      <c r="K613" s="249"/>
      <c r="L613" s="249"/>
      <c r="M613" s="250"/>
      <c r="N613" s="98"/>
    </row>
    <row r="614" spans="1:66" ht="18.5" thickTop="1">
      <c r="A614" s="95"/>
      <c r="B614" s="239"/>
      <c r="C614" s="239"/>
      <c r="D614" s="239"/>
      <c r="E614" s="239"/>
      <c r="F614" s="239"/>
      <c r="G614" s="239"/>
      <c r="H614" s="240"/>
      <c r="I614" s="239"/>
      <c r="J614" s="239"/>
      <c r="K614" s="239"/>
      <c r="L614" s="239"/>
      <c r="M614" s="239"/>
      <c r="N614" s="98"/>
    </row>
    <row r="615" spans="1:66">
      <c r="A615" s="95"/>
      <c r="B615" s="251" t="str">
        <f>BE610</f>
        <v>Political leaders count on you to trust their one-size-fits-all generalizations. Do you trust their generalizations to ease your pain? Or do you fault these generalizations for keeping you in pain by overlooking your specific needs?</v>
      </c>
      <c r="C615" s="251"/>
      <c r="D615" s="251"/>
      <c r="E615" s="251"/>
      <c r="F615" s="251"/>
      <c r="G615" s="251"/>
      <c r="H615" s="251"/>
      <c r="I615" s="251"/>
      <c r="J615" s="251"/>
      <c r="K615" s="251"/>
      <c r="L615" s="251"/>
      <c r="M615" s="251"/>
      <c r="N615" s="98"/>
      <c r="BE615" s="252" t="s">
        <v>461</v>
      </c>
      <c r="BH615" s="4" t="s">
        <v>462</v>
      </c>
    </row>
    <row r="616" spans="1:66">
      <c r="A616" s="95"/>
      <c r="B616" s="251"/>
      <c r="C616" s="251"/>
      <c r="D616" s="251"/>
      <c r="E616" s="251"/>
      <c r="F616" s="251"/>
      <c r="G616" s="251"/>
      <c r="H616" s="251"/>
      <c r="I616" s="251"/>
      <c r="J616" s="251"/>
      <c r="K616" s="251"/>
      <c r="L616" s="251"/>
      <c r="M616" s="251"/>
      <c r="N616" s="98"/>
      <c r="BE616" s="252" t="s">
        <v>463</v>
      </c>
      <c r="BH616" s="4" t="s">
        <v>464</v>
      </c>
    </row>
    <row r="617" spans="1:66">
      <c r="A617" s="95"/>
      <c r="B617" s="251"/>
      <c r="C617" s="251"/>
      <c r="D617" s="251"/>
      <c r="E617" s="251"/>
      <c r="F617" s="251"/>
      <c r="G617" s="251"/>
      <c r="H617" s="251"/>
      <c r="I617" s="251"/>
      <c r="J617" s="251"/>
      <c r="K617" s="251"/>
      <c r="L617" s="251"/>
      <c r="M617" s="251"/>
      <c r="N617" s="98"/>
      <c r="BE617" s="252" t="s">
        <v>465</v>
      </c>
      <c r="BH617" s="4" t="s">
        <v>466</v>
      </c>
    </row>
    <row r="618" spans="1:66">
      <c r="A618" s="95"/>
      <c r="B618" s="251"/>
      <c r="C618" s="251"/>
      <c r="D618" s="251"/>
      <c r="E618" s="251"/>
      <c r="F618" s="251"/>
      <c r="G618" s="251"/>
      <c r="H618" s="251"/>
      <c r="I618" s="251"/>
      <c r="J618" s="251"/>
      <c r="K618" s="251"/>
      <c r="L618" s="251"/>
      <c r="M618" s="251"/>
      <c r="N618" s="98"/>
    </row>
    <row r="619" spans="1:66" ht="14" customHeight="1">
      <c r="A619" s="95"/>
      <c r="B619" s="251" t="str">
        <f>BE612</f>
        <v>Do you follow their lead in fighting others with different political views? Whether they sit to your political left or to your political right? Do you believe you must struggle against those with a different political view? If yes and you do battle others politically, does any victory provide you lasting relief? Do you ever hunger for a better alternative than all this political infighting?</v>
      </c>
      <c r="C619" s="251"/>
      <c r="D619" s="251"/>
      <c r="E619" s="251"/>
      <c r="F619" s="251"/>
      <c r="G619" s="251"/>
      <c r="H619" s="251"/>
      <c r="I619" s="251"/>
      <c r="J619" s="251"/>
      <c r="K619" s="251"/>
      <c r="L619" s="251"/>
      <c r="M619" s="251"/>
      <c r="N619" s="98"/>
      <c r="BE619" s="252" t="s">
        <v>461</v>
      </c>
      <c r="BH619" s="4" t="s">
        <v>467</v>
      </c>
    </row>
    <row r="620" spans="1:66" ht="14" customHeight="1">
      <c r="A620" s="95"/>
      <c r="B620" s="251"/>
      <c r="C620" s="251"/>
      <c r="D620" s="251"/>
      <c r="E620" s="251"/>
      <c r="F620" s="251"/>
      <c r="G620" s="251"/>
      <c r="H620" s="251"/>
      <c r="I620" s="251"/>
      <c r="J620" s="251"/>
      <c r="K620" s="251"/>
      <c r="L620" s="251"/>
      <c r="M620" s="251"/>
      <c r="N620" s="98"/>
      <c r="BE620" s="252" t="s">
        <v>463</v>
      </c>
      <c r="BH620" s="4" t="str">
        <f>CONCATENATE(BI620,BJ620,BK620,BL620,BM610,BM620)</f>
        <v>Your specific needs are unlike theirs. You specifically need differently from political opponents. The further the gap between your self-needs and social-needs, the further you slide politically to extremes. The more you generalize for relief, the less your specific needs resolve. The more you are then tempted to be dependent on political generalizations for relief. Trusting politics can trap you in pain.</v>
      </c>
      <c r="BI620" s="4" t="s">
        <v>468</v>
      </c>
      <c r="BJ620" s="4" t="str">
        <f>IF($BS$224&lt;0,BH606,IF($BS$224&gt;0,BH607,IF($BS$224=0,BH608)))</f>
        <v xml:space="preserve">political opponents. </v>
      </c>
      <c r="BK620" s="4" t="s">
        <v>469</v>
      </c>
      <c r="BL620" s="4" t="str">
        <f>IF($BS$224&lt;0,BJ606,IF($BS$224&gt;0,BJ607,IF($BS$224=0,BJ605)))</f>
        <v xml:space="preserve">to extremes. </v>
      </c>
      <c r="BM620" s="4" t="s">
        <v>470</v>
      </c>
    </row>
    <row r="621" spans="1:66" ht="14" customHeight="1">
      <c r="A621" s="95"/>
      <c r="B621" s="251"/>
      <c r="C621" s="251"/>
      <c r="D621" s="251"/>
      <c r="E621" s="251"/>
      <c r="F621" s="251"/>
      <c r="G621" s="251"/>
      <c r="H621" s="251"/>
      <c r="I621" s="251"/>
      <c r="J621" s="251"/>
      <c r="K621" s="251"/>
      <c r="L621" s="251"/>
      <c r="M621" s="251"/>
      <c r="N621" s="98"/>
      <c r="BE621" s="252" t="s">
        <v>465</v>
      </c>
      <c r="BH621" s="4" t="s">
        <v>471</v>
      </c>
    </row>
    <row r="622" spans="1:66" ht="14" customHeight="1">
      <c r="A622" s="95"/>
      <c r="B622" s="251"/>
      <c r="C622" s="251"/>
      <c r="D622" s="251"/>
      <c r="E622" s="251"/>
      <c r="F622" s="251"/>
      <c r="G622" s="251"/>
      <c r="H622" s="251"/>
      <c r="I622" s="251"/>
      <c r="J622" s="251"/>
      <c r="K622" s="251"/>
      <c r="L622" s="251"/>
      <c r="M622" s="251"/>
      <c r="N622" s="98"/>
    </row>
    <row r="623" spans="1:66" ht="14" customHeight="1">
      <c r="A623" s="95"/>
      <c r="B623" s="251"/>
      <c r="C623" s="251"/>
      <c r="D623" s="251"/>
      <c r="E623" s="251"/>
      <c r="F623" s="251"/>
      <c r="G623" s="251"/>
      <c r="H623" s="251"/>
      <c r="I623" s="251"/>
      <c r="J623" s="251"/>
      <c r="K623" s="251"/>
      <c r="L623" s="251"/>
      <c r="M623" s="251"/>
      <c r="N623" s="98"/>
    </row>
    <row r="624" spans="1:66" ht="14" customHeight="1">
      <c r="A624" s="95"/>
      <c r="B624" s="251"/>
      <c r="C624" s="251"/>
      <c r="D624" s="251"/>
      <c r="E624" s="251"/>
      <c r="F624" s="251"/>
      <c r="G624" s="251"/>
      <c r="H624" s="251"/>
      <c r="I624" s="251"/>
      <c r="J624" s="251"/>
      <c r="K624" s="251"/>
      <c r="L624" s="251"/>
      <c r="M624" s="251"/>
      <c r="N624" s="98"/>
    </row>
    <row r="625" spans="1:14">
      <c r="A625" s="95"/>
      <c r="B625" s="96"/>
      <c r="C625" s="96"/>
      <c r="D625" s="96"/>
      <c r="E625" s="96"/>
      <c r="F625" s="96"/>
      <c r="G625" s="96"/>
      <c r="H625" s="97"/>
      <c r="I625" s="96"/>
      <c r="J625" s="96"/>
      <c r="K625" s="96"/>
      <c r="L625" s="96"/>
      <c r="M625" s="96"/>
      <c r="N625" s="98"/>
    </row>
    <row r="626" spans="1:14">
      <c r="A626" s="95"/>
      <c r="B626" s="96"/>
      <c r="C626" s="96"/>
      <c r="D626" s="96"/>
      <c r="E626" s="96"/>
      <c r="F626" s="96"/>
      <c r="G626" s="96"/>
      <c r="H626" s="97"/>
      <c r="I626" s="96"/>
      <c r="J626" s="96"/>
      <c r="K626" s="96"/>
      <c r="L626" s="96"/>
      <c r="M626" s="96"/>
      <c r="N626" s="98"/>
    </row>
    <row r="627" spans="1:14">
      <c r="A627" s="95"/>
      <c r="B627" s="96"/>
      <c r="C627" s="96"/>
      <c r="D627" s="96"/>
      <c r="E627" s="96"/>
      <c r="F627" s="96"/>
      <c r="G627" s="96"/>
      <c r="H627" s="97"/>
      <c r="I627" s="96"/>
      <c r="J627" s="96"/>
      <c r="K627" s="96"/>
      <c r="L627" s="96"/>
      <c r="M627" s="96"/>
      <c r="N627" s="98"/>
    </row>
    <row r="628" spans="1:14">
      <c r="A628" s="95"/>
      <c r="B628" s="96"/>
      <c r="C628" s="96"/>
      <c r="D628" s="96"/>
      <c r="E628" s="96"/>
      <c r="F628" s="96"/>
      <c r="G628" s="96"/>
      <c r="H628" s="97"/>
      <c r="I628" s="96"/>
      <c r="J628" s="96"/>
      <c r="K628" s="96"/>
      <c r="L628" s="96"/>
      <c r="M628" s="96"/>
      <c r="N628" s="98"/>
    </row>
    <row r="629" spans="1:14">
      <c r="A629" s="95"/>
      <c r="B629" s="96"/>
      <c r="C629" s="96"/>
      <c r="D629" s="96"/>
      <c r="E629" s="96"/>
      <c r="F629" s="96"/>
      <c r="G629" s="96"/>
      <c r="H629" s="97"/>
      <c r="I629" s="96"/>
      <c r="J629" s="96"/>
      <c r="K629" s="96"/>
      <c r="L629" s="96"/>
      <c r="M629" s="96"/>
      <c r="N629" s="98"/>
    </row>
    <row r="630" spans="1:14">
      <c r="A630" s="95"/>
      <c r="B630" s="96"/>
      <c r="C630" s="96"/>
      <c r="D630" s="96"/>
      <c r="E630" s="96"/>
      <c r="F630" s="96"/>
      <c r="G630" s="96"/>
      <c r="H630" s="97"/>
      <c r="I630" s="96"/>
      <c r="J630" s="96"/>
      <c r="K630" s="96"/>
      <c r="L630" s="96"/>
      <c r="M630" s="96"/>
      <c r="N630" s="98"/>
    </row>
    <row r="631" spans="1:14">
      <c r="A631" s="95"/>
      <c r="B631" s="96"/>
      <c r="C631" s="96"/>
      <c r="D631" s="96"/>
      <c r="E631" s="96"/>
      <c r="F631" s="96"/>
      <c r="G631" s="96"/>
      <c r="H631" s="97"/>
      <c r="I631" s="96"/>
      <c r="J631" s="96"/>
      <c r="K631" s="96"/>
      <c r="L631" s="96"/>
      <c r="M631" s="96"/>
      <c r="N631" s="98"/>
    </row>
    <row r="632" spans="1:14">
      <c r="A632" s="95"/>
      <c r="B632" s="96"/>
      <c r="C632" s="96"/>
      <c r="D632" s="96"/>
      <c r="E632" s="96"/>
      <c r="F632" s="96"/>
      <c r="G632" s="96"/>
      <c r="H632" s="97"/>
      <c r="I632" s="96"/>
      <c r="J632" s="96"/>
      <c r="K632" s="96"/>
      <c r="L632" s="96"/>
      <c r="M632" s="96"/>
      <c r="N632" s="98"/>
    </row>
    <row r="633" spans="1:14">
      <c r="A633" s="95"/>
      <c r="B633" s="96"/>
      <c r="C633" s="96"/>
      <c r="D633" s="96"/>
      <c r="E633" s="96"/>
      <c r="F633" s="96"/>
      <c r="G633" s="96"/>
      <c r="H633" s="97"/>
      <c r="I633" s="96"/>
      <c r="J633" s="96"/>
      <c r="K633" s="96"/>
      <c r="L633" s="96"/>
      <c r="M633" s="96"/>
      <c r="N633" s="98"/>
    </row>
    <row r="634" spans="1:14">
      <c r="A634" s="95"/>
      <c r="B634" s="96"/>
      <c r="C634" s="96"/>
      <c r="D634" s="96"/>
      <c r="E634" s="96"/>
      <c r="F634" s="96"/>
      <c r="G634" s="96"/>
      <c r="H634" s="97"/>
      <c r="I634" s="96"/>
      <c r="J634" s="96"/>
      <c r="K634" s="96"/>
      <c r="L634" s="96"/>
      <c r="M634" s="96"/>
      <c r="N634" s="98"/>
    </row>
    <row r="635" spans="1:14">
      <c r="A635" s="95"/>
      <c r="B635" s="96"/>
      <c r="C635" s="96"/>
      <c r="D635" s="96"/>
      <c r="E635" s="96"/>
      <c r="F635" s="96"/>
      <c r="G635" s="96"/>
      <c r="H635" s="97"/>
      <c r="I635" s="96"/>
      <c r="J635" s="96"/>
      <c r="K635" s="96"/>
      <c r="L635" s="96"/>
      <c r="M635" s="96"/>
      <c r="N635" s="98"/>
    </row>
    <row r="636" spans="1:14">
      <c r="A636" s="95"/>
      <c r="B636" s="96"/>
      <c r="C636" s="96"/>
      <c r="D636" s="96"/>
      <c r="E636" s="96"/>
      <c r="F636" s="96"/>
      <c r="G636" s="96"/>
      <c r="H636" s="97"/>
      <c r="I636" s="96"/>
      <c r="J636" s="96"/>
      <c r="K636" s="96"/>
      <c r="L636" s="96"/>
      <c r="M636" s="96"/>
      <c r="N636" s="98"/>
    </row>
    <row r="637" spans="1:14">
      <c r="A637" s="95"/>
      <c r="B637" s="96"/>
      <c r="C637" s="96"/>
      <c r="D637" s="96"/>
      <c r="E637" s="96"/>
      <c r="F637" s="96"/>
      <c r="G637" s="96"/>
      <c r="H637" s="97"/>
      <c r="I637" s="96"/>
      <c r="J637" s="96"/>
      <c r="K637" s="96"/>
      <c r="L637" s="96"/>
      <c r="M637" s="96"/>
      <c r="N637" s="98"/>
    </row>
    <row r="638" spans="1:14">
      <c r="A638" s="95"/>
      <c r="B638" s="96"/>
      <c r="C638" s="96"/>
      <c r="D638" s="96"/>
      <c r="E638" s="96"/>
      <c r="F638" s="96"/>
      <c r="G638" s="96"/>
      <c r="H638" s="97"/>
      <c r="I638" s="96"/>
      <c r="J638" s="96"/>
      <c r="K638" s="96"/>
      <c r="L638" s="96"/>
      <c r="M638" s="96"/>
      <c r="N638" s="98"/>
    </row>
    <row r="639" spans="1:14">
      <c r="A639" s="95"/>
      <c r="B639" s="96"/>
      <c r="C639" s="96"/>
      <c r="D639" s="96"/>
      <c r="E639" s="96"/>
      <c r="F639" s="96"/>
      <c r="G639" s="96"/>
      <c r="H639" s="97"/>
      <c r="I639" s="96"/>
      <c r="J639" s="96"/>
      <c r="K639" s="96"/>
      <c r="L639" s="96"/>
      <c r="M639" s="96"/>
      <c r="N639" s="98"/>
    </row>
    <row r="640" spans="1:14">
      <c r="A640" s="95"/>
      <c r="B640" s="96"/>
      <c r="C640" s="96"/>
      <c r="D640" s="96"/>
      <c r="E640" s="96"/>
      <c r="F640" s="96"/>
      <c r="G640" s="96"/>
      <c r="H640" s="97"/>
      <c r="I640" s="96"/>
      <c r="J640" s="96"/>
      <c r="K640" s="96"/>
      <c r="L640" s="96"/>
      <c r="M640" s="96"/>
      <c r="N640" s="98"/>
    </row>
    <row r="641" spans="1:65">
      <c r="A641" s="95"/>
      <c r="B641" s="96"/>
      <c r="C641" s="96"/>
      <c r="D641" s="96"/>
      <c r="E641" s="96"/>
      <c r="F641" s="96"/>
      <c r="G641" s="96"/>
      <c r="H641" s="97"/>
      <c r="I641" s="96"/>
      <c r="J641" s="96"/>
      <c r="K641" s="96"/>
      <c r="L641" s="96"/>
      <c r="M641" s="96"/>
      <c r="N641" s="98"/>
    </row>
    <row r="642" spans="1:65">
      <c r="A642" s="95"/>
      <c r="B642" s="96"/>
      <c r="C642" s="96"/>
      <c r="D642" s="96"/>
      <c r="E642" s="96"/>
      <c r="F642" s="96"/>
      <c r="G642" s="96"/>
      <c r="H642" s="97"/>
      <c r="I642" s="96"/>
      <c r="J642" s="96"/>
      <c r="K642" s="96"/>
      <c r="L642" s="96"/>
      <c r="M642" s="96"/>
      <c r="N642" s="98"/>
    </row>
    <row r="643" spans="1:65">
      <c r="A643" s="95"/>
      <c r="B643" s="96"/>
      <c r="C643" s="96"/>
      <c r="D643" s="96"/>
      <c r="E643" s="96"/>
      <c r="F643" s="96"/>
      <c r="G643" s="96"/>
      <c r="H643" s="97"/>
      <c r="I643" s="96"/>
      <c r="J643" s="96"/>
      <c r="K643" s="96"/>
      <c r="L643" s="96"/>
      <c r="M643" s="96"/>
      <c r="N643" s="98"/>
    </row>
    <row r="644" spans="1:65">
      <c r="A644" s="95"/>
      <c r="B644" s="96"/>
      <c r="C644" s="96"/>
      <c r="D644" s="96"/>
      <c r="E644" s="96"/>
      <c r="F644" s="96"/>
      <c r="G644" s="96"/>
      <c r="H644" s="97"/>
      <c r="I644" s="96"/>
      <c r="J644" s="96"/>
      <c r="K644" s="96"/>
      <c r="L644" s="96"/>
      <c r="M644" s="96"/>
      <c r="N644" s="98"/>
    </row>
    <row r="645" spans="1:65">
      <c r="A645" s="95"/>
      <c r="B645" s="96"/>
      <c r="C645" s="96"/>
      <c r="D645" s="96"/>
      <c r="E645" s="96"/>
      <c r="F645" s="96"/>
      <c r="G645" s="96"/>
      <c r="H645" s="97"/>
      <c r="I645" s="96"/>
      <c r="J645" s="96"/>
      <c r="K645" s="96"/>
      <c r="L645" s="96"/>
      <c r="M645" s="96"/>
      <c r="N645" s="98"/>
    </row>
    <row r="646" spans="1:65" ht="35" customHeight="1">
      <c r="A646" s="106"/>
      <c r="B646" s="107"/>
      <c r="C646" s="107"/>
      <c r="D646" s="107"/>
      <c r="E646" s="107"/>
      <c r="F646" s="107"/>
      <c r="G646" s="107"/>
      <c r="H646" s="108"/>
      <c r="I646" s="107"/>
      <c r="J646" s="107"/>
      <c r="K646" s="107"/>
      <c r="L646" s="107"/>
      <c r="M646" s="107"/>
      <c r="N646" s="109"/>
    </row>
    <row r="647" spans="1:65" ht="30" customHeight="1">
      <c r="A647" s="110" t="s">
        <v>66</v>
      </c>
      <c r="B647" s="111" t="s">
        <v>21</v>
      </c>
      <c r="C647" s="111"/>
      <c r="D647" s="111"/>
      <c r="E647" s="111"/>
      <c r="F647" s="111"/>
      <c r="G647" s="111"/>
      <c r="H647" s="111"/>
      <c r="I647" s="111"/>
      <c r="J647" s="111"/>
      <c r="K647" s="111"/>
      <c r="L647" s="111"/>
      <c r="M647" s="112"/>
      <c r="N647" s="113" t="s">
        <v>68</v>
      </c>
    </row>
    <row r="648" spans="1:65" ht="14" customHeight="1">
      <c r="A648" s="95"/>
      <c r="B648" s="96"/>
      <c r="C648" s="96"/>
      <c r="D648" s="96"/>
      <c r="E648" s="96"/>
      <c r="F648" s="96"/>
      <c r="G648" s="96"/>
      <c r="H648" s="97"/>
      <c r="I648" s="96"/>
      <c r="J648" s="96"/>
      <c r="K648" s="96"/>
      <c r="L648" s="96"/>
      <c r="M648" s="96"/>
      <c r="N648" s="98"/>
    </row>
    <row r="649" spans="1:65" ht="14" customHeight="1">
      <c r="A649" s="95"/>
      <c r="B649" s="96"/>
      <c r="C649" s="96"/>
      <c r="D649" s="96"/>
      <c r="E649" s="96"/>
      <c r="F649" s="96"/>
      <c r="G649" s="96"/>
      <c r="H649" s="97"/>
      <c r="I649" s="96"/>
      <c r="J649" s="96"/>
      <c r="K649" s="96"/>
      <c r="L649" s="96"/>
      <c r="M649" s="96"/>
      <c r="N649" s="98"/>
    </row>
    <row r="650" spans="1:65" ht="14.4" customHeight="1">
      <c r="A650" s="95"/>
      <c r="B650" s="96"/>
      <c r="C650" s="96"/>
      <c r="D650" s="96"/>
      <c r="E650" s="96"/>
      <c r="F650" s="96"/>
      <c r="G650" s="96"/>
      <c r="H650" s="97"/>
      <c r="I650" s="96"/>
      <c r="J650" s="96"/>
      <c r="K650" s="96"/>
      <c r="L650" s="96"/>
      <c r="M650" s="96"/>
      <c r="N650" s="98"/>
    </row>
    <row r="651" spans="1:65" ht="14" customHeight="1">
      <c r="A651" s="95"/>
      <c r="B651" s="96"/>
      <c r="C651" s="96"/>
      <c r="D651" s="96"/>
      <c r="E651" s="96"/>
      <c r="F651" s="96"/>
      <c r="G651" s="96"/>
      <c r="H651" s="97"/>
      <c r="I651" s="96"/>
      <c r="J651" s="96"/>
      <c r="K651" s="96"/>
      <c r="L651" s="96"/>
      <c r="M651" s="96"/>
      <c r="N651" s="98"/>
    </row>
    <row r="652" spans="1:65">
      <c r="A652" s="95"/>
      <c r="B652" s="96"/>
      <c r="C652" s="96"/>
      <c r="D652" s="96"/>
      <c r="E652" s="96"/>
      <c r="F652" s="96"/>
      <c r="G652" s="96"/>
      <c r="H652" s="97"/>
      <c r="I652" s="96"/>
      <c r="J652" s="96"/>
      <c r="K652" s="96"/>
      <c r="L652" s="96"/>
      <c r="M652" s="96"/>
      <c r="N652" s="98"/>
    </row>
    <row r="653" spans="1:65">
      <c r="A653" s="95"/>
      <c r="B653" s="96"/>
      <c r="C653" s="96"/>
      <c r="D653" s="96"/>
      <c r="E653" s="96"/>
      <c r="F653" s="96"/>
      <c r="G653" s="96"/>
      <c r="H653" s="97"/>
      <c r="I653" s="96"/>
      <c r="J653" s="96"/>
      <c r="K653" s="96"/>
      <c r="L653" s="96"/>
      <c r="M653" s="96"/>
      <c r="N653" s="98"/>
    </row>
    <row r="654" spans="1:65">
      <c r="A654" s="95"/>
      <c r="B654" s="96"/>
      <c r="C654" s="96"/>
      <c r="D654" s="96"/>
      <c r="E654" s="96"/>
      <c r="F654" s="96"/>
      <c r="G654" s="96"/>
      <c r="H654" s="97"/>
      <c r="I654" s="96"/>
      <c r="J654" s="96"/>
      <c r="K654" s="96"/>
      <c r="L654" s="96"/>
      <c r="M654" s="96"/>
      <c r="N654" s="98"/>
    </row>
    <row r="655" spans="1:65">
      <c r="A655" s="95"/>
      <c r="B655" s="96"/>
      <c r="C655" s="96"/>
      <c r="D655" s="96"/>
      <c r="E655" s="96"/>
      <c r="F655" s="96"/>
      <c r="G655" s="96"/>
      <c r="H655" s="97"/>
      <c r="I655" s="96"/>
      <c r="J655" s="96"/>
      <c r="K655" s="96"/>
      <c r="L655" s="96"/>
      <c r="M655" s="96"/>
      <c r="N655" s="98"/>
    </row>
    <row r="656" spans="1:65" ht="16">
      <c r="A656" s="95"/>
      <c r="B656" s="96"/>
      <c r="C656" s="96"/>
      <c r="D656" s="96"/>
      <c r="E656" s="96"/>
      <c r="F656" s="96"/>
      <c r="G656" s="96"/>
      <c r="H656" s="97"/>
      <c r="I656" s="96"/>
      <c r="J656" s="96"/>
      <c r="K656" s="96"/>
      <c r="L656" s="96"/>
      <c r="M656" s="96"/>
      <c r="N656" s="98"/>
      <c r="BE656" s="157">
        <f t="shared" ref="BE656:BL656" si="4">BE210</f>
        <v>0</v>
      </c>
      <c r="BF656" s="157">
        <f t="shared" si="4"/>
        <v>0</v>
      </c>
      <c r="BG656" s="157">
        <f t="shared" si="4"/>
        <v>0</v>
      </c>
      <c r="BH656" s="157">
        <f t="shared" si="4"/>
        <v>0</v>
      </c>
      <c r="BI656" s="157">
        <f t="shared" si="4"/>
        <v>0</v>
      </c>
      <c r="BJ656" s="157">
        <f t="shared" si="4"/>
        <v>0</v>
      </c>
      <c r="BK656" s="157">
        <f t="shared" si="4"/>
        <v>0</v>
      </c>
      <c r="BL656" s="157">
        <f t="shared" si="4"/>
        <v>0</v>
      </c>
      <c r="BM656" s="203" t="s">
        <v>432</v>
      </c>
    </row>
    <row r="657" spans="1:65" ht="15.65" customHeight="1">
      <c r="A657" s="95"/>
      <c r="B657" s="96"/>
      <c r="C657" s="96"/>
      <c r="D657" s="96"/>
      <c r="E657" s="96"/>
      <c r="F657" s="96"/>
      <c r="G657" s="96"/>
      <c r="H657" s="97"/>
      <c r="I657" s="96"/>
      <c r="J657" s="96"/>
      <c r="K657" s="96"/>
      <c r="L657" s="96"/>
      <c r="M657" s="96"/>
      <c r="N657" s="98"/>
      <c r="BB657" s="4" t="str">
        <f>IF($P$407=BB$92,BE657,IF($P$407=BB$93,BF657,IF($P$407=BB$94,BG657,IF($P$407=BB$95,BH657,IF($P$407=BB$96,BI657,IF($P$407=BB$97,BJ657,IF($P$407=BB$98,BK657,IF($P$407=BB$99,BL657,""))))))))</f>
        <v>The more you affirm my need to include worthy migrants, the easier to respect your need to stay safe from violent migrants.</v>
      </c>
      <c r="BD657" s="253" t="s">
        <v>472</v>
      </c>
      <c r="BE657" s="4" t="s">
        <v>473</v>
      </c>
      <c r="BF657" s="4" t="s">
        <v>474</v>
      </c>
      <c r="BG657" s="4" t="s">
        <v>475</v>
      </c>
      <c r="BH657" s="4" t="s">
        <v>476</v>
      </c>
      <c r="BI657" s="4" t="s">
        <v>477</v>
      </c>
      <c r="BJ657" s="4" t="s">
        <v>478</v>
      </c>
      <c r="BK657" s="4" t="s">
        <v>479</v>
      </c>
      <c r="BL657" s="4" t="s">
        <v>480</v>
      </c>
      <c r="BM657" s="203" t="s">
        <v>432</v>
      </c>
    </row>
    <row r="658" spans="1:65" ht="15" customHeight="1">
      <c r="A658" s="95"/>
      <c r="B658" s="96"/>
      <c r="C658" s="96"/>
      <c r="D658" s="96"/>
      <c r="E658" s="96"/>
      <c r="F658" s="96"/>
      <c r="G658" s="96"/>
      <c r="H658" s="97"/>
      <c r="I658" s="96"/>
      <c r="J658" s="96"/>
      <c r="K658" s="96"/>
      <c r="L658" s="96"/>
      <c r="M658" s="96"/>
      <c r="N658" s="98"/>
      <c r="BB658" s="4" t="str">
        <f>IF($P$407=BB$92,BE658,IF($P$407=BB$93,BF658,IF($P$407=BB$94,BG658,IF($P$407=BB$95,BH658,IF($P$407=BB$96,BI658,IF($P$407=BB$97,BJ658,IF($P$407=BB$98,BK658,IF($P$407=BB$99,BL658,""))))))))</f>
        <v>But the more you insist we all blend in to some melting pot, the less I can serve your need for local or national cohesion.</v>
      </c>
      <c r="BD658" s="253" t="s">
        <v>481</v>
      </c>
      <c r="BE658" s="4" t="s">
        <v>482</v>
      </c>
      <c r="BF658" s="4" t="s">
        <v>483</v>
      </c>
      <c r="BG658" s="4" t="s">
        <v>484</v>
      </c>
      <c r="BH658" s="4" t="s">
        <v>485</v>
      </c>
      <c r="BI658" s="254" t="s">
        <v>486</v>
      </c>
      <c r="BJ658" s="4" t="s">
        <v>487</v>
      </c>
      <c r="BK658" s="4" t="s">
        <v>488</v>
      </c>
      <c r="BL658" s="4" t="s">
        <v>489</v>
      </c>
      <c r="BM658" s="203" t="s">
        <v>432</v>
      </c>
    </row>
    <row r="659" spans="1:65" ht="15" customHeight="1">
      <c r="A659" s="95"/>
      <c r="B659" s="96"/>
      <c r="C659" s="96"/>
      <c r="D659" s="96"/>
      <c r="E659" s="96"/>
      <c r="F659" s="96"/>
      <c r="G659" s="96"/>
      <c r="H659" s="97"/>
      <c r="I659" s="96"/>
      <c r="J659" s="96"/>
      <c r="K659" s="96"/>
      <c r="L659" s="96"/>
      <c r="M659" s="96"/>
      <c r="N659" s="98"/>
      <c r="BB659" s="4" t="str">
        <f>IF($P$407=BB$92,BE659,IF($P$407=BB$93,BF659,IF($P$407=BB$94,BG659,IF($P$407=BB$95,BH659,IF($P$407=BB$96,BI659,IF($P$407=BB$97,BJ659,IF($P$407=BB$98,BK659,IF($P$407=BB$99,BL659,""))))))))</f>
        <v>The more you affirm my need to stay safe from lawless migrants, the easier to respect your need to include legitimate migrants.</v>
      </c>
      <c r="BD659" s="253" t="s">
        <v>490</v>
      </c>
      <c r="BE659" s="4" t="s">
        <v>491</v>
      </c>
      <c r="BF659" s="4" t="s">
        <v>492</v>
      </c>
      <c r="BG659" s="4" t="s">
        <v>493</v>
      </c>
      <c r="BH659" s="4" t="s">
        <v>494</v>
      </c>
      <c r="BI659" s="4" t="s">
        <v>495</v>
      </c>
      <c r="BJ659" s="4" t="s">
        <v>496</v>
      </c>
      <c r="BK659" s="4" t="s">
        <v>497</v>
      </c>
      <c r="BL659" s="4" t="s">
        <v>498</v>
      </c>
      <c r="BM659" s="203" t="s">
        <v>432</v>
      </c>
    </row>
    <row r="660" spans="1:65" ht="15" customHeight="1">
      <c r="A660" s="95"/>
      <c r="B660" s="96"/>
      <c r="C660" s="96"/>
      <c r="D660" s="96"/>
      <c r="E660" s="96"/>
      <c r="F660" s="96"/>
      <c r="G660" s="96"/>
      <c r="H660" s="97"/>
      <c r="I660" s="96"/>
      <c r="J660" s="96"/>
      <c r="K660" s="96"/>
      <c r="L660" s="96"/>
      <c r="M660" s="96"/>
      <c r="N660" s="98"/>
      <c r="BB660" s="4" t="str">
        <f>IF($P$407=BB$92,BE660,IF($P$407=BB$93,BF660,IF($P$407=BB$94,BG660,IF($P$407=BB$95,BH660,IF($P$407=BB$96,BI660,IF($P$407=BB$97,BJ660,IF($P$407=BB$98,BK660,IF($P$407=BB$99,BL660,""))))))))</f>
        <v>But the more you insist we compromise our national cohesion, the less I can accept their lack of acculturation.</v>
      </c>
      <c r="BD660" s="253" t="s">
        <v>499</v>
      </c>
      <c r="BE660" s="4" t="s">
        <v>500</v>
      </c>
      <c r="BF660" s="4" t="s">
        <v>501</v>
      </c>
      <c r="BG660" s="4" t="s">
        <v>502</v>
      </c>
      <c r="BH660" s="4" t="s">
        <v>503</v>
      </c>
      <c r="BI660" s="4" t="s">
        <v>504</v>
      </c>
      <c r="BJ660" s="4" t="s">
        <v>505</v>
      </c>
      <c r="BK660" s="4" t="s">
        <v>506</v>
      </c>
      <c r="BL660" s="4" t="s">
        <v>507</v>
      </c>
      <c r="BM660" s="203" t="s">
        <v>432</v>
      </c>
    </row>
    <row r="661" spans="1:65" ht="14" customHeight="1">
      <c r="A661" s="95"/>
      <c r="B661" s="96"/>
      <c r="C661" s="96"/>
      <c r="D661" s="96"/>
      <c r="E661" s="96"/>
      <c r="F661" s="96"/>
      <c r="G661" s="96"/>
      <c r="H661" s="97"/>
      <c r="I661" s="96"/>
      <c r="J661" s="96"/>
      <c r="K661" s="96"/>
      <c r="L661" s="96"/>
      <c r="M661" s="96"/>
      <c r="N661" s="98"/>
    </row>
    <row r="662" spans="1:65" ht="14" customHeight="1">
      <c r="A662" s="95"/>
      <c r="B662" s="96"/>
      <c r="C662" s="96"/>
      <c r="D662" s="96"/>
      <c r="E662" s="96"/>
      <c r="F662" s="96"/>
      <c r="G662" s="96"/>
      <c r="H662" s="97"/>
      <c r="I662" s="96"/>
      <c r="J662" s="96"/>
      <c r="K662" s="96"/>
      <c r="L662" s="96"/>
      <c r="M662" s="96"/>
      <c r="N662" s="98"/>
    </row>
    <row r="663" spans="1:65" ht="14" customHeight="1">
      <c r="A663" s="95"/>
      <c r="B663" s="96"/>
      <c r="C663" s="96"/>
      <c r="D663" s="96"/>
      <c r="E663" s="96"/>
      <c r="F663" s="96"/>
      <c r="G663" s="96"/>
      <c r="H663" s="97"/>
      <c r="I663" s="96"/>
      <c r="J663" s="96"/>
      <c r="K663" s="96"/>
      <c r="L663" s="96"/>
      <c r="M663" s="96"/>
      <c r="N663" s="98"/>
    </row>
    <row r="664" spans="1:65" ht="14" customHeight="1">
      <c r="A664" s="95"/>
      <c r="B664" s="96"/>
      <c r="C664" s="96"/>
      <c r="D664" s="96"/>
      <c r="E664" s="96"/>
      <c r="F664" s="96"/>
      <c r="G664" s="96"/>
      <c r="H664" s="97"/>
      <c r="I664" s="96"/>
      <c r="J664" s="96"/>
      <c r="K664" s="96"/>
      <c r="L664" s="96"/>
      <c r="M664" s="96"/>
      <c r="N664" s="98"/>
    </row>
    <row r="665" spans="1:65" ht="14" customHeight="1">
      <c r="A665" s="95"/>
      <c r="B665" s="96"/>
      <c r="C665" s="96"/>
      <c r="D665" s="96"/>
      <c r="E665" s="96"/>
      <c r="F665" s="96"/>
      <c r="G665" s="96"/>
      <c r="H665" s="97"/>
      <c r="I665" s="96"/>
      <c r="J665" s="96"/>
      <c r="K665" s="96"/>
      <c r="L665" s="96"/>
      <c r="M665" s="96"/>
      <c r="N665" s="98"/>
    </row>
    <row r="666" spans="1:65" ht="14" customHeight="1">
      <c r="A666" s="95"/>
      <c r="B666" s="96"/>
      <c r="C666" s="96"/>
      <c r="D666" s="96"/>
      <c r="E666" s="96"/>
      <c r="F666" s="96"/>
      <c r="G666" s="96"/>
      <c r="H666" s="97"/>
      <c r="I666" s="96"/>
      <c r="J666" s="96"/>
      <c r="K666" s="96"/>
      <c r="L666" s="96"/>
      <c r="M666" s="96"/>
      <c r="N666" s="98"/>
    </row>
    <row r="667" spans="1:65" ht="14" customHeight="1">
      <c r="A667" s="95"/>
      <c r="B667" s="96"/>
      <c r="C667" s="96"/>
      <c r="D667" s="96"/>
      <c r="E667" s="96"/>
      <c r="F667" s="96"/>
      <c r="G667" s="96"/>
      <c r="H667" s="97"/>
      <c r="I667" s="96"/>
      <c r="J667" s="96"/>
      <c r="K667" s="96"/>
      <c r="L667" s="96"/>
      <c r="M667" s="96"/>
      <c r="N667" s="98"/>
    </row>
    <row r="668" spans="1:65" ht="14" customHeight="1">
      <c r="A668" s="95"/>
      <c r="B668" s="96"/>
      <c r="C668" s="96"/>
      <c r="D668" s="96"/>
      <c r="E668" s="96"/>
      <c r="F668" s="96"/>
      <c r="G668" s="96"/>
      <c r="H668" s="97"/>
      <c r="I668" s="96"/>
      <c r="J668" s="96"/>
      <c r="K668" s="96"/>
      <c r="L668" s="96"/>
      <c r="M668" s="96"/>
      <c r="N668" s="98"/>
    </row>
    <row r="669" spans="1:65" ht="14" customHeight="1">
      <c r="A669" s="95"/>
      <c r="B669" s="96"/>
      <c r="C669" s="96"/>
      <c r="D669" s="96"/>
      <c r="E669" s="96"/>
      <c r="F669" s="96"/>
      <c r="G669" s="96"/>
      <c r="H669" s="97"/>
      <c r="I669" s="96"/>
      <c r="J669" s="96"/>
      <c r="K669" s="96"/>
      <c r="L669" s="96"/>
      <c r="M669" s="96"/>
      <c r="N669" s="98"/>
    </row>
    <row r="670" spans="1:65" ht="14" customHeight="1">
      <c r="A670" s="95"/>
      <c r="B670" s="96"/>
      <c r="C670" s="96"/>
      <c r="D670" s="96"/>
      <c r="E670" s="96"/>
      <c r="F670" s="96"/>
      <c r="G670" s="96"/>
      <c r="H670" s="97"/>
      <c r="I670" s="96"/>
      <c r="J670" s="96"/>
      <c r="K670" s="96"/>
      <c r="L670" s="96"/>
      <c r="M670" s="96"/>
      <c r="N670" s="98"/>
    </row>
    <row r="671" spans="1:65" ht="14" customHeight="1">
      <c r="A671" s="95"/>
      <c r="B671" s="96"/>
      <c r="C671" s="96"/>
      <c r="D671" s="96"/>
      <c r="E671" s="96"/>
      <c r="F671" s="96"/>
      <c r="G671" s="96"/>
      <c r="H671" s="97"/>
      <c r="I671" s="96"/>
      <c r="J671" s="96"/>
      <c r="K671" s="96"/>
      <c r="L671" s="96"/>
      <c r="M671" s="96"/>
      <c r="N671" s="98"/>
    </row>
    <row r="672" spans="1:65" ht="14" customHeight="1">
      <c r="A672" s="95"/>
      <c r="B672" s="96"/>
      <c r="C672" s="96"/>
      <c r="D672" s="96"/>
      <c r="E672" s="96"/>
      <c r="F672" s="96"/>
      <c r="G672" s="96"/>
      <c r="H672" s="97"/>
      <c r="I672" s="96"/>
      <c r="J672" s="96"/>
      <c r="K672" s="96"/>
      <c r="L672" s="96"/>
      <c r="M672" s="96"/>
      <c r="N672" s="98"/>
    </row>
    <row r="673" spans="1:14" ht="14" customHeight="1">
      <c r="A673" s="95"/>
      <c r="B673" s="96"/>
      <c r="C673" s="96"/>
      <c r="D673" s="96"/>
      <c r="E673" s="96"/>
      <c r="F673" s="96"/>
      <c r="G673" s="96"/>
      <c r="H673" s="97"/>
      <c r="I673" s="96"/>
      <c r="J673" s="96"/>
      <c r="K673" s="96"/>
      <c r="L673" s="96"/>
      <c r="M673" s="96"/>
      <c r="N673" s="98"/>
    </row>
    <row r="674" spans="1:14" ht="14" customHeight="1">
      <c r="A674" s="95"/>
      <c r="B674" s="96"/>
      <c r="C674" s="96"/>
      <c r="D674" s="96"/>
      <c r="E674" s="96"/>
      <c r="F674" s="96"/>
      <c r="G674" s="96"/>
      <c r="H674" s="97"/>
      <c r="I674" s="96"/>
      <c r="J674" s="96"/>
      <c r="K674" s="96"/>
      <c r="L674" s="96"/>
      <c r="M674" s="96"/>
      <c r="N674" s="98"/>
    </row>
    <row r="675" spans="1:14" ht="14" customHeight="1">
      <c r="A675" s="95"/>
      <c r="B675" s="96"/>
      <c r="C675" s="96"/>
      <c r="D675" s="96"/>
      <c r="E675" s="96"/>
      <c r="F675" s="96"/>
      <c r="G675" s="96"/>
      <c r="H675" s="97"/>
      <c r="I675" s="96"/>
      <c r="J675" s="96"/>
      <c r="K675" s="96"/>
      <c r="L675" s="96"/>
      <c r="M675" s="96"/>
      <c r="N675" s="98"/>
    </row>
    <row r="676" spans="1:14" ht="14" customHeight="1">
      <c r="A676" s="95"/>
      <c r="B676" s="96"/>
      <c r="C676" s="96"/>
      <c r="D676" s="96"/>
      <c r="E676" s="96"/>
      <c r="F676" s="96"/>
      <c r="G676" s="96"/>
      <c r="H676" s="97"/>
      <c r="I676" s="96"/>
      <c r="J676" s="96"/>
      <c r="K676" s="96"/>
      <c r="L676" s="96"/>
      <c r="M676" s="96"/>
      <c r="N676" s="98"/>
    </row>
    <row r="677" spans="1:14" ht="14" customHeight="1">
      <c r="A677" s="95"/>
      <c r="B677" s="96"/>
      <c r="C677" s="96"/>
      <c r="D677" s="96"/>
      <c r="E677" s="96"/>
      <c r="F677" s="96"/>
      <c r="G677" s="96"/>
      <c r="H677" s="97"/>
      <c r="I677" s="96"/>
      <c r="J677" s="96"/>
      <c r="K677" s="96"/>
      <c r="L677" s="96"/>
      <c r="M677" s="96"/>
      <c r="N677" s="98"/>
    </row>
    <row r="678" spans="1:14">
      <c r="A678" s="95"/>
      <c r="B678" s="96"/>
      <c r="C678" s="96"/>
      <c r="D678" s="96"/>
      <c r="E678" s="96"/>
      <c r="F678" s="96"/>
      <c r="G678" s="96"/>
      <c r="H678" s="97"/>
      <c r="I678" s="96"/>
      <c r="J678" s="96"/>
      <c r="K678" s="96"/>
      <c r="L678" s="96"/>
      <c r="M678" s="96"/>
      <c r="N678" s="98"/>
    </row>
    <row r="679" spans="1:14">
      <c r="A679" s="95"/>
      <c r="B679" s="96"/>
      <c r="C679" s="96"/>
      <c r="D679" s="96"/>
      <c r="E679" s="96"/>
      <c r="F679" s="96"/>
      <c r="G679" s="96"/>
      <c r="H679" s="97"/>
      <c r="I679" s="96"/>
      <c r="J679" s="96"/>
      <c r="K679" s="96"/>
      <c r="L679" s="96"/>
      <c r="M679" s="96"/>
      <c r="N679" s="98"/>
    </row>
    <row r="680" spans="1:14">
      <c r="A680" s="95"/>
      <c r="B680" s="96"/>
      <c r="C680" s="96"/>
      <c r="D680" s="96"/>
      <c r="E680" s="96"/>
      <c r="F680" s="96"/>
      <c r="G680" s="96"/>
      <c r="H680" s="97"/>
      <c r="I680" s="96"/>
      <c r="J680" s="96"/>
      <c r="K680" s="96"/>
      <c r="L680" s="96"/>
      <c r="M680" s="96"/>
      <c r="N680" s="98"/>
    </row>
    <row r="681" spans="1:14">
      <c r="A681" s="95"/>
      <c r="B681" s="96"/>
      <c r="C681" s="96"/>
      <c r="D681" s="96"/>
      <c r="E681" s="96"/>
      <c r="F681" s="96"/>
      <c r="G681" s="96"/>
      <c r="H681" s="97"/>
      <c r="I681" s="96"/>
      <c r="J681" s="96"/>
      <c r="K681" s="96"/>
      <c r="L681" s="96"/>
      <c r="M681" s="96"/>
      <c r="N681" s="98"/>
    </row>
    <row r="682" spans="1:14">
      <c r="A682" s="95"/>
      <c r="B682" s="96"/>
      <c r="C682" s="96"/>
      <c r="D682" s="96"/>
      <c r="E682" s="96"/>
      <c r="F682" s="96"/>
      <c r="G682" s="96"/>
      <c r="H682" s="97"/>
      <c r="I682" s="96"/>
      <c r="J682" s="96"/>
      <c r="K682" s="96"/>
      <c r="L682" s="96"/>
      <c r="M682" s="96"/>
      <c r="N682" s="98"/>
    </row>
    <row r="683" spans="1:14">
      <c r="A683" s="95"/>
      <c r="B683" s="96"/>
      <c r="C683" s="96"/>
      <c r="D683" s="96"/>
      <c r="E683" s="96"/>
      <c r="F683" s="96"/>
      <c r="G683" s="96"/>
      <c r="H683" s="97"/>
      <c r="I683" s="96"/>
      <c r="J683" s="96"/>
      <c r="K683" s="96"/>
      <c r="L683" s="96"/>
      <c r="M683" s="96"/>
      <c r="N683" s="98"/>
    </row>
    <row r="684" spans="1:14">
      <c r="A684" s="95"/>
      <c r="B684" s="96"/>
      <c r="C684" s="96"/>
      <c r="D684" s="96"/>
      <c r="E684" s="96"/>
      <c r="F684" s="96"/>
      <c r="G684" s="96"/>
      <c r="H684" s="97"/>
      <c r="I684" s="96"/>
      <c r="J684" s="96"/>
      <c r="K684" s="96"/>
      <c r="L684" s="96"/>
      <c r="M684" s="96"/>
      <c r="N684" s="98"/>
    </row>
    <row r="685" spans="1:14">
      <c r="A685" s="95"/>
      <c r="B685" s="96"/>
      <c r="C685" s="96"/>
      <c r="D685" s="96"/>
      <c r="E685" s="96"/>
      <c r="F685" s="96"/>
      <c r="G685" s="96"/>
      <c r="H685" s="97"/>
      <c r="I685" s="96"/>
      <c r="J685" s="96"/>
      <c r="K685" s="96"/>
      <c r="L685" s="96"/>
      <c r="M685" s="96"/>
      <c r="N685" s="98"/>
    </row>
    <row r="686" spans="1:14">
      <c r="A686" s="95"/>
      <c r="B686" s="96"/>
      <c r="C686" s="96"/>
      <c r="D686" s="96"/>
      <c r="E686" s="96"/>
      <c r="F686" s="96"/>
      <c r="G686" s="96"/>
      <c r="H686" s="97"/>
      <c r="I686" s="96"/>
      <c r="J686" s="96"/>
      <c r="K686" s="96"/>
      <c r="L686" s="96"/>
      <c r="M686" s="96"/>
      <c r="N686" s="98"/>
    </row>
    <row r="687" spans="1:14">
      <c r="A687" s="95"/>
      <c r="B687" s="96"/>
      <c r="C687" s="96"/>
      <c r="D687" s="96"/>
      <c r="E687" s="96"/>
      <c r="F687" s="96"/>
      <c r="G687" s="96"/>
      <c r="H687" s="97"/>
      <c r="I687" s="96"/>
      <c r="J687" s="96"/>
      <c r="K687" s="96"/>
      <c r="L687" s="96"/>
      <c r="M687" s="96"/>
      <c r="N687" s="98"/>
    </row>
    <row r="688" spans="1:14">
      <c r="A688" s="95"/>
      <c r="B688" s="96"/>
      <c r="C688" s="96"/>
      <c r="D688" s="96"/>
      <c r="E688" s="96"/>
      <c r="F688" s="96"/>
      <c r="G688" s="96"/>
      <c r="H688" s="97"/>
      <c r="I688" s="96"/>
      <c r="J688" s="96"/>
      <c r="K688" s="96"/>
      <c r="L688" s="96"/>
      <c r="M688" s="96"/>
      <c r="N688" s="98"/>
    </row>
    <row r="689" spans="1:14">
      <c r="A689" s="95"/>
      <c r="B689" s="96"/>
      <c r="C689" s="96"/>
      <c r="D689" s="96"/>
      <c r="E689" s="96"/>
      <c r="F689" s="96"/>
      <c r="G689" s="96"/>
      <c r="H689" s="97"/>
      <c r="I689" s="96"/>
      <c r="J689" s="96"/>
      <c r="K689" s="96"/>
      <c r="L689" s="96"/>
      <c r="M689" s="96"/>
      <c r="N689" s="98"/>
    </row>
    <row r="690" spans="1:14">
      <c r="A690" s="95"/>
      <c r="B690" s="96"/>
      <c r="C690" s="96"/>
      <c r="D690" s="96"/>
      <c r="E690" s="96"/>
      <c r="F690" s="96"/>
      <c r="G690" s="96"/>
      <c r="H690" s="97"/>
      <c r="I690" s="96"/>
      <c r="J690" s="96"/>
      <c r="K690" s="96"/>
      <c r="L690" s="96"/>
      <c r="M690" s="96"/>
      <c r="N690" s="98"/>
    </row>
    <row r="691" spans="1:14">
      <c r="A691" s="95"/>
      <c r="B691" s="96"/>
      <c r="C691" s="96"/>
      <c r="D691" s="96"/>
      <c r="E691" s="96"/>
      <c r="F691" s="96"/>
      <c r="G691" s="96"/>
      <c r="H691" s="97"/>
      <c r="I691" s="96"/>
      <c r="J691" s="96"/>
      <c r="K691" s="96"/>
      <c r="L691" s="96"/>
      <c r="M691" s="96"/>
      <c r="N691" s="98"/>
    </row>
    <row r="692" spans="1:14">
      <c r="A692" s="95"/>
      <c r="B692" s="96"/>
      <c r="C692" s="96"/>
      <c r="D692" s="96"/>
      <c r="E692" s="96"/>
      <c r="F692" s="96"/>
      <c r="G692" s="96"/>
      <c r="H692" s="97"/>
      <c r="I692" s="96"/>
      <c r="J692" s="96"/>
      <c r="K692" s="96"/>
      <c r="L692" s="96"/>
      <c r="M692" s="96"/>
      <c r="N692" s="98"/>
    </row>
    <row r="693" spans="1:14">
      <c r="A693" s="106"/>
      <c r="B693" s="107"/>
      <c r="C693" s="107"/>
      <c r="D693" s="107"/>
      <c r="E693" s="107"/>
      <c r="F693" s="107"/>
      <c r="G693" s="107"/>
      <c r="H693" s="108"/>
      <c r="I693" s="107"/>
      <c r="J693" s="107"/>
      <c r="K693" s="107"/>
      <c r="L693" s="107"/>
      <c r="M693" s="107"/>
      <c r="N693" s="109"/>
    </row>
    <row r="694" spans="1:14" ht="30" customHeight="1">
      <c r="A694" s="110" t="s">
        <v>66</v>
      </c>
      <c r="B694" s="111" t="s">
        <v>508</v>
      </c>
      <c r="C694" s="111"/>
      <c r="D694" s="111"/>
      <c r="E694" s="111"/>
      <c r="F694" s="111"/>
      <c r="G694" s="111"/>
      <c r="H694" s="111"/>
      <c r="I694" s="111"/>
      <c r="J694" s="111"/>
      <c r="K694" s="111"/>
      <c r="L694" s="111"/>
      <c r="M694" s="112"/>
      <c r="N694" s="113" t="s">
        <v>68</v>
      </c>
    </row>
    <row r="695" spans="1:14">
      <c r="A695" s="95"/>
      <c r="B695" s="96"/>
      <c r="C695" s="96"/>
      <c r="D695" s="96"/>
      <c r="E695" s="96"/>
      <c r="F695" s="96"/>
      <c r="G695" s="96"/>
      <c r="H695" s="97"/>
      <c r="I695" s="96"/>
      <c r="J695" s="96"/>
      <c r="K695" s="96"/>
      <c r="L695" s="96"/>
      <c r="M695" s="96"/>
      <c r="N695" s="98"/>
    </row>
    <row r="696" spans="1:14">
      <c r="A696" s="95"/>
      <c r="B696" s="96"/>
      <c r="C696" s="96"/>
      <c r="D696" s="96"/>
      <c r="E696" s="96"/>
      <c r="F696" s="96"/>
      <c r="G696" s="96"/>
      <c r="H696" s="97"/>
      <c r="I696" s="96"/>
      <c r="J696" s="96"/>
      <c r="K696" s="96"/>
      <c r="L696" s="96"/>
      <c r="M696" s="96"/>
      <c r="N696" s="98"/>
    </row>
    <row r="697" spans="1:14">
      <c r="A697" s="95"/>
      <c r="B697" s="96"/>
      <c r="C697" s="96"/>
      <c r="D697" s="96"/>
      <c r="E697" s="96"/>
      <c r="F697" s="96"/>
      <c r="G697" s="96"/>
      <c r="H697" s="97"/>
      <c r="I697" s="96"/>
      <c r="J697" s="96"/>
      <c r="K697" s="96"/>
      <c r="L697" s="96"/>
      <c r="M697" s="96"/>
      <c r="N697" s="98"/>
    </row>
    <row r="698" spans="1:14">
      <c r="A698" s="95"/>
      <c r="B698" s="96"/>
      <c r="C698" s="96"/>
      <c r="D698" s="96"/>
      <c r="E698" s="96"/>
      <c r="F698" s="96"/>
      <c r="G698" s="96"/>
      <c r="H698" s="97"/>
      <c r="I698" s="96"/>
      <c r="J698" s="96"/>
      <c r="K698" s="96"/>
      <c r="L698" s="96"/>
      <c r="M698" s="96"/>
      <c r="N698" s="98"/>
    </row>
    <row r="699" spans="1:14">
      <c r="A699" s="95"/>
      <c r="B699" s="96"/>
      <c r="C699" s="96"/>
      <c r="D699" s="96"/>
      <c r="E699" s="96"/>
      <c r="F699" s="96"/>
      <c r="G699" s="96"/>
      <c r="H699" s="97"/>
      <c r="I699" s="96"/>
      <c r="J699" s="96"/>
      <c r="K699" s="96"/>
      <c r="L699" s="96"/>
      <c r="M699" s="96"/>
      <c r="N699" s="98"/>
    </row>
    <row r="700" spans="1:14">
      <c r="A700" s="95"/>
      <c r="B700" s="96"/>
      <c r="C700" s="96"/>
      <c r="D700" s="96"/>
      <c r="E700" s="96"/>
      <c r="F700" s="96"/>
      <c r="G700" s="96"/>
      <c r="H700" s="97"/>
      <c r="I700" s="96"/>
      <c r="J700" s="96"/>
      <c r="K700" s="96"/>
      <c r="L700" s="96"/>
      <c r="M700" s="96"/>
      <c r="N700" s="98"/>
    </row>
    <row r="701" spans="1:14">
      <c r="A701" s="95"/>
      <c r="B701" s="96"/>
      <c r="C701" s="96"/>
      <c r="D701" s="96"/>
      <c r="E701" s="96"/>
      <c r="F701" s="96"/>
      <c r="G701" s="96"/>
      <c r="H701" s="97"/>
      <c r="I701" s="96"/>
      <c r="J701" s="96"/>
      <c r="K701" s="96"/>
      <c r="L701" s="96"/>
      <c r="M701" s="96"/>
      <c r="N701" s="98"/>
    </row>
    <row r="702" spans="1:14">
      <c r="A702" s="95"/>
      <c r="B702" s="96"/>
      <c r="C702" s="96"/>
      <c r="D702" s="96"/>
      <c r="E702" s="96"/>
      <c r="F702" s="96"/>
      <c r="G702" s="96"/>
      <c r="H702" s="97"/>
      <c r="I702" s="96"/>
      <c r="J702" s="96"/>
      <c r="K702" s="96"/>
      <c r="L702" s="96"/>
      <c r="M702" s="96"/>
      <c r="N702" s="98"/>
    </row>
    <row r="703" spans="1:14">
      <c r="A703" s="95"/>
      <c r="B703" s="96"/>
      <c r="C703" s="96"/>
      <c r="D703" s="96"/>
      <c r="E703" s="96"/>
      <c r="F703" s="96"/>
      <c r="G703" s="96"/>
      <c r="H703" s="97"/>
      <c r="I703" s="96"/>
      <c r="J703" s="96"/>
      <c r="K703" s="96"/>
      <c r="L703" s="96"/>
      <c r="M703" s="96"/>
      <c r="N703" s="98"/>
    </row>
    <row r="704" spans="1:14">
      <c r="A704" s="95"/>
      <c r="B704" s="96"/>
      <c r="C704" s="96"/>
      <c r="D704" s="96"/>
      <c r="E704" s="96"/>
      <c r="F704" s="96"/>
      <c r="G704" s="96"/>
      <c r="H704" s="97"/>
      <c r="I704" s="96"/>
      <c r="J704" s="96"/>
      <c r="K704" s="96"/>
      <c r="L704" s="96"/>
      <c r="M704" s="96"/>
      <c r="N704" s="98"/>
    </row>
    <row r="705" spans="1:14">
      <c r="A705" s="95"/>
      <c r="B705" s="96"/>
      <c r="C705" s="96"/>
      <c r="D705" s="96"/>
      <c r="E705" s="96"/>
      <c r="F705" s="96"/>
      <c r="G705" s="96"/>
      <c r="H705" s="97"/>
      <c r="I705" s="96"/>
      <c r="J705" s="96"/>
      <c r="K705" s="96"/>
      <c r="L705" s="96"/>
      <c r="M705" s="96"/>
      <c r="N705" s="98"/>
    </row>
    <row r="706" spans="1:14">
      <c r="A706" s="95"/>
      <c r="B706" s="96"/>
      <c r="C706" s="96"/>
      <c r="D706" s="96"/>
      <c r="E706" s="96"/>
      <c r="F706" s="96"/>
      <c r="G706" s="96"/>
      <c r="H706" s="97"/>
      <c r="I706" s="96"/>
      <c r="J706" s="96"/>
      <c r="K706" s="96"/>
      <c r="L706" s="96"/>
      <c r="M706" s="96"/>
      <c r="N706" s="98"/>
    </row>
    <row r="707" spans="1:14">
      <c r="A707" s="95"/>
      <c r="B707" s="96"/>
      <c r="C707" s="96"/>
      <c r="D707" s="96"/>
      <c r="E707" s="96"/>
      <c r="F707" s="96"/>
      <c r="G707" s="96"/>
      <c r="H707" s="97"/>
      <c r="I707" s="96"/>
      <c r="J707" s="96"/>
      <c r="K707" s="96"/>
      <c r="L707" s="96"/>
      <c r="M707" s="96"/>
      <c r="N707" s="98"/>
    </row>
    <row r="708" spans="1:14">
      <c r="A708" s="95"/>
      <c r="B708" s="96"/>
      <c r="C708" s="96"/>
      <c r="D708" s="96"/>
      <c r="E708" s="96"/>
      <c r="F708" s="96"/>
      <c r="G708" s="96"/>
      <c r="H708" s="97"/>
      <c r="I708" s="96"/>
      <c r="J708" s="96"/>
      <c r="K708" s="96"/>
      <c r="L708" s="96"/>
      <c r="M708" s="96"/>
      <c r="N708" s="98"/>
    </row>
    <row r="709" spans="1:14">
      <c r="A709" s="95"/>
      <c r="B709" s="96"/>
      <c r="C709" s="96"/>
      <c r="D709" s="96"/>
      <c r="E709" s="96"/>
      <c r="F709" s="96"/>
      <c r="G709" s="96"/>
      <c r="H709" s="97"/>
      <c r="I709" s="96"/>
      <c r="J709" s="96"/>
      <c r="K709" s="96"/>
      <c r="L709" s="96"/>
      <c r="M709" s="96"/>
      <c r="N709" s="98"/>
    </row>
    <row r="710" spans="1:14">
      <c r="A710" s="95"/>
      <c r="B710" s="96"/>
      <c r="C710" s="96"/>
      <c r="D710" s="96"/>
      <c r="E710" s="96"/>
      <c r="F710" s="96"/>
      <c r="G710" s="96"/>
      <c r="H710" s="97"/>
      <c r="I710" s="96"/>
      <c r="J710" s="96"/>
      <c r="K710" s="96"/>
      <c r="L710" s="96"/>
      <c r="M710" s="96"/>
      <c r="N710" s="98"/>
    </row>
    <row r="711" spans="1:14">
      <c r="A711" s="95"/>
      <c r="B711" s="96"/>
      <c r="C711" s="96"/>
      <c r="D711" s="96"/>
      <c r="E711" s="96"/>
      <c r="F711" s="96"/>
      <c r="G711" s="96"/>
      <c r="H711" s="97"/>
      <c r="I711" s="96"/>
      <c r="J711" s="96"/>
      <c r="K711" s="96"/>
      <c r="L711" s="96"/>
      <c r="M711" s="96"/>
      <c r="N711" s="98"/>
    </row>
    <row r="712" spans="1:14">
      <c r="A712" s="95"/>
      <c r="B712" s="96"/>
      <c r="C712" s="96"/>
      <c r="D712" s="96"/>
      <c r="E712" s="96"/>
      <c r="F712" s="96"/>
      <c r="G712" s="96"/>
      <c r="H712" s="97"/>
      <c r="I712" s="96"/>
      <c r="J712" s="96"/>
      <c r="K712" s="96"/>
      <c r="L712" s="96"/>
      <c r="M712" s="96"/>
      <c r="N712" s="98"/>
    </row>
    <row r="713" spans="1:14">
      <c r="A713" s="95"/>
      <c r="B713" s="96"/>
      <c r="C713" s="96"/>
      <c r="D713" s="96"/>
      <c r="E713" s="96"/>
      <c r="F713" s="96"/>
      <c r="G713" s="96"/>
      <c r="H713" s="97"/>
      <c r="I713" s="96"/>
      <c r="J713" s="96"/>
      <c r="K713" s="96"/>
      <c r="L713" s="96"/>
      <c r="M713" s="96"/>
      <c r="N713" s="98"/>
    </row>
    <row r="714" spans="1:14">
      <c r="A714" s="95"/>
      <c r="B714" s="96"/>
      <c r="C714" s="96"/>
      <c r="D714" s="96"/>
      <c r="E714" s="96"/>
      <c r="F714" s="96"/>
      <c r="G714" s="96"/>
      <c r="H714" s="97"/>
      <c r="I714" s="96"/>
      <c r="J714" s="96"/>
      <c r="K714" s="96"/>
      <c r="L714" s="96"/>
      <c r="M714" s="96"/>
      <c r="N714" s="98"/>
    </row>
    <row r="715" spans="1:14">
      <c r="A715" s="95"/>
      <c r="B715" s="96"/>
      <c r="C715" s="96"/>
      <c r="D715" s="96"/>
      <c r="E715" s="96"/>
      <c r="F715" s="96"/>
      <c r="G715" s="96"/>
      <c r="H715" s="97"/>
      <c r="I715" s="96"/>
      <c r="J715" s="96"/>
      <c r="K715" s="96"/>
      <c r="L715" s="96"/>
      <c r="M715" s="96"/>
      <c r="N715" s="98"/>
    </row>
    <row r="716" spans="1:14">
      <c r="A716" s="95"/>
      <c r="B716" s="96"/>
      <c r="C716" s="96"/>
      <c r="D716" s="96"/>
      <c r="E716" s="96"/>
      <c r="F716" s="96"/>
      <c r="G716" s="96"/>
      <c r="H716" s="97"/>
      <c r="I716" s="96"/>
      <c r="J716" s="96"/>
      <c r="K716" s="96"/>
      <c r="L716" s="96"/>
      <c r="M716" s="96"/>
      <c r="N716" s="98"/>
    </row>
    <row r="717" spans="1:14">
      <c r="A717" s="95"/>
      <c r="B717" s="96"/>
      <c r="C717" s="96"/>
      <c r="D717" s="96"/>
      <c r="E717" s="96"/>
      <c r="F717" s="96"/>
      <c r="G717" s="96"/>
      <c r="H717" s="97"/>
      <c r="I717" s="96"/>
      <c r="J717" s="96"/>
      <c r="K717" s="96"/>
      <c r="L717" s="96"/>
      <c r="M717" s="96"/>
      <c r="N717" s="98"/>
    </row>
    <row r="718" spans="1:14">
      <c r="A718" s="95"/>
      <c r="B718" s="96"/>
      <c r="C718" s="96"/>
      <c r="D718" s="96"/>
      <c r="E718" s="96"/>
      <c r="F718" s="96"/>
      <c r="G718" s="96"/>
      <c r="H718" s="97"/>
      <c r="I718" s="96"/>
      <c r="J718" s="96"/>
      <c r="K718" s="96"/>
      <c r="L718" s="96"/>
      <c r="M718" s="96"/>
      <c r="N718" s="98"/>
    </row>
    <row r="719" spans="1:14">
      <c r="A719" s="95"/>
      <c r="B719" s="96"/>
      <c r="C719" s="96"/>
      <c r="D719" s="96"/>
      <c r="E719" s="96"/>
      <c r="F719" s="96"/>
      <c r="G719" s="96"/>
      <c r="H719" s="97"/>
      <c r="I719" s="96"/>
      <c r="J719" s="96"/>
      <c r="K719" s="96"/>
      <c r="L719" s="96"/>
      <c r="M719" s="96"/>
      <c r="N719" s="98"/>
    </row>
    <row r="720" spans="1:14">
      <c r="A720" s="95"/>
      <c r="B720" s="96"/>
      <c r="C720" s="96"/>
      <c r="D720" s="96"/>
      <c r="E720" s="96"/>
      <c r="F720" s="96"/>
      <c r="G720" s="96"/>
      <c r="H720" s="97"/>
      <c r="I720" s="96"/>
      <c r="J720" s="96"/>
      <c r="K720" s="96"/>
      <c r="L720" s="96"/>
      <c r="M720" s="96"/>
      <c r="N720" s="98"/>
    </row>
    <row r="721" spans="1:14">
      <c r="A721" s="95"/>
      <c r="B721" s="96"/>
      <c r="C721" s="96"/>
      <c r="D721" s="96"/>
      <c r="E721" s="96"/>
      <c r="F721" s="96"/>
      <c r="G721" s="96"/>
      <c r="H721" s="97"/>
      <c r="I721" s="96"/>
      <c r="J721" s="96"/>
      <c r="K721" s="96"/>
      <c r="L721" s="96"/>
      <c r="M721" s="96"/>
      <c r="N721" s="98"/>
    </row>
    <row r="722" spans="1:14">
      <c r="A722" s="95"/>
      <c r="B722" s="96"/>
      <c r="C722" s="96"/>
      <c r="D722" s="96"/>
      <c r="E722" s="96"/>
      <c r="F722" s="96"/>
      <c r="G722" s="96"/>
      <c r="H722" s="97"/>
      <c r="I722" s="96"/>
      <c r="J722" s="96"/>
      <c r="K722" s="96"/>
      <c r="L722" s="96"/>
      <c r="M722" s="96"/>
      <c r="N722" s="98"/>
    </row>
    <row r="723" spans="1:14">
      <c r="A723" s="95"/>
      <c r="B723" s="96"/>
      <c r="C723" s="96"/>
      <c r="D723" s="96"/>
      <c r="E723" s="96"/>
      <c r="F723" s="96"/>
      <c r="G723" s="96"/>
      <c r="H723" s="97"/>
      <c r="I723" s="96"/>
      <c r="J723" s="96"/>
      <c r="K723" s="96"/>
      <c r="L723" s="96"/>
      <c r="M723" s="96"/>
      <c r="N723" s="98"/>
    </row>
    <row r="724" spans="1:14">
      <c r="A724" s="95"/>
      <c r="B724" s="96"/>
      <c r="C724" s="96"/>
      <c r="D724" s="96"/>
      <c r="E724" s="96"/>
      <c r="F724" s="96"/>
      <c r="G724" s="96"/>
      <c r="H724" s="97"/>
      <c r="I724" s="96"/>
      <c r="J724" s="96"/>
      <c r="K724" s="96"/>
      <c r="L724" s="96"/>
      <c r="M724" s="96"/>
      <c r="N724" s="98"/>
    </row>
    <row r="725" spans="1:14">
      <c r="A725" s="95"/>
      <c r="B725" s="96"/>
      <c r="C725" s="96"/>
      <c r="D725" s="96"/>
      <c r="E725" s="96"/>
      <c r="F725" s="96"/>
      <c r="G725" s="96"/>
      <c r="H725" s="97"/>
      <c r="I725" s="96"/>
      <c r="J725" s="96"/>
      <c r="K725" s="96"/>
      <c r="L725" s="96"/>
      <c r="M725" s="96"/>
      <c r="N725" s="98"/>
    </row>
    <row r="726" spans="1:14">
      <c r="A726" s="95"/>
      <c r="B726" s="96"/>
      <c r="C726" s="96"/>
      <c r="D726" s="96"/>
      <c r="E726" s="96"/>
      <c r="F726" s="96"/>
      <c r="G726" s="96"/>
      <c r="H726" s="97"/>
      <c r="I726" s="96"/>
      <c r="J726" s="96"/>
      <c r="K726" s="96"/>
      <c r="L726" s="96"/>
      <c r="M726" s="96"/>
      <c r="N726" s="98"/>
    </row>
    <row r="727" spans="1:14">
      <c r="A727" s="95"/>
      <c r="B727" s="96"/>
      <c r="C727" s="96"/>
      <c r="D727" s="96"/>
      <c r="E727" s="96"/>
      <c r="F727" s="96"/>
      <c r="G727" s="96"/>
      <c r="H727" s="97"/>
      <c r="I727" s="96"/>
      <c r="J727" s="96"/>
      <c r="K727" s="96"/>
      <c r="L727" s="96"/>
      <c r="M727" s="96"/>
      <c r="N727" s="98"/>
    </row>
    <row r="728" spans="1:14">
      <c r="A728" s="95"/>
      <c r="B728" s="96"/>
      <c r="C728" s="96"/>
      <c r="D728" s="96"/>
      <c r="E728" s="96"/>
      <c r="F728" s="96"/>
      <c r="G728" s="96"/>
      <c r="H728" s="97"/>
      <c r="I728" s="96"/>
      <c r="J728" s="96"/>
      <c r="K728" s="96"/>
      <c r="L728" s="96"/>
      <c r="M728" s="96"/>
      <c r="N728" s="98"/>
    </row>
    <row r="729" spans="1:14">
      <c r="A729" s="95"/>
      <c r="B729" s="96"/>
      <c r="C729" s="96"/>
      <c r="D729" s="96"/>
      <c r="E729" s="96"/>
      <c r="F729" s="96"/>
      <c r="G729" s="96"/>
      <c r="H729" s="97"/>
      <c r="I729" s="96"/>
      <c r="J729" s="96"/>
      <c r="K729" s="96"/>
      <c r="L729" s="96"/>
      <c r="M729" s="96"/>
      <c r="N729" s="98"/>
    </row>
    <row r="730" spans="1:14">
      <c r="A730" s="95"/>
      <c r="B730" s="96"/>
      <c r="C730" s="96"/>
      <c r="D730" s="96"/>
      <c r="E730" s="96"/>
      <c r="F730" s="96"/>
      <c r="G730" s="96"/>
      <c r="H730" s="97"/>
      <c r="I730" s="96"/>
      <c r="J730" s="96"/>
      <c r="K730" s="96"/>
      <c r="L730" s="96"/>
      <c r="M730" s="96"/>
      <c r="N730" s="98"/>
    </row>
    <row r="731" spans="1:14">
      <c r="A731" s="95"/>
      <c r="B731" s="96"/>
      <c r="C731" s="96"/>
      <c r="D731" s="96"/>
      <c r="E731" s="96"/>
      <c r="F731" s="96"/>
      <c r="G731" s="96"/>
      <c r="H731" s="97"/>
      <c r="I731" s="96"/>
      <c r="J731" s="96"/>
      <c r="K731" s="96"/>
      <c r="L731" s="96"/>
      <c r="M731" s="96"/>
      <c r="N731" s="98"/>
    </row>
    <row r="732" spans="1:14">
      <c r="A732" s="95"/>
      <c r="B732" s="96"/>
      <c r="C732" s="96"/>
      <c r="D732" s="96"/>
      <c r="E732" s="96"/>
      <c r="F732" s="96"/>
      <c r="G732" s="96"/>
      <c r="H732" s="97"/>
      <c r="I732" s="96"/>
      <c r="J732" s="96"/>
      <c r="K732" s="96"/>
      <c r="L732" s="96"/>
      <c r="M732" s="96"/>
      <c r="N732" s="98"/>
    </row>
    <row r="733" spans="1:14">
      <c r="A733" s="95"/>
      <c r="B733" s="96"/>
      <c r="C733" s="96"/>
      <c r="D733" s="96"/>
      <c r="E733" s="96"/>
      <c r="F733" s="96"/>
      <c r="G733" s="96"/>
      <c r="H733" s="97"/>
      <c r="I733" s="96"/>
      <c r="J733" s="96"/>
      <c r="K733" s="96"/>
      <c r="L733" s="96"/>
      <c r="M733" s="96"/>
      <c r="N733" s="98"/>
    </row>
    <row r="734" spans="1:14">
      <c r="A734" s="95"/>
      <c r="B734" s="96"/>
      <c r="C734" s="96"/>
      <c r="D734" s="96"/>
      <c r="E734" s="96"/>
      <c r="F734" s="96"/>
      <c r="G734" s="96"/>
      <c r="H734" s="97"/>
      <c r="I734" s="96"/>
      <c r="J734" s="96"/>
      <c r="K734" s="96"/>
      <c r="L734" s="96"/>
      <c r="M734" s="96"/>
      <c r="N734" s="98"/>
    </row>
    <row r="735" spans="1:14">
      <c r="A735" s="95"/>
      <c r="B735" s="96"/>
      <c r="C735" s="96"/>
      <c r="D735" s="96"/>
      <c r="E735" s="96"/>
      <c r="F735" s="96"/>
      <c r="G735" s="96"/>
      <c r="H735" s="97"/>
      <c r="I735" s="96"/>
      <c r="J735" s="96"/>
      <c r="K735" s="96"/>
      <c r="L735" s="96"/>
      <c r="M735" s="96"/>
      <c r="N735" s="98"/>
    </row>
    <row r="736" spans="1:14">
      <c r="A736" s="95"/>
      <c r="B736" s="96"/>
      <c r="C736" s="96"/>
      <c r="D736" s="96"/>
      <c r="E736" s="96"/>
      <c r="F736" s="96"/>
      <c r="G736" s="96"/>
      <c r="H736" s="97"/>
      <c r="I736" s="96"/>
      <c r="J736" s="96"/>
      <c r="K736" s="96"/>
      <c r="L736" s="96"/>
      <c r="M736" s="96"/>
      <c r="N736" s="98"/>
    </row>
    <row r="737" spans="1:14">
      <c r="A737" s="95"/>
      <c r="B737" s="96"/>
      <c r="C737" s="96"/>
      <c r="D737" s="96"/>
      <c r="E737" s="96"/>
      <c r="F737" s="96"/>
      <c r="G737" s="96"/>
      <c r="H737" s="97"/>
      <c r="I737" s="96"/>
      <c r="J737" s="96"/>
      <c r="K737" s="96"/>
      <c r="L737" s="96"/>
      <c r="M737" s="96"/>
      <c r="N737" s="98"/>
    </row>
    <row r="738" spans="1:14">
      <c r="A738" s="95"/>
      <c r="B738" s="96"/>
      <c r="C738" s="96"/>
      <c r="D738" s="96"/>
      <c r="E738" s="96"/>
      <c r="F738" s="96"/>
      <c r="G738" s="96"/>
      <c r="H738" s="97"/>
      <c r="I738" s="96"/>
      <c r="J738" s="96"/>
      <c r="K738" s="96"/>
      <c r="L738" s="96"/>
      <c r="M738" s="96"/>
      <c r="N738" s="98"/>
    </row>
    <row r="739" spans="1:14">
      <c r="A739" s="95"/>
      <c r="B739" s="96"/>
      <c r="C739" s="96"/>
      <c r="D739" s="96"/>
      <c r="E739" s="96"/>
      <c r="F739" s="96"/>
      <c r="G739" s="96"/>
      <c r="H739" s="97"/>
      <c r="I739" s="96"/>
      <c r="J739" s="96"/>
      <c r="K739" s="96"/>
      <c r="L739" s="96"/>
      <c r="M739" s="96"/>
      <c r="N739" s="98"/>
    </row>
    <row r="740" spans="1:14" ht="35" customHeight="1">
      <c r="A740" s="106"/>
      <c r="B740" s="107"/>
      <c r="C740" s="107"/>
      <c r="D740" s="107"/>
      <c r="E740" s="107"/>
      <c r="F740" s="107"/>
      <c r="G740" s="107"/>
      <c r="H740" s="108"/>
      <c r="I740" s="107"/>
      <c r="J740" s="107"/>
      <c r="K740" s="107"/>
      <c r="L740" s="107"/>
      <c r="M740" s="107"/>
      <c r="N740" s="109"/>
    </row>
    <row r="741" spans="1:14" ht="30" customHeight="1">
      <c r="A741" s="91" t="s">
        <v>66</v>
      </c>
      <c r="B741" s="92" t="s">
        <v>24</v>
      </c>
      <c r="C741" s="92"/>
      <c r="D741" s="92"/>
      <c r="E741" s="92"/>
      <c r="F741" s="92"/>
      <c r="G741" s="92"/>
      <c r="H741" s="92"/>
      <c r="I741" s="92"/>
      <c r="J741" s="92"/>
      <c r="K741" s="92"/>
      <c r="L741" s="92"/>
      <c r="M741" s="255"/>
      <c r="N741" s="94" t="s">
        <v>68</v>
      </c>
    </row>
    <row r="742" spans="1:14">
      <c r="A742" s="95"/>
      <c r="B742" s="96"/>
      <c r="C742" s="96"/>
      <c r="D742" s="96"/>
      <c r="E742" s="96"/>
      <c r="F742" s="96"/>
      <c r="G742" s="96"/>
      <c r="H742" s="97"/>
      <c r="I742" s="96"/>
      <c r="J742" s="96"/>
      <c r="K742" s="96"/>
      <c r="L742" s="96"/>
      <c r="M742" s="96"/>
      <c r="N742" s="98"/>
    </row>
    <row r="743" spans="1:14" ht="16.25" customHeight="1">
      <c r="A743" s="95"/>
      <c r="B743" s="192" t="s">
        <v>509</v>
      </c>
      <c r="C743" s="192"/>
      <c r="D743" s="192"/>
      <c r="E743" s="192"/>
      <c r="F743" s="192"/>
      <c r="G743" s="192"/>
      <c r="H743" s="192"/>
      <c r="I743" s="192"/>
      <c r="J743" s="192"/>
      <c r="K743" s="192"/>
      <c r="L743" s="192"/>
      <c r="M743" s="192"/>
      <c r="N743" s="98"/>
    </row>
    <row r="744" spans="1:14" ht="16.25" customHeight="1">
      <c r="A744" s="95"/>
      <c r="B744" s="192"/>
      <c r="C744" s="192"/>
      <c r="D744" s="192"/>
      <c r="E744" s="192"/>
      <c r="F744" s="192"/>
      <c r="G744" s="192"/>
      <c r="H744" s="192"/>
      <c r="I744" s="192"/>
      <c r="J744" s="192"/>
      <c r="K744" s="192"/>
      <c r="L744" s="192"/>
      <c r="M744" s="192"/>
      <c r="N744" s="98"/>
    </row>
    <row r="745" spans="1:14" ht="16.25" customHeight="1">
      <c r="A745" s="95"/>
      <c r="B745" s="192"/>
      <c r="C745" s="192"/>
      <c r="D745" s="192"/>
      <c r="E745" s="192"/>
      <c r="F745" s="192"/>
      <c r="G745" s="192"/>
      <c r="H745" s="192"/>
      <c r="I745" s="192"/>
      <c r="J745" s="192"/>
      <c r="K745" s="192"/>
      <c r="L745" s="192"/>
      <c r="M745" s="192"/>
      <c r="N745" s="98"/>
    </row>
    <row r="746" spans="1:14" ht="10.25" customHeight="1" thickBot="1">
      <c r="A746" s="95"/>
      <c r="B746" s="96"/>
      <c r="C746" s="96"/>
      <c r="D746" s="96"/>
      <c r="E746" s="96"/>
      <c r="F746" s="96"/>
      <c r="G746" s="96"/>
      <c r="H746" s="97"/>
      <c r="I746" s="96"/>
      <c r="J746" s="96"/>
      <c r="K746" s="96"/>
      <c r="L746" s="96"/>
      <c r="M746" s="96"/>
      <c r="N746" s="98"/>
    </row>
    <row r="747" spans="1:14" ht="19" customHeight="1">
      <c r="A747" s="95"/>
      <c r="B747" s="256" t="str">
        <f>IF(AND($E$759=$BD$757,$BB$772&gt;0.99),1,"")</f>
        <v/>
      </c>
      <c r="C747" s="257"/>
      <c r="D747" s="96"/>
      <c r="E747" s="258" t="str">
        <f>IF(AND($E$759=$BD$758,$BB$772&gt;0.99),1,"")</f>
        <v/>
      </c>
      <c r="F747" s="259"/>
      <c r="G747" s="96"/>
      <c r="H747" s="97"/>
      <c r="I747" s="256" t="str">
        <f>IF(AND($L$759=$BD$757,$BD$772&gt;0.99),1,"")</f>
        <v/>
      </c>
      <c r="J747" s="257"/>
      <c r="K747" s="96"/>
      <c r="L747" s="258" t="str">
        <f>IF(AND($L$759=$BD$758,$BD$772&gt;0.99),1,"")</f>
        <v/>
      </c>
      <c r="M747" s="259"/>
      <c r="N747" s="98"/>
    </row>
    <row r="748" spans="1:14" ht="19" customHeight="1">
      <c r="A748" s="95"/>
      <c r="B748" s="260" t="str">
        <f>IF(AND($E$759=$BD$757,$BB$772&gt;0.8),0.9,"")</f>
        <v/>
      </c>
      <c r="C748" s="261"/>
      <c r="D748" s="96"/>
      <c r="E748" s="262" t="str">
        <f>IF(AND($E$759=$BD$758,$BB$772&gt;0.8),0.9,"")</f>
        <v/>
      </c>
      <c r="F748" s="263"/>
      <c r="G748" s="96"/>
      <c r="H748" s="97"/>
      <c r="I748" s="260" t="str">
        <f>IF(AND($L$759=$BD$757,$BD$772&gt;0.8),0.9,"")</f>
        <v/>
      </c>
      <c r="J748" s="261"/>
      <c r="K748" s="96"/>
      <c r="L748" s="262" t="str">
        <f>IF(AND($L$759=$BD$758,$BD$772&gt;0.8),0.9,"")</f>
        <v/>
      </c>
      <c r="M748" s="263"/>
      <c r="N748" s="98"/>
    </row>
    <row r="749" spans="1:14" ht="19" customHeight="1">
      <c r="A749" s="95"/>
      <c r="B749" s="260" t="str">
        <f>IF(AND($E$759=$BD$757,$BB$772&gt;0.7),0.8,"")</f>
        <v/>
      </c>
      <c r="C749" s="261"/>
      <c r="D749" s="96"/>
      <c r="E749" s="262" t="str">
        <f>IF(AND($E$759=$BD$758,$BB$772&gt;0.7),0.8,"")</f>
        <v/>
      </c>
      <c r="F749" s="263"/>
      <c r="G749" s="96"/>
      <c r="H749" s="97"/>
      <c r="I749" s="260" t="str">
        <f>IF(AND($L$759=$BD$757,$BD$772&gt;0.7),0.8,"")</f>
        <v/>
      </c>
      <c r="J749" s="261"/>
      <c r="K749" s="96"/>
      <c r="L749" s="262" t="str">
        <f>IF(AND($L$759=$BD$758,$BD$772&gt;0.7),0.8,"")</f>
        <v/>
      </c>
      <c r="M749" s="263"/>
      <c r="N749" s="98"/>
    </row>
    <row r="750" spans="1:14" ht="19" customHeight="1">
      <c r="A750" s="95"/>
      <c r="B750" s="260" t="str">
        <f>IF(AND($E$759=$BD$757,$BB$772&gt;0.6),0.7,"")</f>
        <v/>
      </c>
      <c r="C750" s="261"/>
      <c r="D750" s="96"/>
      <c r="E750" s="262" t="str">
        <f>IF(AND($E$759=$BD$758,$BB$772&gt;0.6),0.7,"")</f>
        <v/>
      </c>
      <c r="F750" s="263"/>
      <c r="G750" s="96"/>
      <c r="H750" s="97"/>
      <c r="I750" s="260" t="str">
        <f>IF(AND($L$759=$BD$757,$BD$772&gt;0.6),0.7,"")</f>
        <v/>
      </c>
      <c r="J750" s="261"/>
      <c r="K750" s="96"/>
      <c r="L750" s="262" t="str">
        <f>IF(AND($L$759=$BD$758,$BD$772&gt;0.6),0.7,"")</f>
        <v/>
      </c>
      <c r="M750" s="263"/>
      <c r="N750" s="98"/>
    </row>
    <row r="751" spans="1:14" ht="19" customHeight="1">
      <c r="A751" s="95"/>
      <c r="B751" s="260" t="str">
        <f>IF(AND($E$759=$BD$757,$BB$772&gt;0.5),0.6,"")</f>
        <v/>
      </c>
      <c r="C751" s="261"/>
      <c r="D751" s="96"/>
      <c r="E751" s="262" t="str">
        <f>IF(AND($E$759=$BD$758,$BB$772&gt;0.5),0.6,"")</f>
        <v/>
      </c>
      <c r="F751" s="263"/>
      <c r="G751" s="96"/>
      <c r="H751" s="97"/>
      <c r="I751" s="260" t="str">
        <f>IF(AND($L$759=$BD$757,$BD$772&gt;0.5),0.6,"")</f>
        <v/>
      </c>
      <c r="J751" s="261"/>
      <c r="K751" s="96"/>
      <c r="L751" s="262" t="str">
        <f>IF(AND($L$759=$BD$758,$BD$772&gt;0.5),0.6,"")</f>
        <v/>
      </c>
      <c r="M751" s="263"/>
      <c r="N751" s="98"/>
    </row>
    <row r="752" spans="1:14" ht="19" customHeight="1">
      <c r="A752" s="95"/>
      <c r="B752" s="260" t="str">
        <f>IF(AND($E$759=$BD$757,$BB$772&gt;0.4),0.5,"")</f>
        <v/>
      </c>
      <c r="C752" s="261"/>
      <c r="D752" s="96"/>
      <c r="E752" s="262" t="str">
        <f>IF(AND($E$759=$BD$758,$BB$772&gt;0.4),0.5,"")</f>
        <v/>
      </c>
      <c r="F752" s="263"/>
      <c r="G752" s="96"/>
      <c r="H752" s="97"/>
      <c r="I752" s="260" t="str">
        <f>IF(AND($L$759=$BD$757,$BD$772&gt;0.4),0.5,"")</f>
        <v/>
      </c>
      <c r="J752" s="261"/>
      <c r="K752" s="96"/>
      <c r="L752" s="262" t="str">
        <f>IF(AND($L$759=$BD$758,$BD$772&gt;0.4),0.5,"")</f>
        <v/>
      </c>
      <c r="M752" s="263"/>
      <c r="N752" s="98"/>
    </row>
    <row r="753" spans="1:56" ht="19" customHeight="1">
      <c r="A753" s="95"/>
      <c r="B753" s="260" t="str">
        <f>IF(AND($E$759=$BD$757,$BB$772&gt;0.3),0.4,"")</f>
        <v/>
      </c>
      <c r="C753" s="261"/>
      <c r="D753" s="96"/>
      <c r="E753" s="262" t="str">
        <f>IF(AND($E$759=$BD$758,$BB$772&gt;0.3),0.4,"")</f>
        <v/>
      </c>
      <c r="F753" s="263"/>
      <c r="G753" s="96"/>
      <c r="H753" s="97"/>
      <c r="I753" s="260" t="str">
        <f>IF(AND($L$759=$BD$757,$BD$772&gt;0.3),0.4,"")</f>
        <v/>
      </c>
      <c r="J753" s="261"/>
      <c r="K753" s="96"/>
      <c r="L753" s="262" t="str">
        <f>IF(AND($L$759=$BD$758,$BD$772&gt;0.3),0.4,"")</f>
        <v/>
      </c>
      <c r="M753" s="263"/>
      <c r="N753" s="98"/>
    </row>
    <row r="754" spans="1:56" ht="19" customHeight="1">
      <c r="A754" s="95"/>
      <c r="B754" s="260" t="str">
        <f>IF(AND($E$759=$BD$757,$BB$772&gt;0.2),0.3,"")</f>
        <v/>
      </c>
      <c r="C754" s="261"/>
      <c r="D754" s="96"/>
      <c r="E754" s="262" t="str">
        <f>IF(AND($E$759=$BD$758,$BB$772&gt;0.2),0.3,"")</f>
        <v/>
      </c>
      <c r="F754" s="263"/>
      <c r="G754" s="96"/>
      <c r="H754" s="97"/>
      <c r="I754" s="260" t="str">
        <f>IF(AND($L$759=$BD$757,$BD$772&gt;0.2),0.3,"")</f>
        <v/>
      </c>
      <c r="J754" s="261"/>
      <c r="K754" s="96"/>
      <c r="L754" s="262" t="str">
        <f>IF(AND($L$759=$BD$758,$BD$772&gt;0.2),0.3,"")</f>
        <v/>
      </c>
      <c r="M754" s="263"/>
      <c r="N754" s="98"/>
    </row>
    <row r="755" spans="1:56" ht="19" customHeight="1">
      <c r="A755" s="95"/>
      <c r="B755" s="260" t="str">
        <f>IF(AND($E$759=$BD$757,$BB$772&gt;0.1),0.2,"")</f>
        <v/>
      </c>
      <c r="C755" s="261"/>
      <c r="D755" s="96"/>
      <c r="E755" s="262" t="str">
        <f>IF(AND($E$759=$BD$758,$BB$772&gt;0.1),0.2,"")</f>
        <v/>
      </c>
      <c r="F755" s="263"/>
      <c r="G755" s="96"/>
      <c r="H755" s="97"/>
      <c r="I755" s="260" t="str">
        <f>IF(AND($L$759=$BD$757,$BD$772&gt;0.1),0.2,"")</f>
        <v/>
      </c>
      <c r="J755" s="261"/>
      <c r="K755" s="96"/>
      <c r="L755" s="262" t="str">
        <f>IF(AND($L$759=$BD$758,$BD$772&gt;0.1),0.2,"")</f>
        <v/>
      </c>
      <c r="M755" s="263"/>
      <c r="N755" s="98"/>
    </row>
    <row r="756" spans="1:56" ht="19" customHeight="1" thickBot="1">
      <c r="A756" s="95"/>
      <c r="B756" s="264" t="str">
        <f>IF(AND($E$759=$BD$757,$BB$772&gt;0),0.1,"")</f>
        <v/>
      </c>
      <c r="C756" s="265"/>
      <c r="D756" s="96"/>
      <c r="E756" s="266" t="str">
        <f>IF(AND(E759=$BD$758,$BB$772&gt;0),0.1,"")</f>
        <v/>
      </c>
      <c r="F756" s="267"/>
      <c r="G756" s="96"/>
      <c r="H756" s="97"/>
      <c r="I756" s="264" t="str">
        <f>IF(AND($L$759=$BD$757,$BD$772&gt;0),0.1,"")</f>
        <v/>
      </c>
      <c r="J756" s="265"/>
      <c r="K756" s="96"/>
      <c r="L756" s="266" t="str">
        <f>IF(AND($L$759=$BD$758,$BD$772&gt;0),0.1,"")</f>
        <v/>
      </c>
      <c r="M756" s="267"/>
      <c r="N756" s="98"/>
    </row>
    <row r="757" spans="1:56" ht="12" customHeight="1">
      <c r="A757" s="95"/>
      <c r="B757" s="96"/>
      <c r="C757" s="96"/>
      <c r="D757" s="96"/>
      <c r="E757" s="96"/>
      <c r="F757" s="96"/>
      <c r="G757" s="96"/>
      <c r="H757" s="97"/>
      <c r="I757" s="96"/>
      <c r="J757" s="96"/>
      <c r="K757" s="96"/>
      <c r="L757" s="96"/>
      <c r="M757" s="96"/>
      <c r="N757" s="98"/>
      <c r="BB757" s="4" t="s">
        <v>421</v>
      </c>
      <c r="BD757" s="4" t="s">
        <v>422</v>
      </c>
    </row>
    <row r="758" spans="1:56" ht="20" customHeight="1">
      <c r="A758" s="95"/>
      <c r="B758" s="268" t="s">
        <v>510</v>
      </c>
      <c r="C758" s="96"/>
      <c r="D758" s="96"/>
      <c r="E758" s="96"/>
      <c r="F758" s="96"/>
      <c r="G758" s="96"/>
      <c r="H758" s="97"/>
      <c r="I758" s="268" t="s">
        <v>511</v>
      </c>
      <c r="J758" s="96"/>
      <c r="K758" s="96"/>
      <c r="L758" s="96"/>
      <c r="M758" s="96"/>
      <c r="N758" s="98"/>
      <c r="BB758" s="4" t="s">
        <v>423</v>
      </c>
      <c r="BD758" s="4" t="s">
        <v>424</v>
      </c>
    </row>
    <row r="759" spans="1:56" ht="20" customHeight="1">
      <c r="A759" s="95"/>
      <c r="B759" s="269" t="s">
        <v>512</v>
      </c>
      <c r="C759" s="96"/>
      <c r="D759" s="96"/>
      <c r="E759" s="270"/>
      <c r="F759" s="271"/>
      <c r="G759" s="96"/>
      <c r="H759" s="97"/>
      <c r="I759" s="269" t="s">
        <v>512</v>
      </c>
      <c r="J759" s="96"/>
      <c r="K759" s="96"/>
      <c r="L759" s="270"/>
      <c r="M759" s="271"/>
      <c r="N759" s="98"/>
    </row>
    <row r="760" spans="1:56" ht="10.25" customHeight="1">
      <c r="A760" s="95"/>
      <c r="B760" s="269"/>
      <c r="C760" s="96"/>
      <c r="D760" s="96"/>
      <c r="E760" s="96"/>
      <c r="F760" s="96"/>
      <c r="G760" s="96"/>
      <c r="H760" s="97"/>
      <c r="I760" s="269"/>
      <c r="J760" s="96"/>
      <c r="K760" s="96"/>
      <c r="L760" s="96"/>
      <c r="M760" s="96"/>
      <c r="N760" s="98"/>
      <c r="BB760" s="4">
        <f t="shared" ref="BB760:BB769" si="5">IF(F761=$BP$234,0.1,0)</f>
        <v>0</v>
      </c>
      <c r="BD760" s="4">
        <f t="shared" ref="BD760:BD769" si="6">IF(M761=$BP$234,0.1,0)</f>
        <v>0</v>
      </c>
    </row>
    <row r="761" spans="1:56" ht="20" customHeight="1">
      <c r="A761" s="95"/>
      <c r="B761" s="269" t="s">
        <v>513</v>
      </c>
      <c r="C761" s="96"/>
      <c r="D761" s="96"/>
      <c r="E761" s="96"/>
      <c r="F761" s="272"/>
      <c r="G761" s="96"/>
      <c r="H761" s="97"/>
      <c r="I761" s="269" t="s">
        <v>514</v>
      </c>
      <c r="J761" s="96"/>
      <c r="K761" s="96"/>
      <c r="L761" s="96"/>
      <c r="M761" s="272"/>
      <c r="N761" s="98"/>
      <c r="BB761" s="4">
        <f t="shared" si="5"/>
        <v>0</v>
      </c>
      <c r="BD761" s="4">
        <f t="shared" si="6"/>
        <v>0</v>
      </c>
    </row>
    <row r="762" spans="1:56" ht="20" customHeight="1">
      <c r="A762" s="95"/>
      <c r="B762" s="269" t="s">
        <v>515</v>
      </c>
      <c r="C762" s="96"/>
      <c r="D762" s="96"/>
      <c r="E762" s="96"/>
      <c r="F762" s="272"/>
      <c r="G762" s="96"/>
      <c r="H762" s="97"/>
      <c r="I762" s="269" t="s">
        <v>516</v>
      </c>
      <c r="J762" s="96"/>
      <c r="K762" s="96"/>
      <c r="L762" s="96"/>
      <c r="M762" s="272"/>
      <c r="N762" s="98"/>
      <c r="BB762" s="4">
        <f t="shared" si="5"/>
        <v>0</v>
      </c>
      <c r="BD762" s="4">
        <f t="shared" si="6"/>
        <v>0</v>
      </c>
    </row>
    <row r="763" spans="1:56" ht="20" customHeight="1">
      <c r="A763" s="95"/>
      <c r="B763" s="269" t="s">
        <v>517</v>
      </c>
      <c r="C763" s="96"/>
      <c r="D763" s="96"/>
      <c r="E763" s="96"/>
      <c r="F763" s="272"/>
      <c r="G763" s="96"/>
      <c r="H763" s="97"/>
      <c r="I763" s="269" t="s">
        <v>518</v>
      </c>
      <c r="J763" s="96"/>
      <c r="K763" s="96"/>
      <c r="L763" s="96"/>
      <c r="M763" s="272"/>
      <c r="N763" s="98"/>
      <c r="BB763" s="4">
        <f t="shared" si="5"/>
        <v>0</v>
      </c>
      <c r="BD763" s="4">
        <f t="shared" si="6"/>
        <v>0</v>
      </c>
    </row>
    <row r="764" spans="1:56" ht="20" customHeight="1">
      <c r="A764" s="95"/>
      <c r="B764" s="269" t="s">
        <v>519</v>
      </c>
      <c r="C764" s="96"/>
      <c r="D764" s="96"/>
      <c r="E764" s="96"/>
      <c r="F764" s="272"/>
      <c r="G764" s="96"/>
      <c r="H764" s="97"/>
      <c r="I764" s="269" t="s">
        <v>519</v>
      </c>
      <c r="J764" s="96"/>
      <c r="K764" s="96"/>
      <c r="L764" s="96"/>
      <c r="M764" s="272"/>
      <c r="N764" s="98"/>
      <c r="BB764" s="4">
        <f t="shared" si="5"/>
        <v>0</v>
      </c>
      <c r="BD764" s="4">
        <f t="shared" si="6"/>
        <v>0</v>
      </c>
    </row>
    <row r="765" spans="1:56" ht="20" customHeight="1">
      <c r="A765" s="95"/>
      <c r="B765" s="269" t="s">
        <v>520</v>
      </c>
      <c r="C765" s="96"/>
      <c r="D765" s="96"/>
      <c r="E765" s="96"/>
      <c r="F765" s="272"/>
      <c r="G765" s="96"/>
      <c r="H765" s="97"/>
      <c r="I765" s="269" t="s">
        <v>521</v>
      </c>
      <c r="J765" s="96"/>
      <c r="K765" s="96"/>
      <c r="L765" s="96"/>
      <c r="M765" s="272"/>
      <c r="N765" s="98"/>
      <c r="BB765" s="4">
        <f t="shared" si="5"/>
        <v>0</v>
      </c>
      <c r="BD765" s="4">
        <f t="shared" si="6"/>
        <v>0</v>
      </c>
    </row>
    <row r="766" spans="1:56" ht="20" customHeight="1">
      <c r="A766" s="95"/>
      <c r="B766" s="269" t="s">
        <v>522</v>
      </c>
      <c r="C766" s="96"/>
      <c r="D766" s="96"/>
      <c r="E766" s="96"/>
      <c r="F766" s="272"/>
      <c r="G766" s="96"/>
      <c r="H766" s="97"/>
      <c r="I766" s="269" t="s">
        <v>522</v>
      </c>
      <c r="J766" s="96"/>
      <c r="K766" s="96"/>
      <c r="L766" s="96"/>
      <c r="M766" s="272"/>
      <c r="N766" s="98"/>
      <c r="BB766" s="4">
        <f t="shared" si="5"/>
        <v>0</v>
      </c>
      <c r="BD766" s="4">
        <f t="shared" si="6"/>
        <v>0</v>
      </c>
    </row>
    <row r="767" spans="1:56" ht="20" customHeight="1">
      <c r="A767" s="95"/>
      <c r="B767" s="269" t="s">
        <v>523</v>
      </c>
      <c r="C767" s="96"/>
      <c r="D767" s="96"/>
      <c r="E767" s="96"/>
      <c r="F767" s="272"/>
      <c r="G767" s="96"/>
      <c r="H767" s="97"/>
      <c r="I767" s="269" t="s">
        <v>523</v>
      </c>
      <c r="J767" s="96"/>
      <c r="K767" s="96"/>
      <c r="L767" s="96"/>
      <c r="M767" s="272"/>
      <c r="N767" s="98"/>
      <c r="BB767" s="4">
        <f t="shared" si="5"/>
        <v>0</v>
      </c>
      <c r="BD767" s="4">
        <f t="shared" si="6"/>
        <v>0</v>
      </c>
    </row>
    <row r="768" spans="1:56" ht="20" customHeight="1">
      <c r="A768" s="95"/>
      <c r="B768" s="269" t="s">
        <v>524</v>
      </c>
      <c r="C768" s="96"/>
      <c r="D768" s="96"/>
      <c r="E768" s="96"/>
      <c r="F768" s="272"/>
      <c r="G768" s="96"/>
      <c r="H768" s="97"/>
      <c r="I768" s="269" t="s">
        <v>524</v>
      </c>
      <c r="J768" s="96"/>
      <c r="K768" s="96"/>
      <c r="L768" s="96"/>
      <c r="M768" s="272"/>
      <c r="N768" s="98"/>
      <c r="BB768" s="4">
        <f t="shared" si="5"/>
        <v>0</v>
      </c>
      <c r="BD768" s="4">
        <f t="shared" si="6"/>
        <v>0</v>
      </c>
    </row>
    <row r="769" spans="1:57" ht="20" customHeight="1">
      <c r="A769" s="95"/>
      <c r="B769" s="269" t="s">
        <v>525</v>
      </c>
      <c r="C769" s="96"/>
      <c r="D769" s="96"/>
      <c r="E769" s="96"/>
      <c r="F769" s="272"/>
      <c r="G769" s="96"/>
      <c r="H769" s="97"/>
      <c r="I769" s="269" t="s">
        <v>525</v>
      </c>
      <c r="J769" s="96"/>
      <c r="K769" s="96"/>
      <c r="L769" s="96"/>
      <c r="M769" s="272"/>
      <c r="N769" s="98"/>
      <c r="BB769" s="4">
        <f t="shared" si="5"/>
        <v>0</v>
      </c>
      <c r="BD769" s="4">
        <f t="shared" si="6"/>
        <v>0</v>
      </c>
    </row>
    <row r="770" spans="1:57" ht="20" customHeight="1">
      <c r="A770" s="95"/>
      <c r="B770" s="269" t="s">
        <v>526</v>
      </c>
      <c r="C770" s="96"/>
      <c r="D770" s="96"/>
      <c r="E770" s="96"/>
      <c r="F770" s="272"/>
      <c r="G770" s="96"/>
      <c r="H770" s="97"/>
      <c r="I770" s="269" t="s">
        <v>527</v>
      </c>
      <c r="J770" s="96"/>
      <c r="K770" s="96"/>
      <c r="L770" s="96"/>
      <c r="M770" s="272"/>
      <c r="N770" s="98"/>
      <c r="BB770" s="4">
        <f>IF(F772=$BP$234,0.1,0)</f>
        <v>0</v>
      </c>
      <c r="BD770" s="4">
        <f>IF(M772=$BP$234,0.1,0)</f>
        <v>0</v>
      </c>
    </row>
    <row r="771" spans="1:57" ht="10.25" customHeight="1">
      <c r="A771" s="95"/>
      <c r="B771" s="269"/>
      <c r="C771" s="96"/>
      <c r="D771" s="96"/>
      <c r="E771" s="96"/>
      <c r="F771" s="96"/>
      <c r="G771" s="96"/>
      <c r="H771" s="97"/>
      <c r="I771" s="96"/>
      <c r="J771" s="96"/>
      <c r="K771" s="96"/>
      <c r="L771" s="96"/>
      <c r="M771" s="96"/>
      <c r="N771" s="98"/>
    </row>
    <row r="772" spans="1:57" ht="20" customHeight="1">
      <c r="A772" s="95"/>
      <c r="B772" s="273" t="str">
        <f>IF(AND(BB772=0,BD772=0),BB776,BB775)</f>
        <v>Political leaders and elites commonly presume you need them for your public-facing needs. They appeal to your "arguments" or your feelings for support, for votes, for political cover. They count on you relying on their generalizations for relief of these social-needs. They avoid your specifics to hold together fragile coalitions. The less your specific needs resolve, the more stuck you are in pain. Do you really need them? Or instead to resolve your needs by any responsible means necessary?</v>
      </c>
      <c r="C772" s="273"/>
      <c r="D772" s="273"/>
      <c r="E772" s="273"/>
      <c r="F772" s="273"/>
      <c r="G772" s="273"/>
      <c r="H772" s="273"/>
      <c r="I772" s="273"/>
      <c r="J772" s="273"/>
      <c r="K772" s="273"/>
      <c r="L772" s="273"/>
      <c r="M772" s="273"/>
      <c r="N772" s="98"/>
      <c r="BB772" s="274">
        <f>SUM(BB760:BB770)</f>
        <v>0</v>
      </c>
      <c r="BD772" s="274">
        <f>SUM(BD760:BD770)</f>
        <v>0</v>
      </c>
    </row>
    <row r="773" spans="1:57" ht="20" customHeight="1">
      <c r="A773" s="95"/>
      <c r="B773" s="273"/>
      <c r="C773" s="273"/>
      <c r="D773" s="273"/>
      <c r="E773" s="273"/>
      <c r="F773" s="273"/>
      <c r="G773" s="273"/>
      <c r="H773" s="273"/>
      <c r="I773" s="273"/>
      <c r="J773" s="273"/>
      <c r="K773" s="273"/>
      <c r="L773" s="273"/>
      <c r="M773" s="273"/>
      <c r="N773" s="98"/>
      <c r="BB773" s="81" t="s">
        <v>528</v>
      </c>
      <c r="BC773" s="4" t="s">
        <v>529</v>
      </c>
      <c r="BD773" s="4" t="s">
        <v>530</v>
      </c>
      <c r="BE773" s="203" t="s">
        <v>432</v>
      </c>
    </row>
    <row r="774" spans="1:57" ht="20" customHeight="1">
      <c r="A774" s="95"/>
      <c r="B774" s="273"/>
      <c r="C774" s="273"/>
      <c r="D774" s="273"/>
      <c r="E774" s="273"/>
      <c r="F774" s="273"/>
      <c r="G774" s="273"/>
      <c r="H774" s="273"/>
      <c r="I774" s="273"/>
      <c r="J774" s="273"/>
      <c r="K774" s="273"/>
      <c r="L774" s="273"/>
      <c r="M774" s="273"/>
      <c r="N774" s="98"/>
    </row>
    <row r="775" spans="1:57" ht="20" customHeight="1">
      <c r="A775" s="95"/>
      <c r="B775" s="273"/>
      <c r="C775" s="273"/>
      <c r="D775" s="273"/>
      <c r="E775" s="273"/>
      <c r="F775" s="273"/>
      <c r="G775" s="273"/>
      <c r="H775" s="273"/>
      <c r="I775" s="273"/>
      <c r="J775" s="273"/>
      <c r="K775" s="273"/>
      <c r="L775" s="273"/>
      <c r="M775" s="273"/>
      <c r="N775" s="98"/>
      <c r="BB775" s="4" t="str">
        <f>IF(BB772&lt;BD772,BB773,IF(BB772=BD772,BC773,IF(BB772&gt;BD772,BD773)))</f>
        <v>Popular politics rarely if ever inspires you to equally resolve your self-needs and social-needs. Instead, it easily polarizes you into camps of competing psychosocial priorities. Instead of encouraging wisdom of personal AND social responsibilities, it pits your needs against others. Instead of the high standard of fully resolving each other's needs as an act of noble love, it settles for pragmatically easing the discomfort of each other's unresolved needs. It typically keeps you in pain.</v>
      </c>
    </row>
    <row r="776" spans="1:57" ht="15" customHeight="1">
      <c r="A776" s="95"/>
      <c r="B776" s="273"/>
      <c r="C776" s="273"/>
      <c r="D776" s="273"/>
      <c r="E776" s="273"/>
      <c r="F776" s="273"/>
      <c r="G776" s="273"/>
      <c r="H776" s="273"/>
      <c r="I776" s="273"/>
      <c r="J776" s="273"/>
      <c r="K776" s="273"/>
      <c r="L776" s="273"/>
      <c r="M776" s="273"/>
      <c r="N776" s="98"/>
      <c r="BB776" s="4" t="s">
        <v>531</v>
      </c>
    </row>
    <row r="777" spans="1:57" ht="5" customHeight="1">
      <c r="A777" s="106"/>
      <c r="B777" s="107"/>
      <c r="C777" s="107"/>
      <c r="D777" s="107"/>
      <c r="E777" s="107"/>
      <c r="F777" s="107"/>
      <c r="G777" s="107"/>
      <c r="H777" s="108"/>
      <c r="I777" s="107"/>
      <c r="J777" s="107"/>
      <c r="K777" s="107"/>
      <c r="L777" s="107"/>
      <c r="M777" s="107"/>
      <c r="N777" s="109"/>
    </row>
    <row r="778" spans="1:57" ht="30" customHeight="1">
      <c r="A778" s="91" t="s">
        <v>66</v>
      </c>
      <c r="B778" s="92" t="s">
        <v>25</v>
      </c>
      <c r="C778" s="92"/>
      <c r="D778" s="92"/>
      <c r="E778" s="92"/>
      <c r="F778" s="92"/>
      <c r="G778" s="92"/>
      <c r="H778" s="92"/>
      <c r="I778" s="92"/>
      <c r="J778" s="92"/>
      <c r="K778" s="92"/>
      <c r="L778" s="92"/>
      <c r="M778" s="255"/>
      <c r="N778" s="94" t="s">
        <v>68</v>
      </c>
    </row>
    <row r="779" spans="1:57">
      <c r="A779" s="95"/>
      <c r="B779" s="96"/>
      <c r="C779" s="96"/>
      <c r="D779" s="96"/>
      <c r="E779" s="96"/>
      <c r="F779" s="96"/>
      <c r="G779" s="96"/>
      <c r="H779" s="97"/>
      <c r="I779" s="96"/>
      <c r="J779" s="96"/>
      <c r="K779" s="96"/>
      <c r="L779" s="96"/>
      <c r="M779" s="96"/>
      <c r="N779" s="98"/>
    </row>
    <row r="780" spans="1:57">
      <c r="A780" s="95"/>
      <c r="B780" s="96"/>
      <c r="C780" s="96"/>
      <c r="D780" s="96"/>
      <c r="E780" s="96"/>
      <c r="F780" s="96"/>
      <c r="G780" s="96"/>
      <c r="H780" s="97"/>
      <c r="I780" s="96"/>
      <c r="J780" s="96"/>
      <c r="K780" s="96"/>
      <c r="L780" s="96"/>
      <c r="M780" s="96"/>
      <c r="N780" s="98"/>
    </row>
    <row r="781" spans="1:57">
      <c r="A781" s="95"/>
      <c r="B781" s="96"/>
      <c r="C781" s="96"/>
      <c r="D781" s="96"/>
      <c r="E781" s="96"/>
      <c r="F781" s="96"/>
      <c r="G781" s="96"/>
      <c r="H781" s="97"/>
      <c r="I781" s="96"/>
      <c r="J781" s="96"/>
      <c r="K781" s="96"/>
      <c r="L781" s="96"/>
      <c r="M781" s="96"/>
      <c r="N781" s="98"/>
    </row>
    <row r="782" spans="1:57">
      <c r="A782" s="95"/>
      <c r="B782" s="96"/>
      <c r="C782" s="96"/>
      <c r="D782" s="96"/>
      <c r="E782" s="96"/>
      <c r="F782" s="96"/>
      <c r="G782" s="96"/>
      <c r="H782" s="97"/>
      <c r="I782" s="96"/>
      <c r="J782" s="96"/>
      <c r="K782" s="96"/>
      <c r="L782" s="96"/>
      <c r="M782" s="96"/>
      <c r="N782" s="98"/>
    </row>
    <row r="783" spans="1:57">
      <c r="A783" s="95"/>
      <c r="B783" s="96"/>
      <c r="C783" s="96"/>
      <c r="D783" s="96"/>
      <c r="E783" s="96"/>
      <c r="F783" s="96"/>
      <c r="G783" s="96"/>
      <c r="H783" s="97"/>
      <c r="I783" s="96"/>
      <c r="J783" s="96"/>
      <c r="K783" s="96"/>
      <c r="L783" s="96"/>
      <c r="M783" s="96"/>
      <c r="N783" s="98"/>
    </row>
    <row r="784" spans="1:57">
      <c r="A784" s="95"/>
      <c r="B784" s="96"/>
      <c r="C784" s="96"/>
      <c r="D784" s="96"/>
      <c r="E784" s="96"/>
      <c r="F784" s="96"/>
      <c r="G784" s="96"/>
      <c r="H784" s="97"/>
      <c r="I784" s="96"/>
      <c r="J784" s="96"/>
      <c r="K784" s="96"/>
      <c r="L784" s="96"/>
      <c r="M784" s="96"/>
      <c r="N784" s="98"/>
    </row>
    <row r="785" spans="1:14">
      <c r="A785" s="95"/>
      <c r="B785" s="96"/>
      <c r="C785" s="96"/>
      <c r="D785" s="96"/>
      <c r="E785" s="96"/>
      <c r="F785" s="96"/>
      <c r="G785" s="96"/>
      <c r="H785" s="97"/>
      <c r="I785" s="96"/>
      <c r="J785" s="96"/>
      <c r="K785" s="96"/>
      <c r="L785" s="96"/>
      <c r="M785" s="96"/>
      <c r="N785" s="98"/>
    </row>
    <row r="786" spans="1:14">
      <c r="A786" s="95"/>
      <c r="B786" s="96"/>
      <c r="C786" s="96"/>
      <c r="D786" s="96"/>
      <c r="E786" s="96"/>
      <c r="F786" s="96"/>
      <c r="G786" s="96"/>
      <c r="H786" s="97"/>
      <c r="I786" s="96"/>
      <c r="J786" s="96"/>
      <c r="K786" s="96"/>
      <c r="L786" s="96"/>
      <c r="M786" s="96"/>
      <c r="N786" s="98"/>
    </row>
    <row r="787" spans="1:14">
      <c r="A787" s="95"/>
      <c r="B787" s="96"/>
      <c r="C787" s="96"/>
      <c r="D787" s="96"/>
      <c r="E787" s="96"/>
      <c r="F787" s="96"/>
      <c r="G787" s="96"/>
      <c r="H787" s="97"/>
      <c r="I787" s="96"/>
      <c r="J787" s="96"/>
      <c r="K787" s="96"/>
      <c r="L787" s="96"/>
      <c r="M787" s="96"/>
      <c r="N787" s="98"/>
    </row>
    <row r="788" spans="1:14">
      <c r="A788" s="95"/>
      <c r="B788" s="96"/>
      <c r="C788" s="96"/>
      <c r="D788" s="96"/>
      <c r="E788" s="96"/>
      <c r="F788" s="96"/>
      <c r="G788" s="96"/>
      <c r="H788" s="97"/>
      <c r="I788" s="96"/>
      <c r="J788" s="96"/>
      <c r="K788" s="96"/>
      <c r="L788" s="96"/>
      <c r="M788" s="96"/>
      <c r="N788" s="98"/>
    </row>
    <row r="789" spans="1:14">
      <c r="A789" s="95"/>
      <c r="B789" s="96"/>
      <c r="C789" s="96"/>
      <c r="D789" s="96"/>
      <c r="E789" s="96"/>
      <c r="F789" s="96"/>
      <c r="G789" s="96"/>
      <c r="H789" s="97"/>
      <c r="I789" s="96"/>
      <c r="J789" s="96"/>
      <c r="K789" s="96"/>
      <c r="L789" s="96"/>
      <c r="M789" s="96"/>
      <c r="N789" s="98"/>
    </row>
    <row r="790" spans="1:14">
      <c r="A790" s="95"/>
      <c r="B790" s="96"/>
      <c r="C790" s="96"/>
      <c r="D790" s="96"/>
      <c r="E790" s="96"/>
      <c r="F790" s="96"/>
      <c r="G790" s="96"/>
      <c r="H790" s="97"/>
      <c r="I790" s="96"/>
      <c r="J790" s="96"/>
      <c r="K790" s="96"/>
      <c r="L790" s="96"/>
      <c r="M790" s="96"/>
      <c r="N790" s="98"/>
    </row>
    <row r="791" spans="1:14">
      <c r="A791" s="95"/>
      <c r="B791" s="96"/>
      <c r="C791" s="96"/>
      <c r="D791" s="96"/>
      <c r="E791" s="96"/>
      <c r="F791" s="96"/>
      <c r="G791" s="96"/>
      <c r="H791" s="97"/>
      <c r="I791" s="96"/>
      <c r="J791" s="96"/>
      <c r="K791" s="96"/>
      <c r="L791" s="96"/>
      <c r="M791" s="96"/>
      <c r="N791" s="98"/>
    </row>
    <row r="792" spans="1:14">
      <c r="A792" s="95"/>
      <c r="B792" s="96"/>
      <c r="C792" s="96"/>
      <c r="D792" s="96"/>
      <c r="E792" s="96"/>
      <c r="F792" s="96"/>
      <c r="G792" s="96"/>
      <c r="H792" s="97"/>
      <c r="I792" s="96"/>
      <c r="J792" s="96"/>
      <c r="K792" s="96"/>
      <c r="L792" s="96"/>
      <c r="M792" s="96"/>
      <c r="N792" s="98"/>
    </row>
    <row r="793" spans="1:14">
      <c r="A793" s="95"/>
      <c r="B793" s="96"/>
      <c r="C793" s="96"/>
      <c r="D793" s="96"/>
      <c r="E793" s="96"/>
      <c r="F793" s="96"/>
      <c r="G793" s="96"/>
      <c r="H793" s="97"/>
      <c r="I793" s="96"/>
      <c r="J793" s="96"/>
      <c r="K793" s="96"/>
      <c r="L793" s="96"/>
      <c r="M793" s="96"/>
      <c r="N793" s="98"/>
    </row>
    <row r="794" spans="1:14">
      <c r="A794" s="95"/>
      <c r="B794" s="96"/>
      <c r="C794" s="96"/>
      <c r="D794" s="96"/>
      <c r="E794" s="96"/>
      <c r="F794" s="96"/>
      <c r="G794" s="96"/>
      <c r="H794" s="97"/>
      <c r="I794" s="96"/>
      <c r="J794" s="96"/>
      <c r="K794" s="96"/>
      <c r="L794" s="96"/>
      <c r="M794" s="96"/>
      <c r="N794" s="98"/>
    </row>
    <row r="795" spans="1:14">
      <c r="A795" s="95"/>
      <c r="B795" s="96"/>
      <c r="C795" s="96"/>
      <c r="D795" s="96"/>
      <c r="E795" s="96"/>
      <c r="F795" s="96"/>
      <c r="G795" s="96"/>
      <c r="H795" s="97"/>
      <c r="I795" s="96"/>
      <c r="J795" s="96"/>
      <c r="K795" s="96"/>
      <c r="L795" s="96"/>
      <c r="M795" s="96"/>
      <c r="N795" s="98"/>
    </row>
    <row r="796" spans="1:14">
      <c r="A796" s="95"/>
      <c r="B796" s="96"/>
      <c r="C796" s="96"/>
      <c r="D796" s="96"/>
      <c r="E796" s="96"/>
      <c r="F796" s="96"/>
      <c r="G796" s="96"/>
      <c r="H796" s="97"/>
      <c r="I796" s="96"/>
      <c r="J796" s="96"/>
      <c r="K796" s="96"/>
      <c r="L796" s="96"/>
      <c r="M796" s="96"/>
      <c r="N796" s="98"/>
    </row>
    <row r="797" spans="1:14">
      <c r="A797" s="95"/>
      <c r="B797" s="96"/>
      <c r="C797" s="96"/>
      <c r="D797" s="96"/>
      <c r="E797" s="96"/>
      <c r="F797" s="96"/>
      <c r="G797" s="96"/>
      <c r="H797" s="97"/>
      <c r="I797" s="96"/>
      <c r="J797" s="96"/>
      <c r="K797" s="96"/>
      <c r="L797" s="96"/>
      <c r="M797" s="96"/>
      <c r="N797" s="98"/>
    </row>
    <row r="798" spans="1:14">
      <c r="A798" s="95"/>
      <c r="B798" s="96"/>
      <c r="C798" s="96"/>
      <c r="D798" s="96"/>
      <c r="E798" s="96"/>
      <c r="F798" s="96"/>
      <c r="G798" s="96"/>
      <c r="H798" s="97"/>
      <c r="I798" s="96"/>
      <c r="J798" s="96"/>
      <c r="K798" s="96"/>
      <c r="L798" s="96"/>
      <c r="M798" s="96"/>
      <c r="N798" s="98"/>
    </row>
    <row r="799" spans="1:14">
      <c r="A799" s="95"/>
      <c r="B799" s="96"/>
      <c r="C799" s="96"/>
      <c r="D799" s="96"/>
      <c r="E799" s="96"/>
      <c r="F799" s="96"/>
      <c r="G799" s="96"/>
      <c r="H799" s="97"/>
      <c r="I799" s="96"/>
      <c r="J799" s="96"/>
      <c r="K799" s="96"/>
      <c r="L799" s="96"/>
      <c r="M799" s="96"/>
      <c r="N799" s="98"/>
    </row>
    <row r="800" spans="1:14">
      <c r="A800" s="95"/>
      <c r="B800" s="96"/>
      <c r="C800" s="96"/>
      <c r="D800" s="96"/>
      <c r="E800" s="96"/>
      <c r="F800" s="96"/>
      <c r="G800" s="96"/>
      <c r="H800" s="97"/>
      <c r="I800" s="96"/>
      <c r="J800" s="96"/>
      <c r="K800" s="96"/>
      <c r="L800" s="96"/>
      <c r="M800" s="96"/>
      <c r="N800" s="98"/>
    </row>
    <row r="801" spans="1:14">
      <c r="A801" s="95"/>
      <c r="B801" s="96"/>
      <c r="C801" s="96"/>
      <c r="D801" s="96"/>
      <c r="E801" s="96"/>
      <c r="F801" s="96"/>
      <c r="G801" s="96"/>
      <c r="H801" s="97"/>
      <c r="I801" s="96"/>
      <c r="J801" s="96"/>
      <c r="K801" s="96"/>
      <c r="L801" s="96"/>
      <c r="M801" s="96"/>
      <c r="N801" s="98"/>
    </row>
    <row r="802" spans="1:14">
      <c r="A802" s="95"/>
      <c r="B802" s="96"/>
      <c r="C802" s="96"/>
      <c r="D802" s="96"/>
      <c r="E802" s="96"/>
      <c r="F802" s="96"/>
      <c r="G802" s="96"/>
      <c r="H802" s="97"/>
      <c r="I802" s="96"/>
      <c r="J802" s="96"/>
      <c r="K802" s="96"/>
      <c r="L802" s="96"/>
      <c r="M802" s="96"/>
      <c r="N802" s="98"/>
    </row>
    <row r="803" spans="1:14">
      <c r="A803" s="95"/>
      <c r="B803" s="96"/>
      <c r="C803" s="96"/>
      <c r="D803" s="96"/>
      <c r="E803" s="96"/>
      <c r="F803" s="96"/>
      <c r="G803" s="96"/>
      <c r="H803" s="97"/>
      <c r="I803" s="96"/>
      <c r="J803" s="96"/>
      <c r="K803" s="96"/>
      <c r="L803" s="96"/>
      <c r="M803" s="96"/>
      <c r="N803" s="98"/>
    </row>
    <row r="804" spans="1:14">
      <c r="A804" s="95"/>
      <c r="B804" s="96"/>
      <c r="C804" s="96"/>
      <c r="D804" s="96"/>
      <c r="E804" s="96"/>
      <c r="F804" s="96"/>
      <c r="G804" s="96"/>
      <c r="H804" s="97"/>
      <c r="I804" s="96"/>
      <c r="J804" s="96"/>
      <c r="K804" s="96"/>
      <c r="L804" s="96"/>
      <c r="M804" s="96"/>
      <c r="N804" s="98"/>
    </row>
    <row r="805" spans="1:14">
      <c r="A805" s="95"/>
      <c r="B805" s="96"/>
      <c r="C805" s="96"/>
      <c r="D805" s="96"/>
      <c r="E805" s="96"/>
      <c r="F805" s="96"/>
      <c r="G805" s="96"/>
      <c r="H805" s="97"/>
      <c r="I805" s="96"/>
      <c r="J805" s="96"/>
      <c r="K805" s="96"/>
      <c r="L805" s="96"/>
      <c r="M805" s="96"/>
      <c r="N805" s="98"/>
    </row>
    <row r="806" spans="1:14">
      <c r="A806" s="95"/>
      <c r="B806" s="96"/>
      <c r="C806" s="96"/>
      <c r="D806" s="96"/>
      <c r="E806" s="96"/>
      <c r="F806" s="96"/>
      <c r="G806" s="96"/>
      <c r="H806" s="97"/>
      <c r="I806" s="96"/>
      <c r="J806" s="96"/>
      <c r="K806" s="96"/>
      <c r="L806" s="96"/>
      <c r="M806" s="96"/>
      <c r="N806" s="98"/>
    </row>
    <row r="807" spans="1:14">
      <c r="A807" s="95"/>
      <c r="B807" s="96"/>
      <c r="C807" s="96"/>
      <c r="D807" s="96"/>
      <c r="E807" s="96"/>
      <c r="F807" s="96"/>
      <c r="G807" s="96"/>
      <c r="H807" s="97"/>
      <c r="I807" s="96"/>
      <c r="J807" s="96"/>
      <c r="K807" s="96"/>
      <c r="L807" s="96"/>
      <c r="M807" s="96"/>
      <c r="N807" s="98"/>
    </row>
    <row r="808" spans="1:14">
      <c r="A808" s="95"/>
      <c r="B808" s="96"/>
      <c r="C808" s="96"/>
      <c r="D808" s="96"/>
      <c r="E808" s="96"/>
      <c r="F808" s="96"/>
      <c r="G808" s="96"/>
      <c r="H808" s="97"/>
      <c r="I808" s="96"/>
      <c r="J808" s="96"/>
      <c r="K808" s="96"/>
      <c r="L808" s="96"/>
      <c r="M808" s="96"/>
      <c r="N808" s="98"/>
    </row>
    <row r="809" spans="1:14">
      <c r="A809" s="95"/>
      <c r="B809" s="96"/>
      <c r="C809" s="96"/>
      <c r="D809" s="96"/>
      <c r="E809" s="96"/>
      <c r="F809" s="96"/>
      <c r="G809" s="96"/>
      <c r="H809" s="97"/>
      <c r="I809" s="96"/>
      <c r="J809" s="96"/>
      <c r="K809" s="96"/>
      <c r="L809" s="96"/>
      <c r="M809" s="96"/>
      <c r="N809" s="98"/>
    </row>
    <row r="810" spans="1:14" ht="14" customHeight="1" thickBot="1">
      <c r="A810" s="95"/>
      <c r="B810" s="96"/>
      <c r="C810" s="96"/>
      <c r="D810" s="96"/>
      <c r="E810" s="96"/>
      <c r="F810" s="96"/>
      <c r="G810" s="96"/>
      <c r="H810" s="97"/>
      <c r="I810" s="96"/>
      <c r="J810" s="96"/>
      <c r="K810" s="96"/>
      <c r="L810" s="96"/>
      <c r="M810" s="96"/>
      <c r="N810" s="98"/>
    </row>
    <row r="811" spans="1:14" ht="14" customHeight="1" thickTop="1">
      <c r="A811" s="95"/>
      <c r="B811" s="275" t="s">
        <v>532</v>
      </c>
      <c r="C811" s="276"/>
      <c r="D811" s="276"/>
      <c r="E811" s="276"/>
      <c r="F811" s="276"/>
      <c r="G811" s="276"/>
      <c r="H811" s="276"/>
      <c r="I811" s="276"/>
      <c r="J811" s="276"/>
      <c r="K811" s="276"/>
      <c r="L811" s="276"/>
      <c r="M811" s="277"/>
      <c r="N811" s="98"/>
    </row>
    <row r="812" spans="1:14" ht="14" customHeight="1">
      <c r="A812" s="95"/>
      <c r="B812" s="278"/>
      <c r="C812" s="279"/>
      <c r="D812" s="279"/>
      <c r="E812" s="279"/>
      <c r="F812" s="279"/>
      <c r="G812" s="279"/>
      <c r="H812" s="279"/>
      <c r="I812" s="279"/>
      <c r="J812" s="279"/>
      <c r="K812" s="279"/>
      <c r="L812" s="279"/>
      <c r="M812" s="280"/>
      <c r="N812" s="98"/>
    </row>
    <row r="813" spans="1:14" ht="14" customHeight="1" thickBot="1">
      <c r="A813" s="95"/>
      <c r="B813" s="281"/>
      <c r="C813" s="282"/>
      <c r="D813" s="282"/>
      <c r="E813" s="282"/>
      <c r="F813" s="282"/>
      <c r="G813" s="282"/>
      <c r="H813" s="282"/>
      <c r="I813" s="282"/>
      <c r="J813" s="282"/>
      <c r="K813" s="282"/>
      <c r="L813" s="282"/>
      <c r="M813" s="283"/>
      <c r="N813" s="98"/>
    </row>
    <row r="814" spans="1:14" ht="14" customHeight="1" thickTop="1">
      <c r="A814" s="95"/>
      <c r="B814" s="284"/>
      <c r="C814" s="284"/>
      <c r="D814" s="284"/>
      <c r="E814" s="284"/>
      <c r="F814" s="284"/>
      <c r="G814" s="284"/>
      <c r="H814" s="285"/>
      <c r="I814" s="284"/>
      <c r="J814" s="284"/>
      <c r="K814" s="284"/>
      <c r="L814" s="284"/>
      <c r="M814" s="284"/>
      <c r="N814" s="98"/>
    </row>
    <row r="815" spans="1:14" ht="14" customHeight="1">
      <c r="A815" s="95"/>
      <c r="B815" s="286" t="s">
        <v>533</v>
      </c>
      <c r="C815" s="287"/>
      <c r="D815" s="287"/>
      <c r="E815" s="287"/>
      <c r="F815" s="287"/>
      <c r="G815" s="96"/>
      <c r="H815" s="97"/>
      <c r="I815" s="288" t="s">
        <v>534</v>
      </c>
      <c r="J815" s="288"/>
      <c r="K815" s="288"/>
      <c r="L815" s="288"/>
      <c r="M815" s="288"/>
      <c r="N815" s="98"/>
    </row>
    <row r="816" spans="1:14">
      <c r="A816" s="95"/>
      <c r="B816" s="287"/>
      <c r="C816" s="287"/>
      <c r="D816" s="287"/>
      <c r="E816" s="287"/>
      <c r="F816" s="287"/>
      <c r="G816" s="96"/>
      <c r="H816" s="97"/>
      <c r="I816" s="288"/>
      <c r="J816" s="288"/>
      <c r="K816" s="288"/>
      <c r="L816" s="288"/>
      <c r="M816" s="288"/>
      <c r="N816" s="98"/>
    </row>
    <row r="817" spans="1:74">
      <c r="A817" s="95"/>
      <c r="B817" s="287"/>
      <c r="C817" s="287"/>
      <c r="D817" s="287"/>
      <c r="E817" s="287"/>
      <c r="F817" s="287"/>
      <c r="G817" s="243" t="s">
        <v>50</v>
      </c>
      <c r="H817" s="243"/>
      <c r="I817" s="288"/>
      <c r="J817" s="288"/>
      <c r="K817" s="288"/>
      <c r="L817" s="288"/>
      <c r="M817" s="288"/>
      <c r="N817" s="98"/>
    </row>
    <row r="818" spans="1:74">
      <c r="A818" s="95"/>
      <c r="B818" s="287"/>
      <c r="C818" s="287"/>
      <c r="D818" s="287"/>
      <c r="E818" s="287"/>
      <c r="F818" s="287"/>
      <c r="G818" s="243"/>
      <c r="H818" s="243"/>
      <c r="I818" s="288"/>
      <c r="J818" s="288"/>
      <c r="K818" s="288"/>
      <c r="L818" s="288"/>
      <c r="M818" s="288"/>
      <c r="N818" s="98"/>
    </row>
    <row r="819" spans="1:74">
      <c r="A819" s="95"/>
      <c r="B819" s="287"/>
      <c r="C819" s="287"/>
      <c r="D819" s="287"/>
      <c r="E819" s="287"/>
      <c r="F819" s="287"/>
      <c r="G819" s="243"/>
      <c r="H819" s="243"/>
      <c r="I819" s="288"/>
      <c r="J819" s="288"/>
      <c r="K819" s="288"/>
      <c r="L819" s="288"/>
      <c r="M819" s="288"/>
      <c r="N819" s="98"/>
    </row>
    <row r="820" spans="1:74">
      <c r="A820" s="95"/>
      <c r="B820" s="96"/>
      <c r="C820" s="96"/>
      <c r="D820" s="96"/>
      <c r="E820" s="96"/>
      <c r="F820" s="96"/>
      <c r="G820" s="96"/>
      <c r="H820" s="97"/>
      <c r="I820" s="96"/>
      <c r="J820" s="96"/>
      <c r="K820" s="96"/>
      <c r="L820" s="96"/>
      <c r="M820" s="96"/>
      <c r="N820" s="98"/>
    </row>
    <row r="821" spans="1:74">
      <c r="A821" s="95"/>
      <c r="B821" s="96"/>
      <c r="C821" s="96"/>
      <c r="D821" s="96"/>
      <c r="E821" s="96"/>
      <c r="F821" s="96"/>
      <c r="G821" s="96"/>
      <c r="H821" s="97"/>
      <c r="I821" s="96"/>
      <c r="J821" s="96"/>
      <c r="K821" s="96"/>
      <c r="L821" s="96"/>
      <c r="M821" s="96"/>
      <c r="N821" s="98"/>
    </row>
    <row r="822" spans="1:74">
      <c r="A822" s="95"/>
      <c r="B822" s="96"/>
      <c r="C822" s="96"/>
      <c r="D822" s="96"/>
      <c r="E822" s="96"/>
      <c r="F822" s="96"/>
      <c r="G822" s="96"/>
      <c r="H822" s="97"/>
      <c r="I822" s="96"/>
      <c r="J822" s="96"/>
      <c r="K822" s="96"/>
      <c r="L822" s="96"/>
      <c r="M822" s="96"/>
      <c r="N822" s="98"/>
    </row>
    <row r="823" spans="1:74">
      <c r="A823" s="95"/>
      <c r="B823" s="96"/>
      <c r="C823" s="96"/>
      <c r="D823" s="96"/>
      <c r="E823" s="96"/>
      <c r="F823" s="96"/>
      <c r="G823" s="96"/>
      <c r="H823" s="97"/>
      <c r="I823" s="96"/>
      <c r="J823" s="96"/>
      <c r="K823" s="96"/>
      <c r="L823" s="96"/>
      <c r="M823" s="96"/>
      <c r="N823" s="98"/>
    </row>
    <row r="824" spans="1:74" ht="30" customHeight="1">
      <c r="A824" s="106"/>
      <c r="B824" s="107"/>
      <c r="C824" s="107"/>
      <c r="D824" s="107"/>
      <c r="E824" s="107"/>
      <c r="F824" s="107"/>
      <c r="G824" s="107"/>
      <c r="H824" s="108"/>
      <c r="I824" s="107"/>
      <c r="J824" s="107"/>
      <c r="K824" s="107"/>
      <c r="L824" s="107"/>
      <c r="M824" s="107"/>
      <c r="N824" s="109"/>
    </row>
    <row r="825" spans="1:74" ht="30" customHeight="1">
      <c r="A825" s="289" t="s">
        <v>66</v>
      </c>
      <c r="B825" s="92" t="s">
        <v>26</v>
      </c>
      <c r="C825" s="92"/>
      <c r="D825" s="92"/>
      <c r="E825" s="92"/>
      <c r="F825" s="92"/>
      <c r="G825" s="92"/>
      <c r="H825" s="92"/>
      <c r="I825" s="92"/>
      <c r="J825" s="92"/>
      <c r="K825" s="92"/>
      <c r="L825" s="92"/>
      <c r="M825" s="290"/>
      <c r="N825" s="291" t="s">
        <v>68</v>
      </c>
    </row>
    <row r="826" spans="1:74">
      <c r="A826" s="292"/>
      <c r="B826" s="293"/>
      <c r="C826" s="293"/>
      <c r="D826" s="293"/>
      <c r="E826" s="293"/>
      <c r="F826" s="293"/>
      <c r="G826" s="293"/>
      <c r="H826" s="294"/>
      <c r="I826" s="293"/>
      <c r="J826" s="293"/>
      <c r="K826" s="293"/>
      <c r="L826" s="293"/>
      <c r="M826" s="293"/>
      <c r="N826" s="295"/>
      <c r="BT826" s="4" t="str">
        <f>CONCATENATE(BW826,BX826)</f>
        <v/>
      </c>
      <c r="BV826" s="203" t="s">
        <v>432</v>
      </c>
    </row>
    <row r="827" spans="1:74">
      <c r="A827" s="292"/>
      <c r="B827" s="293"/>
      <c r="C827" s="293"/>
      <c r="D827" s="293"/>
      <c r="E827" s="293"/>
      <c r="F827" s="293"/>
      <c r="G827" s="293"/>
      <c r="H827" s="294"/>
      <c r="I827" s="293"/>
      <c r="J827" s="293"/>
      <c r="K827" s="293"/>
      <c r="L827" s="293"/>
      <c r="M827" s="293"/>
      <c r="N827" s="295"/>
    </row>
    <row r="828" spans="1:74">
      <c r="A828" s="292"/>
      <c r="B828" s="293"/>
      <c r="C828" s="293"/>
      <c r="D828" s="293"/>
      <c r="E828" s="293"/>
      <c r="F828" s="293"/>
      <c r="G828" s="293"/>
      <c r="H828" s="294"/>
      <c r="I828" s="293"/>
      <c r="J828" s="293"/>
      <c r="K828" s="293"/>
      <c r="L828" s="293"/>
      <c r="M828" s="293"/>
      <c r="N828" s="295"/>
    </row>
    <row r="829" spans="1:74">
      <c r="A829" s="292"/>
      <c r="B829" s="293"/>
      <c r="C829" s="293"/>
      <c r="D829" s="293"/>
      <c r="E829" s="293"/>
      <c r="F829" s="293"/>
      <c r="G829" s="293"/>
      <c r="H829" s="294"/>
      <c r="I829" s="293"/>
      <c r="J829" s="293"/>
      <c r="K829" s="293"/>
      <c r="L829" s="293"/>
      <c r="M829" s="293"/>
      <c r="N829" s="295"/>
      <c r="BT829" s="4" t="str">
        <f>CONCATENATE(BW829,BX829)</f>
        <v/>
      </c>
      <c r="BV829" s="203" t="s">
        <v>432</v>
      </c>
    </row>
    <row r="830" spans="1:74">
      <c r="A830" s="292"/>
      <c r="B830" s="293"/>
      <c r="C830" s="293"/>
      <c r="D830" s="293"/>
      <c r="E830" s="293"/>
      <c r="F830" s="293"/>
      <c r="G830" s="293"/>
      <c r="H830" s="294"/>
      <c r="I830" s="293"/>
      <c r="J830" s="293"/>
      <c r="K830" s="293"/>
      <c r="L830" s="293"/>
      <c r="M830" s="293"/>
      <c r="N830" s="295"/>
    </row>
    <row r="831" spans="1:74">
      <c r="A831" s="292"/>
      <c r="B831" s="293"/>
      <c r="C831" s="293"/>
      <c r="D831" s="293"/>
      <c r="E831" s="293"/>
      <c r="F831" s="293"/>
      <c r="G831" s="293"/>
      <c r="H831" s="294"/>
      <c r="I831" s="293"/>
      <c r="J831" s="293"/>
      <c r="K831" s="293"/>
      <c r="L831" s="293"/>
      <c r="M831" s="293"/>
      <c r="N831" s="295"/>
    </row>
    <row r="832" spans="1:74">
      <c r="A832" s="292"/>
      <c r="B832" s="293"/>
      <c r="C832" s="293"/>
      <c r="D832" s="293"/>
      <c r="E832" s="293"/>
      <c r="F832" s="293"/>
      <c r="G832" s="293"/>
      <c r="H832" s="294"/>
      <c r="I832" s="293"/>
      <c r="J832" s="293"/>
      <c r="K832" s="293"/>
      <c r="L832" s="293"/>
      <c r="M832" s="293"/>
      <c r="N832" s="295"/>
      <c r="BV832" s="203" t="s">
        <v>432</v>
      </c>
    </row>
    <row r="833" spans="1:74">
      <c r="A833" s="292"/>
      <c r="B833" s="293"/>
      <c r="C833" s="293"/>
      <c r="D833" s="293"/>
      <c r="E833" s="293"/>
      <c r="F833" s="293"/>
      <c r="G833" s="293"/>
      <c r="H833" s="294"/>
      <c r="I833" s="293"/>
      <c r="J833" s="293"/>
      <c r="K833" s="293"/>
      <c r="L833" s="293"/>
      <c r="M833" s="293"/>
      <c r="N833" s="295"/>
    </row>
    <row r="834" spans="1:74">
      <c r="A834" s="292"/>
      <c r="B834" s="293"/>
      <c r="C834" s="293"/>
      <c r="D834" s="293"/>
      <c r="E834" s="293"/>
      <c r="F834" s="293"/>
      <c r="G834" s="293"/>
      <c r="H834" s="294"/>
      <c r="I834" s="293"/>
      <c r="J834" s="293"/>
      <c r="K834" s="293"/>
      <c r="L834" s="293"/>
      <c r="M834" s="293"/>
      <c r="N834" s="295"/>
    </row>
    <row r="835" spans="1:74">
      <c r="A835" s="296"/>
      <c r="B835" s="297"/>
      <c r="C835" s="297"/>
      <c r="D835" s="297"/>
      <c r="E835" s="297"/>
      <c r="F835" s="297"/>
      <c r="G835" s="297"/>
      <c r="H835" s="298"/>
      <c r="I835" s="297"/>
      <c r="J835" s="297"/>
      <c r="K835" s="297"/>
      <c r="L835" s="297"/>
      <c r="M835" s="297"/>
      <c r="N835" s="299"/>
    </row>
    <row r="836" spans="1:74">
      <c r="A836" s="296"/>
      <c r="B836" s="297"/>
      <c r="C836" s="297"/>
      <c r="D836" s="297"/>
      <c r="E836" s="297"/>
      <c r="F836" s="297"/>
      <c r="G836" s="297"/>
      <c r="H836" s="298"/>
      <c r="I836" s="297"/>
      <c r="J836" s="297"/>
      <c r="K836" s="297"/>
      <c r="L836" s="297"/>
      <c r="M836" s="297"/>
      <c r="N836" s="299"/>
      <c r="BV836" s="203" t="s">
        <v>432</v>
      </c>
    </row>
    <row r="837" spans="1:74">
      <c r="A837" s="296"/>
      <c r="B837" s="297"/>
      <c r="C837" s="297"/>
      <c r="D837" s="297"/>
      <c r="E837" s="297"/>
      <c r="F837" s="297"/>
      <c r="G837" s="297"/>
      <c r="H837" s="298"/>
      <c r="I837" s="297"/>
      <c r="J837" s="297"/>
      <c r="K837" s="297"/>
      <c r="L837" s="297"/>
      <c r="M837" s="297"/>
      <c r="N837" s="299"/>
    </row>
    <row r="838" spans="1:74">
      <c r="A838" s="296"/>
      <c r="B838" s="297"/>
      <c r="C838" s="297"/>
      <c r="D838" s="297"/>
      <c r="E838" s="297"/>
      <c r="F838" s="297"/>
      <c r="G838" s="297"/>
      <c r="H838" s="298"/>
      <c r="I838" s="297"/>
      <c r="J838" s="297"/>
      <c r="K838" s="297"/>
      <c r="L838" s="297"/>
      <c r="M838" s="297"/>
      <c r="N838" s="299"/>
    </row>
    <row r="839" spans="1:74">
      <c r="A839" s="296"/>
      <c r="B839" s="297"/>
      <c r="C839" s="297"/>
      <c r="D839" s="297"/>
      <c r="E839" s="297"/>
      <c r="F839" s="297"/>
      <c r="G839" s="297"/>
      <c r="H839" s="298"/>
      <c r="I839" s="297"/>
      <c r="J839" s="297"/>
      <c r="K839" s="297"/>
      <c r="L839" s="297"/>
      <c r="M839" s="297"/>
      <c r="N839" s="299"/>
      <c r="BV839" s="203" t="s">
        <v>432</v>
      </c>
    </row>
    <row r="840" spans="1:74">
      <c r="A840" s="296"/>
      <c r="B840" s="297"/>
      <c r="C840" s="297"/>
      <c r="D840" s="297"/>
      <c r="E840" s="297"/>
      <c r="F840" s="297"/>
      <c r="G840" s="297"/>
      <c r="H840" s="298"/>
      <c r="I840" s="297"/>
      <c r="J840" s="297"/>
      <c r="K840" s="297"/>
      <c r="L840" s="297"/>
      <c r="M840" s="297"/>
      <c r="N840" s="299"/>
    </row>
    <row r="841" spans="1:74">
      <c r="A841" s="296"/>
      <c r="B841" s="297"/>
      <c r="C841" s="297"/>
      <c r="D841" s="297"/>
      <c r="E841" s="297"/>
      <c r="F841" s="297"/>
      <c r="G841" s="297"/>
      <c r="H841" s="298"/>
      <c r="I841" s="297"/>
      <c r="J841" s="297"/>
      <c r="K841" s="297"/>
      <c r="L841" s="297"/>
      <c r="M841" s="297"/>
      <c r="N841" s="299"/>
    </row>
    <row r="842" spans="1:74">
      <c r="A842" s="296"/>
      <c r="B842" s="297"/>
      <c r="C842" s="297"/>
      <c r="D842" s="297"/>
      <c r="E842" s="297"/>
      <c r="F842" s="297"/>
      <c r="G842" s="297"/>
      <c r="H842" s="298"/>
      <c r="I842" s="297"/>
      <c r="J842" s="297"/>
      <c r="K842" s="297"/>
      <c r="L842" s="297"/>
      <c r="M842" s="297"/>
      <c r="N842" s="299"/>
      <c r="BV842" s="203" t="s">
        <v>432</v>
      </c>
    </row>
    <row r="843" spans="1:74">
      <c r="A843" s="296"/>
      <c r="B843" s="297"/>
      <c r="C843" s="297"/>
      <c r="D843" s="297"/>
      <c r="E843" s="297"/>
      <c r="F843" s="297"/>
      <c r="G843" s="297"/>
      <c r="H843" s="298"/>
      <c r="I843" s="297"/>
      <c r="J843" s="297"/>
      <c r="K843" s="297"/>
      <c r="L843" s="297"/>
      <c r="M843" s="297"/>
      <c r="N843" s="299"/>
    </row>
    <row r="844" spans="1:74">
      <c r="A844" s="95"/>
      <c r="B844" s="96"/>
      <c r="C844" s="96"/>
      <c r="D844" s="96"/>
      <c r="E844" s="96"/>
      <c r="F844" s="96"/>
      <c r="G844" s="96"/>
      <c r="H844" s="97"/>
      <c r="I844" s="96"/>
      <c r="J844" s="96"/>
      <c r="K844" s="96"/>
      <c r="L844" s="96"/>
      <c r="M844" s="96"/>
      <c r="N844" s="98"/>
    </row>
    <row r="845" spans="1:74">
      <c r="A845" s="95"/>
      <c r="B845" s="96"/>
      <c r="C845" s="96"/>
      <c r="D845" s="96"/>
      <c r="E845" s="96"/>
      <c r="F845" s="96"/>
      <c r="G845" s="96"/>
      <c r="H845" s="97"/>
      <c r="I845" s="96"/>
      <c r="J845" s="96"/>
      <c r="K845" s="96"/>
      <c r="L845" s="96"/>
      <c r="M845" s="96"/>
      <c r="N845" s="98"/>
      <c r="BV845" s="203" t="s">
        <v>432</v>
      </c>
    </row>
    <row r="846" spans="1:74">
      <c r="A846" s="95"/>
      <c r="B846" s="96"/>
      <c r="C846" s="96"/>
      <c r="D846" s="96"/>
      <c r="E846" s="96"/>
      <c r="F846" s="96"/>
      <c r="G846" s="96"/>
      <c r="H846" s="97"/>
      <c r="I846" s="96"/>
      <c r="J846" s="96"/>
      <c r="K846" s="96"/>
      <c r="L846" s="96"/>
      <c r="M846" s="96"/>
      <c r="N846" s="98"/>
    </row>
    <row r="847" spans="1:74">
      <c r="A847" s="95"/>
      <c r="B847" s="96"/>
      <c r="C847" s="96"/>
      <c r="D847" s="96"/>
      <c r="E847" s="96"/>
      <c r="F847" s="96"/>
      <c r="G847" s="96"/>
      <c r="H847" s="97"/>
      <c r="I847" s="96"/>
      <c r="J847" s="96"/>
      <c r="K847" s="96"/>
      <c r="L847" s="96"/>
      <c r="M847" s="96"/>
      <c r="N847" s="98"/>
    </row>
    <row r="848" spans="1:74">
      <c r="A848" s="95"/>
      <c r="B848" s="96"/>
      <c r="C848" s="96"/>
      <c r="D848" s="96"/>
      <c r="E848" s="96"/>
      <c r="F848" s="96"/>
      <c r="G848" s="96"/>
      <c r="H848" s="97"/>
      <c r="I848" s="96"/>
      <c r="J848" s="96"/>
      <c r="K848" s="96"/>
      <c r="L848" s="96"/>
      <c r="M848" s="96"/>
      <c r="N848" s="98"/>
    </row>
    <row r="849" spans="1:14">
      <c r="A849" s="292"/>
      <c r="B849" s="293"/>
      <c r="C849" s="293"/>
      <c r="D849" s="293"/>
      <c r="E849" s="293"/>
      <c r="F849" s="293"/>
      <c r="G849" s="293"/>
      <c r="H849" s="294"/>
      <c r="I849" s="293"/>
      <c r="J849" s="293"/>
      <c r="K849" s="293"/>
      <c r="L849" s="293"/>
      <c r="M849" s="293"/>
      <c r="N849" s="295"/>
    </row>
    <row r="850" spans="1:14">
      <c r="A850" s="292"/>
      <c r="B850" s="293"/>
      <c r="C850" s="293"/>
      <c r="D850" s="293"/>
      <c r="E850" s="293"/>
      <c r="F850" s="293"/>
      <c r="G850" s="293"/>
      <c r="H850" s="294"/>
      <c r="I850" s="293"/>
      <c r="J850" s="293"/>
      <c r="K850" s="293"/>
      <c r="L850" s="293"/>
      <c r="M850" s="293"/>
      <c r="N850" s="295"/>
    </row>
    <row r="851" spans="1:14">
      <c r="A851" s="292"/>
      <c r="B851" s="293"/>
      <c r="C851" s="293"/>
      <c r="D851" s="293"/>
      <c r="E851" s="293"/>
      <c r="F851" s="293"/>
      <c r="G851" s="293"/>
      <c r="H851" s="294"/>
      <c r="I851" s="293"/>
      <c r="J851" s="293"/>
      <c r="K851" s="293"/>
      <c r="L851" s="293"/>
      <c r="M851" s="293"/>
      <c r="N851" s="295"/>
    </row>
    <row r="852" spans="1:14">
      <c r="A852" s="292"/>
      <c r="B852" s="293"/>
      <c r="C852" s="293"/>
      <c r="D852" s="293"/>
      <c r="E852" s="293"/>
      <c r="F852" s="293"/>
      <c r="G852" s="293"/>
      <c r="H852" s="294"/>
      <c r="I852" s="293"/>
      <c r="J852" s="293"/>
      <c r="K852" s="293"/>
      <c r="L852" s="293"/>
      <c r="M852" s="293"/>
      <c r="N852" s="295"/>
    </row>
    <row r="853" spans="1:14">
      <c r="A853" s="292"/>
      <c r="B853" s="293"/>
      <c r="C853" s="293"/>
      <c r="D853" s="293"/>
      <c r="E853" s="293"/>
      <c r="F853" s="293"/>
      <c r="G853" s="293"/>
      <c r="H853" s="294"/>
      <c r="I853" s="293"/>
      <c r="J853" s="293"/>
      <c r="K853" s="293"/>
      <c r="L853" s="293"/>
      <c r="M853" s="293"/>
      <c r="N853" s="295"/>
    </row>
    <row r="854" spans="1:14">
      <c r="A854" s="292"/>
      <c r="B854" s="293"/>
      <c r="C854" s="293"/>
      <c r="D854" s="293"/>
      <c r="E854" s="293"/>
      <c r="F854" s="293"/>
      <c r="G854" s="293"/>
      <c r="H854" s="294"/>
      <c r="I854" s="293"/>
      <c r="J854" s="293"/>
      <c r="K854" s="293"/>
      <c r="L854" s="293"/>
      <c r="M854" s="293"/>
      <c r="N854" s="295"/>
    </row>
    <row r="855" spans="1:14">
      <c r="A855" s="292"/>
      <c r="B855" s="293"/>
      <c r="C855" s="293"/>
      <c r="D855" s="293"/>
      <c r="E855" s="293"/>
      <c r="F855" s="293"/>
      <c r="G855" s="293"/>
      <c r="H855" s="294"/>
      <c r="I855" s="293"/>
      <c r="J855" s="293"/>
      <c r="K855" s="293"/>
      <c r="L855" s="293"/>
      <c r="M855" s="293"/>
      <c r="N855" s="295"/>
    </row>
    <row r="856" spans="1:14">
      <c r="A856" s="292"/>
      <c r="B856" s="293"/>
      <c r="C856" s="293"/>
      <c r="D856" s="293"/>
      <c r="E856" s="293"/>
      <c r="F856" s="293"/>
      <c r="G856" s="293"/>
      <c r="H856" s="294"/>
      <c r="I856" s="293"/>
      <c r="J856" s="293"/>
      <c r="K856" s="293"/>
      <c r="L856" s="293"/>
      <c r="M856" s="293"/>
      <c r="N856" s="295"/>
    </row>
    <row r="857" spans="1:14">
      <c r="A857" s="292"/>
      <c r="B857" s="293"/>
      <c r="C857" s="293"/>
      <c r="D857" s="293"/>
      <c r="E857" s="293"/>
      <c r="F857" s="293"/>
      <c r="G857" s="293"/>
      <c r="H857" s="294"/>
      <c r="I857" s="293"/>
      <c r="J857" s="293"/>
      <c r="K857" s="293"/>
      <c r="L857" s="293"/>
      <c r="M857" s="293"/>
      <c r="N857" s="295"/>
    </row>
    <row r="858" spans="1:14">
      <c r="A858" s="292"/>
      <c r="B858" s="293"/>
      <c r="C858" s="293"/>
      <c r="D858" s="293"/>
      <c r="E858" s="293"/>
      <c r="F858" s="293"/>
      <c r="G858" s="293"/>
      <c r="H858" s="294"/>
      <c r="I858" s="293"/>
      <c r="J858" s="293"/>
      <c r="K858" s="293"/>
      <c r="L858" s="293"/>
      <c r="M858" s="293"/>
      <c r="N858" s="295"/>
    </row>
    <row r="859" spans="1:14">
      <c r="A859" s="292"/>
      <c r="B859" s="293"/>
      <c r="C859" s="293"/>
      <c r="D859" s="293"/>
      <c r="E859" s="293"/>
      <c r="F859" s="293"/>
      <c r="G859" s="293"/>
      <c r="H859" s="294"/>
      <c r="I859" s="293"/>
      <c r="J859" s="293"/>
      <c r="K859" s="293"/>
      <c r="L859" s="293"/>
      <c r="M859" s="293"/>
      <c r="N859" s="295"/>
    </row>
    <row r="860" spans="1:14">
      <c r="A860" s="292"/>
      <c r="B860" s="293"/>
      <c r="C860" s="293"/>
      <c r="D860" s="293"/>
      <c r="E860" s="293"/>
      <c r="F860" s="293"/>
      <c r="G860" s="293"/>
      <c r="H860" s="294"/>
      <c r="I860" s="293"/>
      <c r="J860" s="293"/>
      <c r="K860" s="293"/>
      <c r="L860" s="293"/>
      <c r="M860" s="293"/>
      <c r="N860" s="295"/>
    </row>
    <row r="861" spans="1:14">
      <c r="A861" s="292"/>
      <c r="B861" s="293"/>
      <c r="C861" s="293"/>
      <c r="D861" s="293"/>
      <c r="E861" s="293"/>
      <c r="F861" s="293"/>
      <c r="G861" s="293"/>
      <c r="H861" s="294"/>
      <c r="I861" s="293"/>
      <c r="J861" s="293"/>
      <c r="K861" s="293"/>
      <c r="L861" s="293"/>
      <c r="M861" s="293"/>
      <c r="N861" s="295"/>
    </row>
    <row r="862" spans="1:14">
      <c r="A862" s="292"/>
      <c r="B862" s="293"/>
      <c r="C862" s="293"/>
      <c r="D862" s="293"/>
      <c r="E862" s="293"/>
      <c r="F862" s="293"/>
      <c r="G862" s="293"/>
      <c r="H862" s="294"/>
      <c r="I862" s="293"/>
      <c r="J862" s="293"/>
      <c r="K862" s="293"/>
      <c r="L862" s="293"/>
      <c r="M862" s="293"/>
      <c r="N862" s="295"/>
    </row>
    <row r="863" spans="1:14">
      <c r="A863" s="292"/>
      <c r="B863" s="293"/>
      <c r="C863" s="293"/>
      <c r="D863" s="293"/>
      <c r="E863" s="293"/>
      <c r="F863" s="293"/>
      <c r="G863" s="293"/>
      <c r="H863" s="294"/>
      <c r="I863" s="293"/>
      <c r="J863" s="293"/>
      <c r="K863" s="293"/>
      <c r="L863" s="293"/>
      <c r="M863" s="293"/>
      <c r="N863" s="295"/>
    </row>
    <row r="864" spans="1:14">
      <c r="A864" s="296"/>
      <c r="B864" s="297"/>
      <c r="C864" s="297"/>
      <c r="D864" s="297"/>
      <c r="E864" s="297"/>
      <c r="F864" s="297"/>
      <c r="G864" s="297"/>
      <c r="H864" s="298"/>
      <c r="I864" s="297"/>
      <c r="J864" s="297"/>
      <c r="K864" s="297"/>
      <c r="L864" s="297"/>
      <c r="M864" s="297"/>
      <c r="N864" s="299"/>
    </row>
    <row r="865" spans="1:14">
      <c r="A865" s="296"/>
      <c r="B865" s="297"/>
      <c r="C865" s="297"/>
      <c r="D865" s="297"/>
      <c r="E865" s="297"/>
      <c r="F865" s="297"/>
      <c r="G865" s="297"/>
      <c r="H865" s="298"/>
      <c r="I865" s="297"/>
      <c r="J865" s="297"/>
      <c r="K865" s="297"/>
      <c r="L865" s="297"/>
      <c r="M865" s="297"/>
      <c r="N865" s="299"/>
    </row>
    <row r="866" spans="1:14">
      <c r="A866" s="296"/>
      <c r="B866" s="297"/>
      <c r="C866" s="297"/>
      <c r="D866" s="297"/>
      <c r="E866" s="297"/>
      <c r="F866" s="297"/>
      <c r="G866" s="297"/>
      <c r="H866" s="298"/>
      <c r="I866" s="297"/>
      <c r="J866" s="297"/>
      <c r="K866" s="297"/>
      <c r="L866" s="297"/>
      <c r="M866" s="297"/>
      <c r="N866" s="299"/>
    </row>
    <row r="867" spans="1:14">
      <c r="A867" s="296"/>
      <c r="B867" s="297"/>
      <c r="C867" s="297"/>
      <c r="D867" s="297"/>
      <c r="E867" s="297"/>
      <c r="F867" s="297"/>
      <c r="G867" s="297"/>
      <c r="H867" s="298"/>
      <c r="I867" s="297"/>
      <c r="J867" s="297"/>
      <c r="K867" s="297"/>
      <c r="L867" s="297"/>
      <c r="M867" s="297"/>
      <c r="N867" s="299"/>
    </row>
    <row r="868" spans="1:14">
      <c r="A868" s="296"/>
      <c r="B868" s="297"/>
      <c r="C868" s="297"/>
      <c r="D868" s="297"/>
      <c r="E868" s="297"/>
      <c r="F868" s="297"/>
      <c r="G868" s="297"/>
      <c r="H868" s="298"/>
      <c r="I868" s="297"/>
      <c r="J868" s="297"/>
      <c r="K868" s="297"/>
      <c r="L868" s="297"/>
      <c r="M868" s="297"/>
      <c r="N868" s="299"/>
    </row>
    <row r="869" spans="1:14">
      <c r="A869" s="296"/>
      <c r="B869" s="297"/>
      <c r="C869" s="297"/>
      <c r="D869" s="297"/>
      <c r="E869" s="297"/>
      <c r="F869" s="297"/>
      <c r="G869" s="297"/>
      <c r="H869" s="298"/>
      <c r="I869" s="297"/>
      <c r="J869" s="297"/>
      <c r="K869" s="297"/>
      <c r="L869" s="297"/>
      <c r="M869" s="297"/>
      <c r="N869" s="299"/>
    </row>
    <row r="870" spans="1:14">
      <c r="A870" s="296"/>
      <c r="B870" s="297"/>
      <c r="C870" s="297"/>
      <c r="D870" s="297"/>
      <c r="E870" s="297"/>
      <c r="F870" s="297"/>
      <c r="G870" s="297"/>
      <c r="H870" s="298"/>
      <c r="I870" s="297"/>
      <c r="J870" s="297"/>
      <c r="K870" s="297"/>
      <c r="L870" s="297"/>
      <c r="M870" s="297"/>
      <c r="N870" s="299"/>
    </row>
    <row r="871" spans="1:14" ht="30" customHeight="1">
      <c r="A871" s="300"/>
      <c r="B871" s="301"/>
      <c r="C871" s="301"/>
      <c r="D871" s="301"/>
      <c r="E871" s="301"/>
      <c r="F871" s="301"/>
      <c r="G871" s="301"/>
      <c r="H871" s="302"/>
      <c r="I871" s="301"/>
      <c r="J871" s="301"/>
      <c r="K871" s="301"/>
      <c r="L871" s="301"/>
      <c r="M871" s="301"/>
      <c r="N871" s="303"/>
    </row>
    <row r="872" spans="1:14" ht="30" customHeight="1">
      <c r="A872" s="91" t="s">
        <v>66</v>
      </c>
      <c r="B872" s="92" t="s">
        <v>27</v>
      </c>
      <c r="C872" s="92"/>
      <c r="D872" s="92"/>
      <c r="E872" s="92"/>
      <c r="F872" s="92"/>
      <c r="G872" s="92"/>
      <c r="H872" s="92"/>
      <c r="I872" s="92"/>
      <c r="J872" s="92"/>
      <c r="K872" s="92"/>
      <c r="L872" s="92"/>
      <c r="M872" s="255"/>
      <c r="N872" s="94" t="s">
        <v>68</v>
      </c>
    </row>
    <row r="873" spans="1:14">
      <c r="A873" s="292"/>
      <c r="B873" s="293"/>
      <c r="C873" s="293"/>
      <c r="D873" s="293"/>
      <c r="E873" s="293"/>
      <c r="F873" s="293"/>
      <c r="G873" s="293"/>
      <c r="H873" s="294"/>
      <c r="I873" s="293"/>
      <c r="J873" s="293"/>
      <c r="K873" s="293"/>
      <c r="L873" s="293"/>
      <c r="M873" s="293"/>
      <c r="N873" s="295"/>
    </row>
    <row r="874" spans="1:14">
      <c r="A874" s="292"/>
      <c r="B874" s="293"/>
      <c r="C874" s="293"/>
      <c r="D874" s="293"/>
      <c r="E874" s="293"/>
      <c r="F874" s="293"/>
      <c r="G874" s="293"/>
      <c r="H874" s="294"/>
      <c r="I874" s="293"/>
      <c r="J874" s="293"/>
      <c r="K874" s="293"/>
      <c r="L874" s="293"/>
      <c r="M874" s="293"/>
      <c r="N874" s="295"/>
    </row>
    <row r="875" spans="1:14">
      <c r="A875" s="292"/>
      <c r="B875" s="293"/>
      <c r="C875" s="293"/>
      <c r="D875" s="293"/>
      <c r="E875" s="293"/>
      <c r="F875" s="293"/>
      <c r="G875" s="293"/>
      <c r="H875" s="294"/>
      <c r="I875" s="293"/>
      <c r="J875" s="293"/>
      <c r="K875" s="293"/>
      <c r="L875" s="293"/>
      <c r="M875" s="293"/>
      <c r="N875" s="295"/>
    </row>
    <row r="876" spans="1:14">
      <c r="A876" s="292"/>
      <c r="B876" s="293"/>
      <c r="C876" s="293"/>
      <c r="D876" s="297"/>
      <c r="E876" s="297"/>
      <c r="F876" s="297"/>
      <c r="G876" s="297"/>
      <c r="H876" s="298"/>
      <c r="I876" s="297"/>
      <c r="J876" s="297"/>
      <c r="K876" s="297"/>
      <c r="L876" s="293"/>
      <c r="M876" s="293"/>
      <c r="N876" s="295"/>
    </row>
    <row r="877" spans="1:14">
      <c r="A877" s="292"/>
      <c r="B877" s="293"/>
      <c r="C877" s="293"/>
      <c r="D877" s="297"/>
      <c r="E877" s="297"/>
      <c r="F877" s="297"/>
      <c r="G877" s="297"/>
      <c r="H877" s="298"/>
      <c r="I877" s="297"/>
      <c r="J877" s="297"/>
      <c r="K877" s="297"/>
      <c r="L877" s="293"/>
      <c r="M877" s="293"/>
      <c r="N877" s="295"/>
    </row>
    <row r="878" spans="1:14">
      <c r="A878" s="292"/>
      <c r="B878" s="293"/>
      <c r="C878" s="293"/>
      <c r="D878" s="293"/>
      <c r="E878" s="293"/>
      <c r="F878" s="293"/>
      <c r="G878" s="293"/>
      <c r="H878" s="294"/>
      <c r="I878" s="293"/>
      <c r="J878" s="293"/>
      <c r="K878" s="293"/>
      <c r="L878" s="293"/>
      <c r="M878" s="293"/>
      <c r="N878" s="295"/>
    </row>
    <row r="879" spans="1:14">
      <c r="A879" s="292"/>
      <c r="B879" s="293"/>
      <c r="C879" s="293"/>
      <c r="D879" s="293"/>
      <c r="E879" s="293"/>
      <c r="F879" s="293"/>
      <c r="G879" s="293"/>
      <c r="H879" s="294"/>
      <c r="I879" s="293"/>
      <c r="J879" s="293"/>
      <c r="K879" s="293"/>
      <c r="L879" s="293"/>
      <c r="M879" s="293"/>
      <c r="N879" s="295"/>
    </row>
    <row r="880" spans="1:14">
      <c r="A880" s="292"/>
      <c r="B880" s="293"/>
      <c r="C880" s="293"/>
      <c r="D880" s="293"/>
      <c r="E880" s="293"/>
      <c r="F880" s="293"/>
      <c r="G880" s="293"/>
      <c r="H880" s="294"/>
      <c r="I880" s="293"/>
      <c r="J880" s="293"/>
      <c r="K880" s="293"/>
      <c r="L880" s="293"/>
      <c r="M880" s="293"/>
      <c r="N880" s="295"/>
    </row>
    <row r="881" spans="1:14">
      <c r="A881" s="292"/>
      <c r="B881" s="293"/>
      <c r="C881" s="293"/>
      <c r="D881" s="293"/>
      <c r="E881" s="293"/>
      <c r="F881" s="293"/>
      <c r="G881" s="293"/>
      <c r="H881" s="294"/>
      <c r="I881" s="293"/>
      <c r="J881" s="293"/>
      <c r="K881" s="293"/>
      <c r="L881" s="293"/>
      <c r="M881" s="293"/>
      <c r="N881" s="295"/>
    </row>
    <row r="882" spans="1:14">
      <c r="A882" s="292"/>
      <c r="B882" s="293"/>
      <c r="C882" s="293"/>
      <c r="D882" s="293"/>
      <c r="E882" s="293"/>
      <c r="F882" s="293"/>
      <c r="G882" s="293"/>
      <c r="H882" s="294"/>
      <c r="I882" s="293"/>
      <c r="J882" s="293"/>
      <c r="K882" s="293"/>
      <c r="L882" s="293"/>
      <c r="M882" s="293"/>
      <c r="N882" s="295"/>
    </row>
    <row r="883" spans="1:14">
      <c r="A883" s="292"/>
      <c r="B883" s="293"/>
      <c r="C883" s="293"/>
      <c r="D883" s="293"/>
      <c r="E883" s="293"/>
      <c r="F883" s="293"/>
      <c r="G883" s="293"/>
      <c r="H883" s="294"/>
      <c r="I883" s="293"/>
      <c r="J883" s="293"/>
      <c r="K883" s="293"/>
      <c r="L883" s="293"/>
      <c r="M883" s="293"/>
      <c r="N883" s="295"/>
    </row>
    <row r="884" spans="1:14">
      <c r="A884" s="292"/>
      <c r="B884" s="293"/>
      <c r="C884" s="293"/>
      <c r="D884" s="293"/>
      <c r="E884" s="293"/>
      <c r="F884" s="293"/>
      <c r="G884" s="293"/>
      <c r="H884" s="294"/>
      <c r="I884" s="293"/>
      <c r="J884" s="293"/>
      <c r="K884" s="293"/>
      <c r="L884" s="293"/>
      <c r="M884" s="293"/>
      <c r="N884" s="295"/>
    </row>
    <row r="885" spans="1:14">
      <c r="A885" s="292"/>
      <c r="B885" s="293"/>
      <c r="C885" s="293"/>
      <c r="D885" s="293"/>
      <c r="E885" s="293"/>
      <c r="F885" s="293"/>
      <c r="G885" s="293"/>
      <c r="H885" s="294"/>
      <c r="I885" s="293"/>
      <c r="J885" s="293"/>
      <c r="K885" s="293"/>
      <c r="L885" s="293"/>
      <c r="M885" s="293"/>
      <c r="N885" s="295"/>
    </row>
    <row r="886" spans="1:14">
      <c r="A886" s="292"/>
      <c r="B886" s="293"/>
      <c r="C886" s="293"/>
      <c r="D886" s="293"/>
      <c r="E886" s="293"/>
      <c r="F886" s="293"/>
      <c r="G886" s="293"/>
      <c r="H886" s="294"/>
      <c r="I886" s="293"/>
      <c r="J886" s="293"/>
      <c r="K886" s="293"/>
      <c r="L886" s="293"/>
      <c r="M886" s="293"/>
      <c r="N886" s="295"/>
    </row>
    <row r="887" spans="1:14">
      <c r="A887" s="292"/>
      <c r="B887" s="293"/>
      <c r="C887" s="293"/>
      <c r="D887" s="293"/>
      <c r="E887" s="293"/>
      <c r="F887" s="293"/>
      <c r="G887" s="293"/>
      <c r="H887" s="294"/>
      <c r="I887" s="293"/>
      <c r="J887" s="293"/>
      <c r="K887" s="293"/>
      <c r="L887" s="293"/>
      <c r="M887" s="293"/>
      <c r="N887" s="295"/>
    </row>
    <row r="888" spans="1:14">
      <c r="A888" s="292"/>
      <c r="B888" s="293"/>
      <c r="C888" s="293"/>
      <c r="D888" s="293"/>
      <c r="E888" s="293"/>
      <c r="F888" s="293"/>
      <c r="G888" s="293"/>
      <c r="H888" s="294"/>
      <c r="I888" s="293"/>
      <c r="J888" s="293"/>
      <c r="K888" s="293"/>
      <c r="L888" s="293"/>
      <c r="M888" s="293"/>
      <c r="N888" s="295"/>
    </row>
    <row r="889" spans="1:14">
      <c r="A889" s="292"/>
      <c r="B889" s="293"/>
      <c r="C889" s="293"/>
      <c r="D889" s="293"/>
      <c r="E889" s="293"/>
      <c r="F889" s="293"/>
      <c r="G889" s="293"/>
      <c r="H889" s="294"/>
      <c r="I889" s="293"/>
      <c r="J889" s="293"/>
      <c r="K889" s="293"/>
      <c r="L889" s="293"/>
      <c r="M889" s="293"/>
      <c r="N889" s="295"/>
    </row>
    <row r="890" spans="1:14">
      <c r="A890" s="292"/>
      <c r="B890" s="293"/>
      <c r="C890" s="293"/>
      <c r="D890" s="293"/>
      <c r="E890" s="293"/>
      <c r="F890" s="293"/>
      <c r="G890" s="293"/>
      <c r="H890" s="294"/>
      <c r="I890" s="293"/>
      <c r="J890" s="293"/>
      <c r="K890" s="293"/>
      <c r="L890" s="293"/>
      <c r="M890" s="293"/>
      <c r="N890" s="295"/>
    </row>
    <row r="891" spans="1:14">
      <c r="A891" s="292"/>
      <c r="B891" s="293"/>
      <c r="C891" s="293"/>
      <c r="D891" s="293"/>
      <c r="E891" s="293"/>
      <c r="F891" s="293"/>
      <c r="G891" s="293"/>
      <c r="H891" s="294"/>
      <c r="I891" s="293"/>
      <c r="J891" s="293"/>
      <c r="K891" s="293"/>
      <c r="L891" s="293"/>
      <c r="M891" s="293"/>
      <c r="N891" s="295"/>
    </row>
    <row r="892" spans="1:14">
      <c r="A892" s="292"/>
      <c r="B892" s="293"/>
      <c r="C892" s="293"/>
      <c r="D892" s="293"/>
      <c r="E892" s="293"/>
      <c r="F892" s="293"/>
      <c r="G892" s="293"/>
      <c r="H892" s="294"/>
      <c r="I892" s="293"/>
      <c r="J892" s="293"/>
      <c r="K892" s="293"/>
      <c r="L892" s="293"/>
      <c r="M892" s="293"/>
      <c r="N892" s="295"/>
    </row>
    <row r="893" spans="1:14">
      <c r="A893" s="292"/>
      <c r="B893" s="293"/>
      <c r="C893" s="293"/>
      <c r="D893" s="293"/>
      <c r="E893" s="293"/>
      <c r="F893" s="293"/>
      <c r="G893" s="293"/>
      <c r="H893" s="294"/>
      <c r="I893" s="293"/>
      <c r="J893" s="293"/>
      <c r="K893" s="293"/>
      <c r="L893" s="293"/>
      <c r="M893" s="293"/>
      <c r="N893" s="295"/>
    </row>
    <row r="894" spans="1:14">
      <c r="A894" s="292"/>
      <c r="B894" s="293"/>
      <c r="C894" s="293"/>
      <c r="D894" s="293"/>
      <c r="E894" s="293"/>
      <c r="F894" s="293"/>
      <c r="G894" s="293"/>
      <c r="H894" s="294"/>
      <c r="I894" s="293"/>
      <c r="J894" s="293"/>
      <c r="K894" s="293"/>
      <c r="L894" s="293"/>
      <c r="M894" s="293"/>
      <c r="N894" s="295"/>
    </row>
    <row r="895" spans="1:14">
      <c r="A895" s="292"/>
      <c r="B895" s="293"/>
      <c r="C895" s="293"/>
      <c r="D895" s="293"/>
      <c r="E895" s="293"/>
      <c r="F895" s="293"/>
      <c r="G895" s="293"/>
      <c r="H895" s="294"/>
      <c r="I895" s="293"/>
      <c r="J895" s="293"/>
      <c r="K895" s="293"/>
      <c r="L895" s="293"/>
      <c r="M895" s="293"/>
      <c r="N895" s="295"/>
    </row>
    <row r="896" spans="1:14">
      <c r="A896" s="292"/>
      <c r="B896" s="293"/>
      <c r="C896" s="293"/>
      <c r="D896" s="293"/>
      <c r="E896" s="293"/>
      <c r="F896" s="293"/>
      <c r="G896" s="293"/>
      <c r="H896" s="294"/>
      <c r="I896" s="293"/>
      <c r="J896" s="293"/>
      <c r="K896" s="293"/>
      <c r="L896" s="293"/>
      <c r="M896" s="293"/>
      <c r="N896" s="295"/>
    </row>
    <row r="897" spans="1:14">
      <c r="A897" s="292"/>
      <c r="B897" s="293"/>
      <c r="C897" s="293"/>
      <c r="D897" s="293"/>
      <c r="E897" s="293"/>
      <c r="F897" s="293"/>
      <c r="G897" s="293"/>
      <c r="H897" s="294"/>
      <c r="I897" s="293"/>
      <c r="J897" s="293"/>
      <c r="K897" s="293"/>
      <c r="L897" s="293"/>
      <c r="M897" s="293"/>
      <c r="N897" s="295"/>
    </row>
    <row r="898" spans="1:14">
      <c r="A898" s="292"/>
      <c r="B898" s="293"/>
      <c r="C898" s="293"/>
      <c r="D898" s="293"/>
      <c r="E898" s="293"/>
      <c r="F898" s="293"/>
      <c r="G898" s="293"/>
      <c r="H898" s="294"/>
      <c r="I898" s="293"/>
      <c r="J898" s="293"/>
      <c r="K898" s="293"/>
      <c r="L898" s="293"/>
      <c r="M898" s="293"/>
      <c r="N898" s="295"/>
    </row>
    <row r="899" spans="1:14">
      <c r="A899" s="292"/>
      <c r="B899" s="293"/>
      <c r="C899" s="293"/>
      <c r="D899" s="293"/>
      <c r="E899" s="293"/>
      <c r="F899" s="293"/>
      <c r="G899" s="293"/>
      <c r="H899" s="294"/>
      <c r="I899" s="293"/>
      <c r="J899" s="293"/>
      <c r="K899" s="293"/>
      <c r="L899" s="293"/>
      <c r="M899" s="293"/>
      <c r="N899" s="295"/>
    </row>
    <row r="900" spans="1:14">
      <c r="A900" s="292"/>
      <c r="B900" s="293"/>
      <c r="C900" s="293"/>
      <c r="D900" s="293"/>
      <c r="E900" s="293"/>
      <c r="F900" s="293"/>
      <c r="G900" s="293"/>
      <c r="H900" s="294"/>
      <c r="I900" s="293"/>
      <c r="J900" s="293"/>
      <c r="K900" s="293"/>
      <c r="L900" s="293"/>
      <c r="M900" s="293"/>
      <c r="N900" s="295"/>
    </row>
    <row r="901" spans="1:14">
      <c r="A901" s="292"/>
      <c r="B901" s="293"/>
      <c r="C901" s="293"/>
      <c r="D901" s="293"/>
      <c r="E901" s="293"/>
      <c r="F901" s="293"/>
      <c r="G901" s="293"/>
      <c r="H901" s="294"/>
      <c r="I901" s="293"/>
      <c r="J901" s="293"/>
      <c r="K901" s="293"/>
      <c r="L901" s="293"/>
      <c r="M901" s="293"/>
      <c r="N901" s="295"/>
    </row>
    <row r="902" spans="1:14">
      <c r="A902" s="292"/>
      <c r="B902" s="293"/>
      <c r="C902" s="293"/>
      <c r="D902" s="293"/>
      <c r="E902" s="293"/>
      <c r="F902" s="293"/>
      <c r="G902" s="293"/>
      <c r="H902" s="294"/>
      <c r="I902" s="293"/>
      <c r="J902" s="293"/>
      <c r="K902" s="293"/>
      <c r="L902" s="293"/>
      <c r="M902" s="293"/>
      <c r="N902" s="295"/>
    </row>
    <row r="903" spans="1:14">
      <c r="A903" s="292"/>
      <c r="B903" s="293"/>
      <c r="C903" s="293"/>
      <c r="D903" s="293"/>
      <c r="E903" s="293"/>
      <c r="F903" s="293"/>
      <c r="G903" s="293"/>
      <c r="H903" s="294"/>
      <c r="I903" s="293"/>
      <c r="J903" s="293"/>
      <c r="K903" s="293"/>
      <c r="L903" s="293"/>
      <c r="M903" s="293"/>
      <c r="N903" s="295"/>
    </row>
    <row r="904" spans="1:14">
      <c r="A904" s="292"/>
      <c r="B904" s="293"/>
      <c r="C904" s="293"/>
      <c r="D904" s="293"/>
      <c r="E904" s="293"/>
      <c r="F904" s="293"/>
      <c r="G904" s="293"/>
      <c r="H904" s="294"/>
      <c r="I904" s="293"/>
      <c r="J904" s="293"/>
      <c r="K904" s="293"/>
      <c r="L904" s="293"/>
      <c r="M904" s="293"/>
      <c r="N904" s="295"/>
    </row>
    <row r="905" spans="1:14">
      <c r="A905" s="292"/>
      <c r="B905" s="293"/>
      <c r="C905" s="293"/>
      <c r="D905" s="293"/>
      <c r="E905" s="293"/>
      <c r="F905" s="293"/>
      <c r="G905" s="293"/>
      <c r="H905" s="294"/>
      <c r="I905" s="293"/>
      <c r="J905" s="293"/>
      <c r="K905" s="293"/>
      <c r="L905" s="293"/>
      <c r="M905" s="293"/>
      <c r="N905" s="295"/>
    </row>
    <row r="906" spans="1:14">
      <c r="A906" s="292"/>
      <c r="B906" s="293"/>
      <c r="C906" s="293"/>
      <c r="D906" s="293"/>
      <c r="E906" s="293"/>
      <c r="F906" s="293"/>
      <c r="G906" s="293"/>
      <c r="H906" s="294"/>
      <c r="I906" s="293"/>
      <c r="J906" s="293"/>
      <c r="K906" s="293"/>
      <c r="L906" s="293"/>
      <c r="M906" s="293"/>
      <c r="N906" s="295"/>
    </row>
    <row r="907" spans="1:14">
      <c r="A907" s="292"/>
      <c r="B907" s="293"/>
      <c r="C907" s="293"/>
      <c r="D907" s="293"/>
      <c r="E907" s="293"/>
      <c r="F907" s="293"/>
      <c r="G907" s="293"/>
      <c r="H907" s="294"/>
      <c r="I907" s="293"/>
      <c r="J907" s="293"/>
      <c r="K907" s="293"/>
      <c r="L907" s="293"/>
      <c r="M907" s="293"/>
      <c r="N907" s="295"/>
    </row>
    <row r="908" spans="1:14">
      <c r="A908" s="292"/>
      <c r="B908" s="293"/>
      <c r="C908" s="293"/>
      <c r="D908" s="293"/>
      <c r="E908" s="293"/>
      <c r="F908" s="293"/>
      <c r="G908" s="293"/>
      <c r="H908" s="294"/>
      <c r="I908" s="293"/>
      <c r="J908" s="293"/>
      <c r="K908" s="293"/>
      <c r="L908" s="293"/>
      <c r="M908" s="293"/>
      <c r="N908" s="295"/>
    </row>
    <row r="909" spans="1:14">
      <c r="A909" s="292"/>
      <c r="B909" s="293"/>
      <c r="C909" s="293"/>
      <c r="D909" s="293"/>
      <c r="E909" s="293"/>
      <c r="F909" s="293"/>
      <c r="G909" s="293"/>
      <c r="H909" s="294"/>
      <c r="I909" s="293"/>
      <c r="J909" s="293"/>
      <c r="K909" s="293"/>
      <c r="L909" s="293"/>
      <c r="M909" s="293"/>
      <c r="N909" s="295"/>
    </row>
    <row r="910" spans="1:14">
      <c r="A910" s="292"/>
      <c r="B910" s="293"/>
      <c r="C910" s="293"/>
      <c r="D910" s="293"/>
      <c r="E910" s="293"/>
      <c r="F910" s="293"/>
      <c r="G910" s="293"/>
      <c r="H910" s="294"/>
      <c r="I910" s="293"/>
      <c r="J910" s="293"/>
      <c r="K910" s="293"/>
      <c r="L910" s="293"/>
      <c r="M910" s="293"/>
      <c r="N910" s="295"/>
    </row>
    <row r="911" spans="1:14">
      <c r="A911" s="292"/>
      <c r="B911" s="293"/>
      <c r="C911" s="293"/>
      <c r="D911" s="293"/>
      <c r="E911" s="293"/>
      <c r="F911" s="293"/>
      <c r="G911" s="293"/>
      <c r="H911" s="294"/>
      <c r="I911" s="293"/>
      <c r="J911" s="293"/>
      <c r="K911" s="293"/>
      <c r="L911" s="293"/>
      <c r="M911" s="293"/>
      <c r="N911" s="295"/>
    </row>
    <row r="912" spans="1:14">
      <c r="A912" s="292"/>
      <c r="B912" s="293"/>
      <c r="C912" s="293"/>
      <c r="D912" s="293"/>
      <c r="E912" s="293"/>
      <c r="F912" s="293"/>
      <c r="G912" s="293"/>
      <c r="H912" s="294"/>
      <c r="I912" s="293"/>
      <c r="J912" s="293"/>
      <c r="K912" s="293"/>
      <c r="L912" s="293"/>
      <c r="M912" s="293"/>
      <c r="N912" s="295"/>
    </row>
    <row r="913" spans="1:14">
      <c r="A913" s="292"/>
      <c r="B913" s="293"/>
      <c r="C913" s="293"/>
      <c r="D913" s="293"/>
      <c r="E913" s="293"/>
      <c r="F913" s="293"/>
      <c r="G913" s="293"/>
      <c r="H913" s="294"/>
      <c r="I913" s="293"/>
      <c r="J913" s="293"/>
      <c r="K913" s="293"/>
      <c r="L913" s="293"/>
      <c r="M913" s="293"/>
      <c r="N913" s="295"/>
    </row>
    <row r="914" spans="1:14">
      <c r="A914" s="292"/>
      <c r="B914" s="293"/>
      <c r="C914" s="293"/>
      <c r="D914" s="293"/>
      <c r="E914" s="293"/>
      <c r="F914" s="293"/>
      <c r="G914" s="293"/>
      <c r="H914" s="294"/>
      <c r="I914" s="293"/>
      <c r="J914" s="293"/>
      <c r="K914" s="293"/>
      <c r="L914" s="293"/>
      <c r="M914" s="293"/>
      <c r="N914" s="295"/>
    </row>
    <row r="915" spans="1:14">
      <c r="A915" s="292"/>
      <c r="B915" s="293"/>
      <c r="C915" s="293"/>
      <c r="D915" s="293"/>
      <c r="E915" s="293"/>
      <c r="F915" s="293"/>
      <c r="G915" s="293"/>
      <c r="H915" s="294"/>
      <c r="I915" s="293"/>
      <c r="J915" s="293"/>
      <c r="K915" s="293"/>
      <c r="L915" s="293"/>
      <c r="M915" s="293"/>
      <c r="N915" s="295"/>
    </row>
    <row r="916" spans="1:14">
      <c r="A916" s="292"/>
      <c r="B916" s="293"/>
      <c r="C916" s="293"/>
      <c r="D916" s="293"/>
      <c r="E916" s="293"/>
      <c r="F916" s="293"/>
      <c r="G916" s="293"/>
      <c r="H916" s="294"/>
      <c r="I916" s="293"/>
      <c r="J916" s="293"/>
      <c r="K916" s="293"/>
      <c r="L916" s="293"/>
      <c r="M916" s="293"/>
      <c r="N916" s="295"/>
    </row>
    <row r="917" spans="1:14">
      <c r="A917" s="292"/>
      <c r="B917" s="293"/>
      <c r="C917" s="293"/>
      <c r="D917" s="293"/>
      <c r="E917" s="293"/>
      <c r="F917" s="293"/>
      <c r="G917" s="293"/>
      <c r="H917" s="294"/>
      <c r="I917" s="293"/>
      <c r="J917" s="293"/>
      <c r="K917" s="293"/>
      <c r="L917" s="293"/>
      <c r="M917" s="293"/>
      <c r="N917" s="295"/>
    </row>
    <row r="918" spans="1:14" ht="30" customHeight="1">
      <c r="A918" s="304"/>
      <c r="B918" s="305"/>
      <c r="C918" s="305"/>
      <c r="D918" s="305"/>
      <c r="E918" s="305"/>
      <c r="F918" s="305"/>
      <c r="G918" s="305"/>
      <c r="H918" s="306"/>
      <c r="I918" s="305"/>
      <c r="J918" s="305"/>
      <c r="K918" s="305"/>
      <c r="L918" s="305"/>
      <c r="M918" s="305"/>
      <c r="N918" s="307"/>
    </row>
    <row r="919" spans="1:14" ht="30" customHeight="1">
      <c r="A919" s="91" t="s">
        <v>66</v>
      </c>
      <c r="B919" s="92" t="s">
        <v>28</v>
      </c>
      <c r="C919" s="92"/>
      <c r="D919" s="92"/>
      <c r="E919" s="92"/>
      <c r="F919" s="92"/>
      <c r="G919" s="92"/>
      <c r="H919" s="92"/>
      <c r="I919" s="92"/>
      <c r="J919" s="92"/>
      <c r="K919" s="92"/>
      <c r="L919" s="92"/>
      <c r="M919" s="255"/>
      <c r="N919" s="94" t="s">
        <v>68</v>
      </c>
    </row>
    <row r="920" spans="1:14">
      <c r="A920" s="95"/>
      <c r="B920" s="96"/>
      <c r="C920" s="96"/>
      <c r="D920" s="96"/>
      <c r="E920" s="96"/>
      <c r="F920" s="96"/>
      <c r="G920" s="96"/>
      <c r="H920" s="97"/>
      <c r="I920" s="96"/>
      <c r="J920" s="96"/>
      <c r="K920" s="96"/>
      <c r="L920" s="96"/>
      <c r="M920" s="96"/>
      <c r="N920" s="98"/>
    </row>
    <row r="921" spans="1:14">
      <c r="A921" s="95"/>
      <c r="B921" s="96"/>
      <c r="C921" s="96"/>
      <c r="D921" s="96"/>
      <c r="E921" s="96"/>
      <c r="F921" s="96"/>
      <c r="G921" s="96"/>
      <c r="H921" s="97"/>
      <c r="I921" s="96"/>
      <c r="J921" s="96"/>
      <c r="K921" s="96"/>
      <c r="L921" s="96"/>
      <c r="M921" s="96"/>
      <c r="N921" s="98"/>
    </row>
    <row r="922" spans="1:14">
      <c r="A922" s="95"/>
      <c r="B922" s="96"/>
      <c r="C922" s="96"/>
      <c r="D922" s="96"/>
      <c r="E922" s="96"/>
      <c r="F922" s="96"/>
      <c r="G922" s="96"/>
      <c r="H922" s="97"/>
      <c r="I922" s="96"/>
      <c r="J922" s="96"/>
      <c r="K922" s="96"/>
      <c r="L922" s="96"/>
      <c r="M922" s="96"/>
      <c r="N922" s="98"/>
    </row>
    <row r="923" spans="1:14">
      <c r="A923" s="95"/>
      <c r="B923" s="96"/>
      <c r="C923" s="96"/>
      <c r="D923" s="96"/>
      <c r="E923" s="96"/>
      <c r="F923" s="96"/>
      <c r="G923" s="96"/>
      <c r="H923" s="97"/>
      <c r="I923" s="96"/>
      <c r="J923" s="96"/>
      <c r="K923" s="96"/>
      <c r="L923" s="96"/>
      <c r="M923" s="96"/>
      <c r="N923" s="98"/>
    </row>
    <row r="924" spans="1:14">
      <c r="A924" s="95"/>
      <c r="B924" s="96"/>
      <c r="C924" s="96"/>
      <c r="D924" s="96"/>
      <c r="E924" s="96"/>
      <c r="F924" s="96"/>
      <c r="G924" s="96"/>
      <c r="H924" s="97"/>
      <c r="I924" s="96"/>
      <c r="J924" s="96"/>
      <c r="K924" s="96"/>
      <c r="L924" s="96"/>
      <c r="M924" s="96"/>
      <c r="N924" s="98"/>
    </row>
    <row r="925" spans="1:14">
      <c r="A925" s="95"/>
      <c r="B925" s="96"/>
      <c r="C925" s="96"/>
      <c r="D925" s="96"/>
      <c r="E925" s="96"/>
      <c r="F925" s="96"/>
      <c r="G925" s="96"/>
      <c r="H925" s="97"/>
      <c r="I925" s="96"/>
      <c r="J925" s="96"/>
      <c r="K925" s="96"/>
      <c r="L925" s="96"/>
      <c r="M925" s="96"/>
      <c r="N925" s="98"/>
    </row>
    <row r="926" spans="1:14">
      <c r="A926" s="95"/>
      <c r="B926" s="96"/>
      <c r="C926" s="96"/>
      <c r="D926" s="96"/>
      <c r="E926" s="96"/>
      <c r="F926" s="96"/>
      <c r="G926" s="96"/>
      <c r="H926" s="97"/>
      <c r="I926" s="96"/>
      <c r="J926" s="96"/>
      <c r="K926" s="96"/>
      <c r="L926" s="96"/>
      <c r="M926" s="96"/>
      <c r="N926" s="98"/>
    </row>
    <row r="927" spans="1:14">
      <c r="A927" s="95"/>
      <c r="B927" s="96"/>
      <c r="C927" s="96"/>
      <c r="D927" s="96"/>
      <c r="E927" s="96"/>
      <c r="F927" s="96"/>
      <c r="G927" s="96"/>
      <c r="H927" s="97"/>
      <c r="I927" s="96"/>
      <c r="J927" s="96"/>
      <c r="K927" s="96"/>
      <c r="L927" s="96"/>
      <c r="M927" s="96"/>
      <c r="N927" s="98"/>
    </row>
    <row r="928" spans="1:14">
      <c r="A928" s="95"/>
      <c r="B928" s="96"/>
      <c r="C928" s="96"/>
      <c r="D928" s="96"/>
      <c r="E928" s="96"/>
      <c r="F928" s="96"/>
      <c r="G928" s="96"/>
      <c r="H928" s="97"/>
      <c r="I928" s="96"/>
      <c r="J928" s="96"/>
      <c r="K928" s="96"/>
      <c r="L928" s="96"/>
      <c r="M928" s="96"/>
      <c r="N928" s="98"/>
    </row>
    <row r="929" spans="1:14">
      <c r="A929" s="95"/>
      <c r="B929" s="96"/>
      <c r="C929" s="96"/>
      <c r="D929" s="96"/>
      <c r="E929" s="96"/>
      <c r="F929" s="96"/>
      <c r="G929" s="96"/>
      <c r="H929" s="97"/>
      <c r="I929" s="96"/>
      <c r="J929" s="96"/>
      <c r="K929" s="96"/>
      <c r="L929" s="96"/>
      <c r="M929" s="96"/>
      <c r="N929" s="98"/>
    </row>
    <row r="930" spans="1:14">
      <c r="A930" s="95"/>
      <c r="B930" s="96"/>
      <c r="C930" s="96"/>
      <c r="D930" s="96"/>
      <c r="E930" s="96"/>
      <c r="F930" s="96"/>
      <c r="G930" s="96"/>
      <c r="H930" s="97"/>
      <c r="I930" s="96"/>
      <c r="J930" s="96"/>
      <c r="K930" s="96"/>
      <c r="L930" s="96"/>
      <c r="M930" s="96"/>
      <c r="N930" s="98"/>
    </row>
    <row r="931" spans="1:14">
      <c r="A931" s="95"/>
      <c r="B931" s="96"/>
      <c r="C931" s="96"/>
      <c r="D931" s="96"/>
      <c r="E931" s="96"/>
      <c r="F931" s="96"/>
      <c r="G931" s="96"/>
      <c r="H931" s="97"/>
      <c r="I931" s="96"/>
      <c r="J931" s="96"/>
      <c r="K931" s="96"/>
      <c r="L931" s="96"/>
      <c r="M931" s="96"/>
      <c r="N931" s="98"/>
    </row>
    <row r="932" spans="1:14">
      <c r="A932" s="95"/>
      <c r="B932" s="96"/>
      <c r="C932" s="96"/>
      <c r="D932" s="96"/>
      <c r="E932" s="96"/>
      <c r="F932" s="96"/>
      <c r="G932" s="96"/>
      <c r="H932" s="97"/>
      <c r="I932" s="96"/>
      <c r="J932" s="96"/>
      <c r="K932" s="96"/>
      <c r="L932" s="96"/>
      <c r="M932" s="96"/>
      <c r="N932" s="98"/>
    </row>
    <row r="933" spans="1:14">
      <c r="A933" s="95"/>
      <c r="B933" s="96"/>
      <c r="C933" s="96"/>
      <c r="D933" s="96"/>
      <c r="E933" s="96"/>
      <c r="F933" s="96"/>
      <c r="G933" s="96"/>
      <c r="H933" s="97"/>
      <c r="I933" s="96"/>
      <c r="J933" s="96"/>
      <c r="K933" s="96"/>
      <c r="L933" s="96"/>
      <c r="M933" s="96"/>
      <c r="N933" s="98"/>
    </row>
    <row r="934" spans="1:14">
      <c r="A934" s="95"/>
      <c r="B934" s="96"/>
      <c r="C934" s="96"/>
      <c r="D934" s="96"/>
      <c r="E934" s="96"/>
      <c r="F934" s="96"/>
      <c r="G934" s="96"/>
      <c r="H934" s="97"/>
      <c r="I934" s="96"/>
      <c r="J934" s="96"/>
      <c r="K934" s="96"/>
      <c r="L934" s="96"/>
      <c r="M934" s="96"/>
      <c r="N934" s="98"/>
    </row>
    <row r="935" spans="1:14">
      <c r="A935" s="95"/>
      <c r="B935" s="96"/>
      <c r="C935" s="96"/>
      <c r="D935" s="96"/>
      <c r="E935" s="96"/>
      <c r="F935" s="96"/>
      <c r="G935" s="96"/>
      <c r="H935" s="97"/>
      <c r="I935" s="96"/>
      <c r="J935" s="96"/>
      <c r="K935" s="96"/>
      <c r="L935" s="96"/>
      <c r="M935" s="96"/>
      <c r="N935" s="98"/>
    </row>
    <row r="936" spans="1:14">
      <c r="A936" s="95"/>
      <c r="B936" s="96"/>
      <c r="C936" s="96"/>
      <c r="D936" s="96"/>
      <c r="E936" s="96"/>
      <c r="F936" s="96"/>
      <c r="G936" s="96"/>
      <c r="H936" s="97"/>
      <c r="I936" s="96"/>
      <c r="J936" s="96"/>
      <c r="K936" s="96"/>
      <c r="L936" s="96"/>
      <c r="M936" s="96"/>
      <c r="N936" s="98"/>
    </row>
    <row r="937" spans="1:14">
      <c r="A937" s="95"/>
      <c r="B937" s="96"/>
      <c r="C937" s="96"/>
      <c r="D937" s="96"/>
      <c r="E937" s="96"/>
      <c r="F937" s="96"/>
      <c r="G937" s="96"/>
      <c r="H937" s="97"/>
      <c r="I937" s="96"/>
      <c r="J937" s="96"/>
      <c r="K937" s="96"/>
      <c r="L937" s="96"/>
      <c r="M937" s="96"/>
      <c r="N937" s="98"/>
    </row>
    <row r="938" spans="1:14">
      <c r="A938" s="95"/>
      <c r="B938" s="96"/>
      <c r="C938" s="96"/>
      <c r="D938" s="96"/>
      <c r="E938" s="96"/>
      <c r="F938" s="96"/>
      <c r="G938" s="96"/>
      <c r="H938" s="97"/>
      <c r="I938" s="96"/>
      <c r="J938" s="96"/>
      <c r="K938" s="96"/>
      <c r="L938" s="96"/>
      <c r="M938" s="96"/>
      <c r="N938" s="98"/>
    </row>
    <row r="939" spans="1:14">
      <c r="A939" s="95"/>
      <c r="B939" s="96"/>
      <c r="C939" s="96"/>
      <c r="D939" s="96"/>
      <c r="E939" s="96"/>
      <c r="F939" s="96"/>
      <c r="G939" s="96"/>
      <c r="H939" s="97"/>
      <c r="I939" s="96"/>
      <c r="J939" s="96"/>
      <c r="K939" s="96"/>
      <c r="L939" s="96"/>
      <c r="M939" s="96"/>
      <c r="N939" s="98"/>
    </row>
    <row r="940" spans="1:14">
      <c r="A940" s="95"/>
      <c r="B940" s="96"/>
      <c r="C940" s="96"/>
      <c r="D940" s="96"/>
      <c r="E940" s="96"/>
      <c r="F940" s="96"/>
      <c r="G940" s="96"/>
      <c r="H940" s="97"/>
      <c r="I940" s="96"/>
      <c r="J940" s="96"/>
      <c r="K940" s="96"/>
      <c r="L940" s="96"/>
      <c r="M940" s="96"/>
      <c r="N940" s="98"/>
    </row>
    <row r="941" spans="1:14">
      <c r="A941" s="95"/>
      <c r="B941" s="96"/>
      <c r="C941" s="96"/>
      <c r="D941" s="96"/>
      <c r="E941" s="96"/>
      <c r="F941" s="96"/>
      <c r="G941" s="96"/>
      <c r="H941" s="97"/>
      <c r="I941" s="96"/>
      <c r="J941" s="96"/>
      <c r="K941" s="96"/>
      <c r="L941" s="96"/>
      <c r="M941" s="96"/>
      <c r="N941" s="98"/>
    </row>
    <row r="942" spans="1:14">
      <c r="A942" s="95"/>
      <c r="B942" s="96"/>
      <c r="C942" s="96"/>
      <c r="D942" s="96"/>
      <c r="E942" s="96"/>
      <c r="F942" s="96"/>
      <c r="G942" s="96"/>
      <c r="H942" s="97"/>
      <c r="I942" s="96"/>
      <c r="J942" s="96"/>
      <c r="K942" s="96"/>
      <c r="L942" s="96"/>
      <c r="M942" s="96"/>
      <c r="N942" s="98"/>
    </row>
    <row r="943" spans="1:14">
      <c r="A943" s="95"/>
      <c r="B943" s="96"/>
      <c r="C943" s="96"/>
      <c r="D943" s="96"/>
      <c r="E943" s="96"/>
      <c r="F943" s="96"/>
      <c r="G943" s="96"/>
      <c r="H943" s="97"/>
      <c r="I943" s="96"/>
      <c r="J943" s="96"/>
      <c r="K943" s="96"/>
      <c r="L943" s="96"/>
      <c r="M943" s="96"/>
      <c r="N943" s="98"/>
    </row>
    <row r="944" spans="1:14">
      <c r="A944" s="95"/>
      <c r="B944" s="96"/>
      <c r="C944" s="96"/>
      <c r="D944" s="96"/>
      <c r="E944" s="96"/>
      <c r="F944" s="96"/>
      <c r="G944" s="96"/>
      <c r="H944" s="97"/>
      <c r="I944" s="96"/>
      <c r="J944" s="96"/>
      <c r="K944" s="96"/>
      <c r="L944" s="96"/>
      <c r="M944" s="96"/>
      <c r="N944" s="98"/>
    </row>
    <row r="945" spans="1:14">
      <c r="A945" s="95"/>
      <c r="B945" s="96"/>
      <c r="C945" s="96"/>
      <c r="D945" s="96"/>
      <c r="E945" s="96"/>
      <c r="F945" s="96"/>
      <c r="G945" s="96"/>
      <c r="H945" s="97"/>
      <c r="I945" s="96"/>
      <c r="J945" s="96"/>
      <c r="K945" s="96"/>
      <c r="L945" s="96"/>
      <c r="M945" s="96"/>
      <c r="N945" s="98"/>
    </row>
    <row r="946" spans="1:14">
      <c r="A946" s="95"/>
      <c r="B946" s="96"/>
      <c r="C946" s="96"/>
      <c r="D946" s="96"/>
      <c r="E946" s="96"/>
      <c r="F946" s="96"/>
      <c r="G946" s="96"/>
      <c r="H946" s="97"/>
      <c r="I946" s="96"/>
      <c r="J946" s="96"/>
      <c r="K946" s="96"/>
      <c r="L946" s="96"/>
      <c r="M946" s="96"/>
      <c r="N946" s="98"/>
    </row>
    <row r="947" spans="1:14">
      <c r="A947" s="95"/>
      <c r="B947" s="96"/>
      <c r="C947" s="96"/>
      <c r="D947" s="96"/>
      <c r="E947" s="96"/>
      <c r="F947" s="96"/>
      <c r="G947" s="96"/>
      <c r="H947" s="97"/>
      <c r="I947" s="96"/>
      <c r="J947" s="96"/>
      <c r="K947" s="96"/>
      <c r="L947" s="96"/>
      <c r="M947" s="96"/>
      <c r="N947" s="98"/>
    </row>
    <row r="948" spans="1:14">
      <c r="A948" s="95"/>
      <c r="B948" s="96"/>
      <c r="C948" s="96"/>
      <c r="D948" s="96"/>
      <c r="E948" s="96"/>
      <c r="F948" s="96"/>
      <c r="G948" s="96"/>
      <c r="H948" s="97"/>
      <c r="I948" s="96"/>
      <c r="J948" s="96"/>
      <c r="K948" s="96"/>
      <c r="L948" s="96"/>
      <c r="M948" s="96"/>
      <c r="N948" s="98"/>
    </row>
    <row r="949" spans="1:14">
      <c r="A949" s="95"/>
      <c r="B949" s="96"/>
      <c r="C949" s="96"/>
      <c r="D949" s="96"/>
      <c r="E949" s="96"/>
      <c r="F949" s="96"/>
      <c r="G949" s="96"/>
      <c r="H949" s="97"/>
      <c r="I949" s="96"/>
      <c r="J949" s="96"/>
      <c r="K949" s="96"/>
      <c r="L949" s="96"/>
      <c r="M949" s="96"/>
      <c r="N949" s="98"/>
    </row>
    <row r="950" spans="1:14">
      <c r="A950" s="95"/>
      <c r="B950" s="96"/>
      <c r="C950" s="96"/>
      <c r="D950" s="96"/>
      <c r="E950" s="96"/>
      <c r="F950" s="96"/>
      <c r="G950" s="96"/>
      <c r="H950" s="97"/>
      <c r="I950" s="96"/>
      <c r="J950" s="96"/>
      <c r="K950" s="96"/>
      <c r="L950" s="96"/>
      <c r="M950" s="96"/>
      <c r="N950" s="98"/>
    </row>
    <row r="951" spans="1:14">
      <c r="A951" s="95"/>
      <c r="B951" s="96"/>
      <c r="C951" s="96"/>
      <c r="D951" s="96"/>
      <c r="E951" s="96"/>
      <c r="F951" s="96"/>
      <c r="G951" s="96"/>
      <c r="H951" s="97"/>
      <c r="I951" s="96"/>
      <c r="J951" s="96"/>
      <c r="K951" s="96"/>
      <c r="L951" s="96"/>
      <c r="M951" s="96"/>
      <c r="N951" s="98"/>
    </row>
    <row r="952" spans="1:14">
      <c r="A952" s="95"/>
      <c r="B952" s="96"/>
      <c r="C952" s="96"/>
      <c r="D952" s="96"/>
      <c r="E952" s="96"/>
      <c r="F952" s="96"/>
      <c r="G952" s="96"/>
      <c r="H952" s="97"/>
      <c r="I952" s="96"/>
      <c r="J952" s="96"/>
      <c r="K952" s="96"/>
      <c r="L952" s="96"/>
      <c r="M952" s="96"/>
      <c r="N952" s="98"/>
    </row>
    <row r="953" spans="1:14">
      <c r="A953" s="95"/>
      <c r="B953" s="96"/>
      <c r="C953" s="96"/>
      <c r="D953" s="96"/>
      <c r="E953" s="96"/>
      <c r="F953" s="96"/>
      <c r="G953" s="96"/>
      <c r="H953" s="97"/>
      <c r="I953" s="96"/>
      <c r="J953" s="96"/>
      <c r="K953" s="96"/>
      <c r="L953" s="96"/>
      <c r="M953" s="96"/>
      <c r="N953" s="98"/>
    </row>
    <row r="954" spans="1:14">
      <c r="A954" s="95"/>
      <c r="B954" s="96"/>
      <c r="C954" s="96"/>
      <c r="D954" s="96"/>
      <c r="E954" s="96"/>
      <c r="F954" s="96"/>
      <c r="G954" s="96"/>
      <c r="H954" s="97"/>
      <c r="I954" s="96"/>
      <c r="J954" s="96"/>
      <c r="K954" s="96"/>
      <c r="L954" s="96"/>
      <c r="M954" s="96"/>
      <c r="N954" s="98"/>
    </row>
    <row r="955" spans="1:14">
      <c r="A955" s="95"/>
      <c r="B955" s="96"/>
      <c r="C955" s="96"/>
      <c r="D955" s="96"/>
      <c r="E955" s="96"/>
      <c r="F955" s="96"/>
      <c r="G955" s="96"/>
      <c r="H955" s="97"/>
      <c r="I955" s="96"/>
      <c r="J955" s="96"/>
      <c r="K955" s="96"/>
      <c r="L955" s="96"/>
      <c r="M955" s="96"/>
      <c r="N955" s="98"/>
    </row>
    <row r="956" spans="1:14">
      <c r="A956" s="95"/>
      <c r="B956" s="96"/>
      <c r="C956" s="96"/>
      <c r="D956" s="96"/>
      <c r="E956" s="96"/>
      <c r="F956" s="96"/>
      <c r="G956" s="96"/>
      <c r="H956" s="97"/>
      <c r="I956" s="96"/>
      <c r="J956" s="96"/>
      <c r="K956" s="96"/>
      <c r="L956" s="96"/>
      <c r="M956" s="96"/>
      <c r="N956" s="98"/>
    </row>
    <row r="957" spans="1:14">
      <c r="A957" s="95"/>
      <c r="B957" s="96"/>
      <c r="C957" s="96"/>
      <c r="D957" s="96"/>
      <c r="E957" s="96"/>
      <c r="F957" s="96"/>
      <c r="G957" s="96"/>
      <c r="H957" s="97"/>
      <c r="I957" s="96"/>
      <c r="J957" s="96"/>
      <c r="K957" s="96"/>
      <c r="L957" s="96"/>
      <c r="M957" s="96"/>
      <c r="N957" s="98"/>
    </row>
    <row r="958" spans="1:14">
      <c r="A958" s="95"/>
      <c r="B958" s="96"/>
      <c r="C958" s="96"/>
      <c r="D958" s="96"/>
      <c r="E958" s="96"/>
      <c r="F958" s="96"/>
      <c r="G958" s="96"/>
      <c r="H958" s="97"/>
      <c r="I958" s="96"/>
      <c r="J958" s="96"/>
      <c r="K958" s="96"/>
      <c r="L958" s="96"/>
      <c r="M958" s="96"/>
      <c r="N958" s="98"/>
    </row>
    <row r="959" spans="1:14">
      <c r="A959" s="95"/>
      <c r="B959" s="96"/>
      <c r="C959" s="96"/>
      <c r="D959" s="96"/>
      <c r="E959" s="96"/>
      <c r="F959" s="96"/>
      <c r="G959" s="96"/>
      <c r="H959" s="97"/>
      <c r="I959" s="96"/>
      <c r="J959" s="96"/>
      <c r="K959" s="96"/>
      <c r="L959" s="96"/>
      <c r="M959" s="96"/>
      <c r="N959" s="98"/>
    </row>
    <row r="960" spans="1:14">
      <c r="A960" s="95"/>
      <c r="B960" s="96"/>
      <c r="C960" s="96"/>
      <c r="D960" s="96"/>
      <c r="E960" s="96"/>
      <c r="F960" s="96"/>
      <c r="G960" s="96"/>
      <c r="H960" s="97"/>
      <c r="I960" s="96"/>
      <c r="J960" s="96"/>
      <c r="K960" s="96"/>
      <c r="L960" s="96"/>
      <c r="M960" s="96"/>
      <c r="N960" s="98"/>
    </row>
    <row r="961" spans="1:54">
      <c r="A961" s="95"/>
      <c r="B961" s="96"/>
      <c r="C961" s="96"/>
      <c r="D961" s="96"/>
      <c r="E961" s="96"/>
      <c r="F961" s="96"/>
      <c r="G961" s="96"/>
      <c r="H961" s="97"/>
      <c r="I961" s="96"/>
      <c r="J961" s="96"/>
      <c r="K961" s="96"/>
      <c r="L961" s="96"/>
      <c r="M961" s="96"/>
      <c r="N961" s="98"/>
    </row>
    <row r="962" spans="1:54">
      <c r="A962" s="95"/>
      <c r="B962" s="96"/>
      <c r="C962" s="96"/>
      <c r="D962" s="96"/>
      <c r="E962" s="96"/>
      <c r="F962" s="96"/>
      <c r="G962" s="96"/>
      <c r="H962" s="97"/>
      <c r="I962" s="96"/>
      <c r="J962" s="96"/>
      <c r="K962" s="96"/>
      <c r="L962" s="96"/>
      <c r="M962" s="96"/>
      <c r="N962" s="98"/>
    </row>
    <row r="963" spans="1:54">
      <c r="A963" s="95"/>
      <c r="B963" s="96"/>
      <c r="C963" s="96"/>
      <c r="D963" s="96"/>
      <c r="E963" s="96"/>
      <c r="F963" s="96"/>
      <c r="G963" s="96"/>
      <c r="H963" s="97"/>
      <c r="I963" s="96"/>
      <c r="J963" s="96"/>
      <c r="K963" s="96"/>
      <c r="L963" s="96"/>
      <c r="M963" s="96"/>
      <c r="N963" s="98"/>
    </row>
    <row r="964" spans="1:54">
      <c r="A964" s="95"/>
      <c r="B964" s="96"/>
      <c r="C964" s="96"/>
      <c r="D964" s="96"/>
      <c r="E964" s="96"/>
      <c r="F964" s="96"/>
      <c r="G964" s="96"/>
      <c r="H964" s="97"/>
      <c r="I964" s="96"/>
      <c r="J964" s="96"/>
      <c r="K964" s="96"/>
      <c r="L964" s="96"/>
      <c r="M964" s="96"/>
      <c r="N964" s="98"/>
    </row>
    <row r="965" spans="1:54" ht="30" customHeight="1">
      <c r="A965" s="106"/>
      <c r="B965" s="107"/>
      <c r="C965" s="107"/>
      <c r="D965" s="107"/>
      <c r="E965" s="107"/>
      <c r="F965" s="107"/>
      <c r="G965" s="107"/>
      <c r="H965" s="108"/>
      <c r="I965" s="107"/>
      <c r="J965" s="107"/>
      <c r="K965" s="107"/>
      <c r="L965" s="107"/>
      <c r="M965" s="107"/>
      <c r="N965" s="109"/>
    </row>
    <row r="966" spans="1:54" ht="30" customHeight="1">
      <c r="A966" s="110" t="s">
        <v>66</v>
      </c>
      <c r="B966" s="111" t="s">
        <v>29</v>
      </c>
      <c r="C966" s="111"/>
      <c r="D966" s="111"/>
      <c r="E966" s="111"/>
      <c r="F966" s="111"/>
      <c r="G966" s="111"/>
      <c r="H966" s="111"/>
      <c r="I966" s="111"/>
      <c r="J966" s="111"/>
      <c r="K966" s="111"/>
      <c r="L966" s="111"/>
      <c r="M966" s="112"/>
      <c r="N966" s="113" t="s">
        <v>68</v>
      </c>
    </row>
    <row r="967" spans="1:54" ht="24.65" customHeight="1">
      <c r="A967" s="95"/>
      <c r="B967" s="96"/>
      <c r="C967" s="96"/>
      <c r="D967" s="96"/>
      <c r="E967" s="96"/>
      <c r="F967" s="96"/>
      <c r="G967" s="96"/>
      <c r="H967" s="97"/>
      <c r="I967" s="96"/>
      <c r="J967" s="96"/>
      <c r="K967" s="96"/>
      <c r="L967" s="96"/>
      <c r="M967" s="96"/>
      <c r="N967" s="98"/>
    </row>
    <row r="968" spans="1:54">
      <c r="A968" s="95"/>
      <c r="B968" s="96"/>
      <c r="C968" s="96"/>
      <c r="D968" s="96"/>
      <c r="E968" s="96"/>
      <c r="F968" s="96"/>
      <c r="G968" s="96"/>
      <c r="H968" s="97"/>
      <c r="I968" s="96"/>
      <c r="J968" s="96"/>
      <c r="K968" s="96"/>
      <c r="L968" s="96"/>
      <c r="M968" s="96"/>
      <c r="N968" s="98"/>
    </row>
    <row r="969" spans="1:54" ht="25.25" customHeight="1">
      <c r="A969" s="95"/>
      <c r="B969" s="96"/>
      <c r="C969" s="96"/>
      <c r="D969" s="96"/>
      <c r="E969" s="96"/>
      <c r="F969" s="96"/>
      <c r="G969" s="96"/>
      <c r="H969" s="97"/>
      <c r="I969" s="96"/>
      <c r="J969" s="96"/>
      <c r="K969" s="96"/>
      <c r="L969" s="96"/>
      <c r="M969" s="96"/>
      <c r="N969" s="98"/>
    </row>
    <row r="970" spans="1:54" ht="20" customHeight="1">
      <c r="A970" s="95"/>
      <c r="B970" s="96"/>
      <c r="C970" s="96"/>
      <c r="D970" s="96"/>
      <c r="E970" s="96"/>
      <c r="F970" s="96"/>
      <c r="G970" s="96"/>
      <c r="H970" s="97"/>
      <c r="I970" s="96"/>
      <c r="J970" s="96"/>
      <c r="K970" s="96"/>
      <c r="L970" s="96"/>
      <c r="M970" s="96"/>
      <c r="N970" s="98"/>
    </row>
    <row r="971" spans="1:54" ht="20" customHeight="1">
      <c r="A971" s="95"/>
      <c r="B971" s="96"/>
      <c r="C971" s="96"/>
      <c r="D971" s="96"/>
      <c r="E971" s="96"/>
      <c r="F971" s="96"/>
      <c r="G971" s="96"/>
      <c r="H971" s="97"/>
      <c r="I971" s="96"/>
      <c r="J971" s="96"/>
      <c r="K971" s="96"/>
      <c r="L971" s="96"/>
      <c r="M971" s="96"/>
      <c r="N971" s="98"/>
      <c r="BB971" s="308" t="s">
        <v>535</v>
      </c>
    </row>
    <row r="972" spans="1:54" ht="20" customHeight="1">
      <c r="A972" s="95"/>
      <c r="B972" s="96"/>
      <c r="C972" s="96"/>
      <c r="D972" s="96"/>
      <c r="E972" s="96"/>
      <c r="F972" s="96"/>
      <c r="G972" s="96"/>
      <c r="H972" s="97"/>
      <c r="I972" s="96"/>
      <c r="J972" s="96"/>
      <c r="K972" s="96"/>
      <c r="L972" s="96"/>
      <c r="M972" s="96"/>
      <c r="N972" s="98"/>
      <c r="BB972" s="308" t="s">
        <v>536</v>
      </c>
    </row>
    <row r="973" spans="1:54" ht="20" customHeight="1">
      <c r="A973" s="95"/>
      <c r="B973" s="96"/>
      <c r="C973" s="96"/>
      <c r="D973" s="96"/>
      <c r="E973" s="96"/>
      <c r="F973" s="96"/>
      <c r="G973" s="96"/>
      <c r="H973" s="97"/>
      <c r="I973" s="96"/>
      <c r="J973" s="96"/>
      <c r="K973" s="96"/>
      <c r="L973" s="96"/>
      <c r="M973" s="96"/>
      <c r="N973" s="98"/>
      <c r="BB973" s="308" t="s">
        <v>537</v>
      </c>
    </row>
    <row r="974" spans="1:54" ht="20" customHeight="1">
      <c r="A974" s="95"/>
      <c r="B974" s="96"/>
      <c r="C974" s="96"/>
      <c r="D974" s="96"/>
      <c r="E974" s="96"/>
      <c r="F974" s="96"/>
      <c r="G974" s="96"/>
      <c r="H974" s="97"/>
      <c r="I974" s="96"/>
      <c r="J974" s="96"/>
      <c r="K974" s="96"/>
      <c r="L974" s="96"/>
      <c r="M974" s="96"/>
      <c r="N974" s="98"/>
      <c r="BB974" s="308" t="s">
        <v>538</v>
      </c>
    </row>
    <row r="975" spans="1:54" ht="20" customHeight="1">
      <c r="A975" s="95"/>
      <c r="B975" s="96"/>
      <c r="C975" s="96"/>
      <c r="D975" s="96"/>
      <c r="E975" s="96"/>
      <c r="F975" s="96"/>
      <c r="G975" s="96"/>
      <c r="H975" s="97"/>
      <c r="I975" s="96"/>
      <c r="J975" s="96"/>
      <c r="K975" s="96"/>
      <c r="L975" s="96"/>
      <c r="M975" s="96"/>
      <c r="N975" s="98"/>
      <c r="BB975" s="308" t="s">
        <v>539</v>
      </c>
    </row>
    <row r="976" spans="1:54" ht="20" customHeight="1">
      <c r="A976" s="95"/>
      <c r="B976" s="96"/>
      <c r="C976" s="96"/>
      <c r="D976" s="96"/>
      <c r="E976" s="96"/>
      <c r="F976" s="96"/>
      <c r="G976" s="96"/>
      <c r="H976" s="97"/>
      <c r="I976" s="96"/>
      <c r="J976" s="96"/>
      <c r="K976" s="96"/>
      <c r="L976" s="96"/>
      <c r="M976" s="96"/>
      <c r="N976" s="98"/>
    </row>
    <row r="977" spans="1:62" ht="20" customHeight="1" thickBot="1">
      <c r="A977" s="95"/>
      <c r="B977" s="96"/>
      <c r="C977" s="96"/>
      <c r="D977" s="96"/>
      <c r="E977" s="96"/>
      <c r="F977" s="96"/>
      <c r="G977" s="96"/>
      <c r="H977" s="97"/>
      <c r="I977" s="96"/>
      <c r="J977" s="96"/>
      <c r="K977" s="96"/>
      <c r="L977" s="96"/>
      <c r="M977" s="96"/>
      <c r="N977" s="98"/>
    </row>
    <row r="978" spans="1:62" ht="20" customHeight="1">
      <c r="A978" s="95"/>
      <c r="B978" s="96"/>
      <c r="C978" s="96"/>
      <c r="D978" s="96"/>
      <c r="E978" s="96"/>
      <c r="F978" s="96"/>
      <c r="G978" s="309"/>
      <c r="H978" s="310"/>
      <c r="I978" s="310"/>
      <c r="J978" s="310"/>
      <c r="K978" s="310"/>
      <c r="L978" s="310"/>
      <c r="M978" s="311"/>
      <c r="N978" s="98"/>
    </row>
    <row r="979" spans="1:62" ht="20" customHeight="1" thickBot="1">
      <c r="A979" s="95"/>
      <c r="B979" s="96"/>
      <c r="C979" s="96"/>
      <c r="D979" s="96"/>
      <c r="E979" s="96"/>
      <c r="F979" s="96"/>
      <c r="G979" s="312"/>
      <c r="H979" s="313"/>
      <c r="I979" s="313"/>
      <c r="J979" s="313"/>
      <c r="K979" s="313"/>
      <c r="L979" s="313"/>
      <c r="M979" s="314"/>
      <c r="N979" s="98"/>
    </row>
    <row r="980" spans="1:62" ht="10.25" customHeight="1">
      <c r="A980" s="95"/>
      <c r="B980" s="96"/>
      <c r="C980" s="96"/>
      <c r="D980" s="96"/>
      <c r="E980" s="96"/>
      <c r="F980" s="96"/>
      <c r="G980" s="96"/>
      <c r="H980" s="97"/>
      <c r="I980" s="96"/>
      <c r="J980" s="96"/>
      <c r="K980" s="96"/>
      <c r="L980" s="96"/>
      <c r="M980" s="96"/>
      <c r="N980" s="98"/>
    </row>
    <row r="981" spans="1:62" ht="20" customHeight="1">
      <c r="A981" s="95"/>
      <c r="B981" s="114" t="str">
        <f>BB981</f>
        <v>SELECT FROM THE DROPDOWN LIST HOW READY YOU ARE TO TRY THIS</v>
      </c>
      <c r="C981" s="114"/>
      <c r="D981" s="114"/>
      <c r="E981" s="114"/>
      <c r="F981" s="114"/>
      <c r="G981" s="114"/>
      <c r="H981" s="114"/>
      <c r="I981" s="114"/>
      <c r="J981" s="114"/>
      <c r="K981" s="114"/>
      <c r="L981" s="114"/>
      <c r="M981" s="114"/>
      <c r="N981" s="98"/>
      <c r="BB981" s="4" t="str">
        <f>IF($G$978=BB$971,BD981,IF($G$978=BB$972,BE981,IF($G$978=BB$973,BF981,IF($G$978=BB$974,BG981,IF($G$978=BB$975,BH981,BJ981)))))</f>
        <v>SELECT FROM THE DROPDOWN LIST HOW READY YOU ARE TO TRY THIS</v>
      </c>
      <c r="BD981" s="4" t="s">
        <v>540</v>
      </c>
      <c r="BE981" s="4" t="s">
        <v>541</v>
      </c>
      <c r="BF981" s="4" t="s">
        <v>542</v>
      </c>
      <c r="BG981" s="4" t="s">
        <v>543</v>
      </c>
      <c r="BH981" s="4" t="s">
        <v>544</v>
      </c>
      <c r="BI981" s="4" t="s">
        <v>545</v>
      </c>
      <c r="BJ981" s="4" t="s">
        <v>546</v>
      </c>
    </row>
    <row r="982" spans="1:62" ht="20" customHeight="1">
      <c r="A982" s="95"/>
      <c r="B982" s="114"/>
      <c r="C982" s="114"/>
      <c r="D982" s="114"/>
      <c r="E982" s="114"/>
      <c r="F982" s="114"/>
      <c r="G982" s="114"/>
      <c r="H982" s="114"/>
      <c r="I982" s="114"/>
      <c r="J982" s="114"/>
      <c r="K982" s="114"/>
      <c r="L982" s="114"/>
      <c r="M982" s="114"/>
      <c r="N982" s="98"/>
      <c r="BB982" s="4" t="str">
        <f>IF($G$978=BB$971,BD982,IF($G$978=BB$972,BE982,IF($G$978=BB$973,BF982,IF($G$978=BB$974,BG982,IF($G$978=BB$975,BH982,BJ982)))))</f>
        <v xml:space="preserve">According to anankelogy, a need cannot exist without prior experience of being fully resolved. You can never be thirsty, for example, without the prior experience of fully satisfying that thirst with water. Likewise, every politicized need stems from some barrier to fully resolve that public facing need, as it naturally exists. Politics misses the mark wherever a politicized need fails to fully resolve on all sides. </v>
      </c>
      <c r="BD982" s="4" t="s">
        <v>547</v>
      </c>
      <c r="BE982" s="4" t="s">
        <v>547</v>
      </c>
      <c r="BF982" s="4" t="s">
        <v>547</v>
      </c>
      <c r="BG982" s="4" t="s">
        <v>547</v>
      </c>
      <c r="BH982" s="4" t="s">
        <v>547</v>
      </c>
      <c r="BI982" s="4" t="s">
        <v>545</v>
      </c>
      <c r="BJ982" s="4" t="s">
        <v>548</v>
      </c>
    </row>
    <row r="983" spans="1:62" ht="20" customHeight="1">
      <c r="A983" s="95"/>
      <c r="B983" s="114"/>
      <c r="C983" s="114"/>
      <c r="D983" s="114"/>
      <c r="E983" s="114"/>
      <c r="F983" s="114"/>
      <c r="G983" s="114"/>
      <c r="H983" s="114"/>
      <c r="I983" s="114"/>
      <c r="J983" s="114"/>
      <c r="K983" s="114"/>
      <c r="L983" s="114"/>
      <c r="M983" s="114"/>
      <c r="N983" s="98"/>
      <c r="BB983" s="4" t="str">
        <f>IF($G$978=BB$971,BD983,IF($G$978=BB$972,BE983,IF($G$978=BB$973,BF983,IF($G$978=BB$974,BG983,IF($G$978=BB$975,BH983,BJ983)))))</f>
        <v>Politics lack legitimacy where it fails to enable full resolution of needs. Opposing the needs themselves enables pathology. Legit opposition starts with how we address the needs, after affirming the needs themselves. The best politics results in each side being able to fully resolve each other's needs in their own spaces. Harmony Politics raises the bar by insisting our politicized needs become fully resolved.</v>
      </c>
      <c r="BD983" s="4" t="s">
        <v>549</v>
      </c>
      <c r="BE983" s="4" t="s">
        <v>550</v>
      </c>
      <c r="BF983" s="4" t="s">
        <v>551</v>
      </c>
      <c r="BG983" s="4" t="s">
        <v>552</v>
      </c>
      <c r="BH983" s="4" t="s">
        <v>553</v>
      </c>
      <c r="BI983" s="4" t="s">
        <v>545</v>
      </c>
      <c r="BJ983" s="4" t="s">
        <v>554</v>
      </c>
    </row>
    <row r="984" spans="1:62" ht="20" customHeight="1">
      <c r="A984" s="95"/>
      <c r="B984" s="114" t="str">
        <f>BB982</f>
        <v xml:space="preserve">According to anankelogy, a need cannot exist without prior experience of being fully resolved. You can never be thirsty, for example, without the prior experience of fully satisfying that thirst with water. Likewise, every politicized need stems from some barrier to fully resolve that public facing need, as it naturally exists. Politics misses the mark wherever a politicized need fails to fully resolve on all sides. </v>
      </c>
      <c r="C984" s="114"/>
      <c r="D984" s="114"/>
      <c r="E984" s="114"/>
      <c r="F984" s="114"/>
      <c r="G984" s="114"/>
      <c r="H984" s="114"/>
      <c r="I984" s="114"/>
      <c r="J984" s="114"/>
      <c r="K984" s="114"/>
      <c r="L984" s="114"/>
      <c r="M984" s="114"/>
      <c r="N984" s="98"/>
      <c r="BB984" s="4" t="str">
        <f>IF($G$978=BB$971,BD984,IF($G$978=BB$972,BE984,IF($G$978=BB$973,BF984,IF($G$978=BB$974,BG984,IF($G$978=BB$975,BH984,BJ984)))))</f>
        <v>Politics exist to guide our behavior to serve needs, namely to shape laws. While no one sits above the law, no law sits above the needs it exists to serve. Whose needs are best served in how our laws are formed, interpreted, enforced, and politicized?</v>
      </c>
      <c r="BD984" s="4" t="s">
        <v>555</v>
      </c>
      <c r="BE984" s="4" t="s">
        <v>556</v>
      </c>
      <c r="BF984" s="4" t="s">
        <v>557</v>
      </c>
      <c r="BG984" s="4" t="s">
        <v>558</v>
      </c>
      <c r="BH984" s="4" t="s">
        <v>559</v>
      </c>
      <c r="BI984" s="4" t="s">
        <v>545</v>
      </c>
      <c r="BJ984" s="4" t="s">
        <v>560</v>
      </c>
    </row>
    <row r="985" spans="1:62" ht="20" customHeight="1">
      <c r="A985" s="95"/>
      <c r="B985" s="114"/>
      <c r="C985" s="114"/>
      <c r="D985" s="114"/>
      <c r="E985" s="114"/>
      <c r="F985" s="114"/>
      <c r="G985" s="114"/>
      <c r="H985" s="114"/>
      <c r="I985" s="114"/>
      <c r="J985" s="114"/>
      <c r="K985" s="114"/>
      <c r="L985" s="114"/>
      <c r="M985" s="114"/>
      <c r="N985" s="98"/>
      <c r="BB985" s="4" t="str">
        <f>IF($G$978=BB$971,BD985,IF($G$978=BB$972,BE985,IF($G$978=BB$973,BF985,IF($G$978=BB$974,BG985,IF($G$978=BB$975,BH985,BJ985)))))</f>
        <v>Widespread anxiety and depression suggest our politics and our system of laws fail to properly serve our many specific needs. Such anxiety and depression arise from unmet needs, so let's look at particular pain points on both sides of eight key political issues.</v>
      </c>
      <c r="BD985" s="4" t="s">
        <v>561</v>
      </c>
      <c r="BE985" s="4" t="s">
        <v>561</v>
      </c>
      <c r="BF985" s="4" t="s">
        <v>561</v>
      </c>
      <c r="BG985" s="4" t="s">
        <v>561</v>
      </c>
      <c r="BH985" s="4" t="s">
        <v>561</v>
      </c>
      <c r="BI985" s="4" t="s">
        <v>545</v>
      </c>
      <c r="BJ985" s="4" t="s">
        <v>562</v>
      </c>
    </row>
    <row r="986" spans="1:62" ht="20" customHeight="1">
      <c r="A986" s="95"/>
      <c r="B986" s="114"/>
      <c r="C986" s="114"/>
      <c r="D986" s="114"/>
      <c r="E986" s="114"/>
      <c r="F986" s="114"/>
      <c r="G986" s="114"/>
      <c r="H986" s="114"/>
      <c r="I986" s="114"/>
      <c r="J986" s="114"/>
      <c r="K986" s="114"/>
      <c r="L986" s="114"/>
      <c r="M986" s="114"/>
      <c r="N986" s="98"/>
    </row>
    <row r="987" spans="1:62" ht="20" customHeight="1">
      <c r="A987" s="95"/>
      <c r="B987" s="114"/>
      <c r="C987" s="114"/>
      <c r="D987" s="114"/>
      <c r="E987" s="114"/>
      <c r="F987" s="114"/>
      <c r="G987" s="114"/>
      <c r="H987" s="114"/>
      <c r="I987" s="114"/>
      <c r="J987" s="114"/>
      <c r="K987" s="114"/>
      <c r="L987" s="114"/>
      <c r="M987" s="114"/>
      <c r="N987" s="98"/>
    </row>
    <row r="988" spans="1:62" ht="20" customHeight="1">
      <c r="A988" s="95"/>
      <c r="B988" s="114"/>
      <c r="C988" s="114"/>
      <c r="D988" s="114"/>
      <c r="E988" s="114"/>
      <c r="F988" s="114"/>
      <c r="G988" s="114"/>
      <c r="H988" s="114"/>
      <c r="I988" s="114"/>
      <c r="J988" s="114"/>
      <c r="K988" s="114"/>
      <c r="L988" s="114"/>
      <c r="M988" s="114"/>
      <c r="N988" s="98"/>
    </row>
    <row r="989" spans="1:62" ht="20" customHeight="1">
      <c r="A989" s="95"/>
      <c r="B989" s="114" t="str">
        <f>BB983</f>
        <v>Politics lack legitimacy where it fails to enable full resolution of needs. Opposing the needs themselves enables pathology. Legit opposition starts with how we address the needs, after affirming the needs themselves. The best politics results in each side being able to fully resolve each other's needs in their own spaces. Harmony Politics raises the bar by insisting our politicized needs become fully resolved.</v>
      </c>
      <c r="C989" s="114"/>
      <c r="D989" s="114"/>
      <c r="E989" s="114"/>
      <c r="F989" s="114"/>
      <c r="G989" s="114"/>
      <c r="H989" s="114"/>
      <c r="I989" s="114"/>
      <c r="J989" s="114"/>
      <c r="K989" s="114"/>
      <c r="L989" s="114"/>
      <c r="M989" s="114"/>
      <c r="N989" s="98"/>
    </row>
    <row r="990" spans="1:62" ht="20" customHeight="1">
      <c r="A990" s="95"/>
      <c r="B990" s="114"/>
      <c r="C990" s="114"/>
      <c r="D990" s="114"/>
      <c r="E990" s="114"/>
      <c r="F990" s="114"/>
      <c r="G990" s="114"/>
      <c r="H990" s="114"/>
      <c r="I990" s="114"/>
      <c r="J990" s="114"/>
      <c r="K990" s="114"/>
      <c r="L990" s="114"/>
      <c r="M990" s="114"/>
      <c r="N990" s="98"/>
    </row>
    <row r="991" spans="1:62" ht="20" customHeight="1">
      <c r="A991" s="95"/>
      <c r="B991" s="114"/>
      <c r="C991" s="114"/>
      <c r="D991" s="114"/>
      <c r="E991" s="114"/>
      <c r="F991" s="114"/>
      <c r="G991" s="114"/>
      <c r="H991" s="114"/>
      <c r="I991" s="114"/>
      <c r="J991" s="114"/>
      <c r="K991" s="114"/>
      <c r="L991" s="114"/>
      <c r="M991" s="114"/>
      <c r="N991" s="98"/>
    </row>
    <row r="992" spans="1:62" ht="20" customHeight="1">
      <c r="A992" s="95"/>
      <c r="B992" s="114"/>
      <c r="C992" s="114"/>
      <c r="D992" s="114"/>
      <c r="E992" s="114"/>
      <c r="F992" s="114"/>
      <c r="G992" s="114"/>
      <c r="H992" s="114"/>
      <c r="I992" s="114"/>
      <c r="J992" s="114"/>
      <c r="K992" s="114"/>
      <c r="L992" s="114"/>
      <c r="M992" s="114"/>
      <c r="N992" s="98"/>
    </row>
    <row r="993" spans="1:14" ht="20" customHeight="1">
      <c r="A993" s="95"/>
      <c r="B993" s="114" t="str">
        <f>BB984</f>
        <v>Politics exist to guide our behavior to serve needs, namely to shape laws. While no one sits above the law, no law sits above the needs it exists to serve. Whose needs are best served in how our laws are formed, interpreted, enforced, and politicized?</v>
      </c>
      <c r="C993" s="114"/>
      <c r="D993" s="114"/>
      <c r="E993" s="114"/>
      <c r="F993" s="114"/>
      <c r="G993" s="114"/>
      <c r="H993" s="114"/>
      <c r="I993" s="114"/>
      <c r="J993" s="114"/>
      <c r="K993" s="114"/>
      <c r="L993" s="114"/>
      <c r="M993" s="114"/>
      <c r="N993" s="98"/>
    </row>
    <row r="994" spans="1:14" ht="20" customHeight="1">
      <c r="A994" s="95"/>
      <c r="B994" s="114"/>
      <c r="C994" s="114"/>
      <c r="D994" s="114"/>
      <c r="E994" s="114"/>
      <c r="F994" s="114"/>
      <c r="G994" s="114"/>
      <c r="H994" s="114"/>
      <c r="I994" s="114"/>
      <c r="J994" s="114"/>
      <c r="K994" s="114"/>
      <c r="L994" s="114"/>
      <c r="M994" s="114"/>
      <c r="N994" s="98"/>
    </row>
    <row r="995" spans="1:14" ht="20" customHeight="1">
      <c r="A995" s="95"/>
      <c r="B995" s="114"/>
      <c r="C995" s="114"/>
      <c r="D995" s="114"/>
      <c r="E995" s="114"/>
      <c r="F995" s="114"/>
      <c r="G995" s="114"/>
      <c r="H995" s="114"/>
      <c r="I995" s="114"/>
      <c r="J995" s="114"/>
      <c r="K995" s="114"/>
      <c r="L995" s="114"/>
      <c r="M995" s="114"/>
      <c r="N995" s="98"/>
    </row>
    <row r="996" spans="1:14" ht="20" customHeight="1">
      <c r="A996" s="95"/>
      <c r="B996" s="315" t="str">
        <f>BB985</f>
        <v>Widespread anxiety and depression suggest our politics and our system of laws fail to properly serve our many specific needs. Such anxiety and depression arise from unmet needs, so let's look at particular pain points on both sides of eight key political issues.</v>
      </c>
      <c r="C996" s="315"/>
      <c r="D996" s="315"/>
      <c r="E996" s="315"/>
      <c r="F996" s="315"/>
      <c r="G996" s="315"/>
      <c r="H996" s="315"/>
      <c r="I996" s="315"/>
      <c r="J996" s="315"/>
      <c r="K996" s="315"/>
      <c r="L996" s="315"/>
      <c r="M996" s="315"/>
      <c r="N996" s="98"/>
    </row>
    <row r="997" spans="1:14" ht="20" customHeight="1">
      <c r="A997" s="95"/>
      <c r="B997" s="315"/>
      <c r="C997" s="315"/>
      <c r="D997" s="315"/>
      <c r="E997" s="315"/>
      <c r="F997" s="315"/>
      <c r="G997" s="315"/>
      <c r="H997" s="315"/>
      <c r="I997" s="315"/>
      <c r="J997" s="315"/>
      <c r="K997" s="315"/>
      <c r="L997" s="315"/>
      <c r="M997" s="315"/>
      <c r="N997" s="98"/>
    </row>
    <row r="998" spans="1:14" ht="10" customHeight="1">
      <c r="A998" s="95"/>
      <c r="B998" s="315"/>
      <c r="C998" s="315"/>
      <c r="D998" s="315"/>
      <c r="E998" s="315"/>
      <c r="F998" s="315"/>
      <c r="G998" s="315"/>
      <c r="H998" s="315"/>
      <c r="I998" s="315"/>
      <c r="J998" s="315"/>
      <c r="K998" s="315"/>
      <c r="L998" s="315"/>
      <c r="M998" s="315"/>
      <c r="N998" s="98"/>
    </row>
    <row r="999" spans="1:14">
      <c r="A999" s="106"/>
      <c r="B999" s="107"/>
      <c r="C999" s="107"/>
      <c r="D999" s="107"/>
      <c r="E999" s="107"/>
      <c r="F999" s="107"/>
      <c r="G999" s="107"/>
      <c r="H999" s="108"/>
      <c r="I999" s="107"/>
      <c r="J999" s="107"/>
      <c r="K999" s="107"/>
      <c r="L999" s="107"/>
      <c r="M999" s="107"/>
      <c r="N999" s="109"/>
    </row>
    <row r="1000" spans="1:14" ht="30" customHeight="1">
      <c r="A1000" s="316" t="s">
        <v>66</v>
      </c>
      <c r="B1000" s="317" t="s">
        <v>31</v>
      </c>
      <c r="C1000" s="317"/>
      <c r="D1000" s="317"/>
      <c r="E1000" s="317"/>
      <c r="F1000" s="317"/>
      <c r="G1000" s="317"/>
      <c r="H1000" s="317"/>
      <c r="I1000" s="317"/>
      <c r="J1000" s="317"/>
      <c r="K1000" s="317"/>
      <c r="L1000" s="317"/>
      <c r="M1000" s="317"/>
      <c r="N1000" s="318" t="s">
        <v>68</v>
      </c>
    </row>
    <row r="1001" spans="1:14" ht="35" customHeight="1">
      <c r="A1001" s="319"/>
      <c r="B1001" s="320" t="s">
        <v>563</v>
      </c>
      <c r="C1001" s="320"/>
      <c r="D1001" s="320"/>
      <c r="E1001" s="320"/>
      <c r="F1001" s="320"/>
      <c r="G1001" s="320"/>
      <c r="H1001" s="320"/>
      <c r="I1001" s="320"/>
      <c r="J1001" s="320"/>
      <c r="K1001" s="320"/>
      <c r="L1001" s="320"/>
      <c r="M1001" s="320"/>
      <c r="N1001" s="321"/>
    </row>
    <row r="1002" spans="1:14" ht="35" customHeight="1">
      <c r="A1002" s="296"/>
      <c r="B1002" s="322" t="s">
        <v>564</v>
      </c>
      <c r="C1002" s="322"/>
      <c r="D1002" s="322"/>
      <c r="E1002" s="322"/>
      <c r="F1002" s="322"/>
      <c r="G1002" s="322"/>
      <c r="H1002" s="322"/>
      <c r="I1002" s="322"/>
      <c r="J1002" s="322"/>
      <c r="K1002" s="322"/>
      <c r="L1002" s="322"/>
      <c r="M1002" s="322"/>
      <c r="N1002" s="299"/>
    </row>
    <row r="1003" spans="1:14" ht="35" customHeight="1">
      <c r="A1003" s="296"/>
      <c r="B1003" s="322"/>
      <c r="C1003" s="322"/>
      <c r="D1003" s="322"/>
      <c r="E1003" s="322"/>
      <c r="F1003" s="322"/>
      <c r="G1003" s="322"/>
      <c r="H1003" s="322"/>
      <c r="I1003" s="322"/>
      <c r="J1003" s="322"/>
      <c r="K1003" s="322"/>
      <c r="L1003" s="322"/>
      <c r="M1003" s="322"/>
      <c r="N1003" s="299"/>
    </row>
    <row r="1004" spans="1:14" ht="5" customHeight="1">
      <c r="A1004" s="296"/>
      <c r="B1004" s="297"/>
      <c r="C1004" s="297"/>
      <c r="D1004" s="297"/>
      <c r="E1004" s="297"/>
      <c r="F1004" s="297"/>
      <c r="G1004" s="297"/>
      <c r="H1004" s="298"/>
      <c r="I1004" s="297"/>
      <c r="J1004" s="297"/>
      <c r="K1004" s="297"/>
      <c r="L1004" s="297"/>
      <c r="M1004" s="297"/>
      <c r="N1004" s="299"/>
    </row>
    <row r="1005" spans="1:14" ht="30" customHeight="1">
      <c r="A1005" s="296"/>
      <c r="B1005" s="323" t="s">
        <v>565</v>
      </c>
      <c r="C1005" s="324"/>
      <c r="D1005" s="324"/>
      <c r="E1005" s="324"/>
      <c r="F1005" s="324"/>
      <c r="G1005" s="324"/>
      <c r="H1005" s="325"/>
      <c r="I1005" s="326"/>
      <c r="J1005" s="326"/>
      <c r="K1005" s="326"/>
      <c r="L1005" s="326"/>
      <c r="M1005" s="327" t="s">
        <v>566</v>
      </c>
      <c r="N1005" s="299"/>
    </row>
    <row r="1006" spans="1:14" ht="15" customHeight="1">
      <c r="A1006" s="296"/>
      <c r="B1006" s="328" t="s">
        <v>567</v>
      </c>
      <c r="C1006" s="329"/>
      <c r="D1006" s="329"/>
      <c r="E1006" s="329"/>
      <c r="F1006" s="329"/>
      <c r="G1006" s="329"/>
      <c r="H1006" s="325"/>
      <c r="I1006" s="330"/>
      <c r="J1006" s="330"/>
      <c r="K1006" s="330"/>
      <c r="L1006" s="330"/>
      <c r="M1006" s="331" t="s">
        <v>568</v>
      </c>
      <c r="N1006" s="299"/>
    </row>
    <row r="1007" spans="1:14" ht="5" customHeight="1">
      <c r="A1007" s="296"/>
      <c r="B1007" s="297"/>
      <c r="C1007" s="297"/>
      <c r="D1007" s="297"/>
      <c r="E1007" s="297"/>
      <c r="F1007" s="297"/>
      <c r="G1007" s="297"/>
      <c r="H1007" s="298"/>
      <c r="I1007" s="297"/>
      <c r="J1007" s="297"/>
      <c r="K1007" s="297"/>
      <c r="L1007" s="297"/>
      <c r="M1007" s="297"/>
      <c r="N1007" s="299"/>
    </row>
    <row r="1008" spans="1:14" ht="10.25" customHeight="1">
      <c r="A1008" s="292"/>
      <c r="B1008" s="293"/>
      <c r="C1008" s="293"/>
      <c r="D1008" s="293"/>
      <c r="E1008" s="293"/>
      <c r="F1008" s="293"/>
      <c r="G1008" s="293"/>
      <c r="H1008" s="294"/>
      <c r="I1008" s="293"/>
      <c r="J1008" s="293"/>
      <c r="K1008" s="293"/>
      <c r="L1008" s="293"/>
      <c r="M1008" s="293"/>
      <c r="N1008" s="295"/>
    </row>
    <row r="1009" spans="1:14" ht="15" customHeight="1">
      <c r="A1009" s="292"/>
      <c r="B1009" s="332" t="s">
        <v>569</v>
      </c>
      <c r="C1009" s="293"/>
      <c r="D1009" s="293"/>
      <c r="E1009" s="333" t="s">
        <v>570</v>
      </c>
      <c r="F1009" s="333"/>
      <c r="G1009" s="333"/>
      <c r="H1009" s="333"/>
      <c r="I1009" s="333"/>
      <c r="J1009" s="333"/>
      <c r="K1009" s="293"/>
      <c r="L1009" s="293"/>
      <c r="M1009" s="334" t="s">
        <v>569</v>
      </c>
      <c r="N1009" s="295"/>
    </row>
    <row r="1010" spans="1:14" ht="15" customHeight="1">
      <c r="A1010" s="292"/>
      <c r="B1010" s="335" t="s">
        <v>571</v>
      </c>
      <c r="C1010" s="329"/>
      <c r="D1010" s="329"/>
      <c r="E1010" s="329"/>
      <c r="F1010" s="329"/>
      <c r="G1010" s="329"/>
      <c r="H1010" s="325"/>
      <c r="I1010" s="330"/>
      <c r="J1010" s="330"/>
      <c r="K1010" s="330"/>
      <c r="L1010" s="330"/>
      <c r="M1010" s="336" t="s">
        <v>572</v>
      </c>
      <c r="N1010" s="295"/>
    </row>
    <row r="1011" spans="1:14" ht="15" customHeight="1">
      <c r="A1011" s="292"/>
      <c r="B1011" s="337" t="s">
        <v>573</v>
      </c>
      <c r="C1011" s="329"/>
      <c r="D1011" s="329"/>
      <c r="E1011" s="329"/>
      <c r="F1011" s="329"/>
      <c r="G1011" s="329"/>
      <c r="H1011" s="325"/>
      <c r="I1011" s="330"/>
      <c r="J1011" s="330"/>
      <c r="K1011" s="330"/>
      <c r="L1011" s="330"/>
      <c r="M1011" s="338" t="s">
        <v>574</v>
      </c>
      <c r="N1011" s="295"/>
    </row>
    <row r="1012" spans="1:14" ht="10.25" customHeight="1">
      <c r="A1012" s="292"/>
      <c r="B1012" s="293"/>
      <c r="C1012" s="293"/>
      <c r="D1012" s="293"/>
      <c r="E1012" s="293"/>
      <c r="F1012" s="293"/>
      <c r="G1012" s="293"/>
      <c r="H1012" s="294"/>
      <c r="I1012" s="293"/>
      <c r="J1012" s="293"/>
      <c r="K1012" s="293"/>
      <c r="L1012" s="293"/>
      <c r="M1012" s="293"/>
      <c r="N1012" s="295"/>
    </row>
    <row r="1013" spans="1:14" ht="15" customHeight="1">
      <c r="A1013" s="292"/>
      <c r="B1013" s="332" t="s">
        <v>569</v>
      </c>
      <c r="C1013" s="293"/>
      <c r="D1013" s="293"/>
      <c r="E1013" s="333" t="s">
        <v>575</v>
      </c>
      <c r="F1013" s="333"/>
      <c r="G1013" s="333"/>
      <c r="H1013" s="333"/>
      <c r="I1013" s="333"/>
      <c r="J1013" s="333"/>
      <c r="K1013" s="293"/>
      <c r="L1013" s="293"/>
      <c r="M1013" s="334" t="s">
        <v>569</v>
      </c>
      <c r="N1013" s="295"/>
    </row>
    <row r="1014" spans="1:14" ht="15" customHeight="1">
      <c r="A1014" s="292"/>
      <c r="B1014" s="335" t="s">
        <v>576</v>
      </c>
      <c r="C1014" s="329"/>
      <c r="D1014" s="329"/>
      <c r="E1014" s="329"/>
      <c r="F1014" s="329"/>
      <c r="G1014" s="329"/>
      <c r="H1014" s="325"/>
      <c r="I1014" s="330"/>
      <c r="J1014" s="330"/>
      <c r="K1014" s="330"/>
      <c r="L1014" s="330"/>
      <c r="M1014" s="336" t="s">
        <v>577</v>
      </c>
      <c r="N1014" s="295"/>
    </row>
    <row r="1015" spans="1:14" ht="15" customHeight="1">
      <c r="A1015" s="292"/>
      <c r="B1015" s="337" t="s">
        <v>578</v>
      </c>
      <c r="C1015" s="329"/>
      <c r="D1015" s="329"/>
      <c r="E1015" s="329"/>
      <c r="F1015" s="329"/>
      <c r="G1015" s="329"/>
      <c r="H1015" s="325"/>
      <c r="I1015" s="330"/>
      <c r="J1015" s="330"/>
      <c r="K1015" s="330"/>
      <c r="L1015" s="330"/>
      <c r="M1015" s="338" t="s">
        <v>579</v>
      </c>
      <c r="N1015" s="295"/>
    </row>
    <row r="1016" spans="1:14" ht="10.25" customHeight="1">
      <c r="A1016" s="292"/>
      <c r="B1016" s="293"/>
      <c r="C1016" s="293"/>
      <c r="D1016" s="293"/>
      <c r="E1016" s="293"/>
      <c r="F1016" s="293"/>
      <c r="G1016" s="293"/>
      <c r="H1016" s="294"/>
      <c r="I1016" s="293"/>
      <c r="J1016" s="293"/>
      <c r="K1016" s="293"/>
      <c r="L1016" s="293"/>
      <c r="M1016" s="293"/>
      <c r="N1016" s="295"/>
    </row>
    <row r="1017" spans="1:14" ht="15" customHeight="1">
      <c r="A1017" s="292"/>
      <c r="B1017" s="332" t="s">
        <v>569</v>
      </c>
      <c r="C1017" s="293"/>
      <c r="D1017" s="293"/>
      <c r="E1017" s="333" t="s">
        <v>580</v>
      </c>
      <c r="F1017" s="333"/>
      <c r="G1017" s="333"/>
      <c r="H1017" s="333"/>
      <c r="I1017" s="333"/>
      <c r="J1017" s="333"/>
      <c r="K1017" s="293"/>
      <c r="L1017" s="293"/>
      <c r="M1017" s="334" t="s">
        <v>569</v>
      </c>
      <c r="N1017" s="295"/>
    </row>
    <row r="1018" spans="1:14" ht="15" customHeight="1">
      <c r="A1018" s="292"/>
      <c r="B1018" s="335" t="s">
        <v>581</v>
      </c>
      <c r="C1018" s="329"/>
      <c r="D1018" s="329"/>
      <c r="E1018" s="329"/>
      <c r="F1018" s="329"/>
      <c r="G1018" s="329"/>
      <c r="H1018" s="325"/>
      <c r="I1018" s="330"/>
      <c r="J1018" s="330"/>
      <c r="K1018" s="330"/>
      <c r="L1018" s="330"/>
      <c r="M1018" s="336" t="s">
        <v>582</v>
      </c>
      <c r="N1018" s="295"/>
    </row>
    <row r="1019" spans="1:14" ht="15" customHeight="1">
      <c r="A1019" s="292"/>
      <c r="B1019" s="337" t="s">
        <v>583</v>
      </c>
      <c r="C1019" s="329"/>
      <c r="D1019" s="329"/>
      <c r="E1019" s="329"/>
      <c r="F1019" s="329"/>
      <c r="G1019" s="329"/>
      <c r="H1019" s="325"/>
      <c r="I1019" s="330"/>
      <c r="J1019" s="330"/>
      <c r="K1019" s="330"/>
      <c r="L1019" s="330"/>
      <c r="M1019" s="338" t="s">
        <v>584</v>
      </c>
      <c r="N1019" s="295"/>
    </row>
    <row r="1020" spans="1:14" ht="10.25" customHeight="1">
      <c r="A1020" s="292"/>
      <c r="B1020" s="293"/>
      <c r="C1020" s="293"/>
      <c r="D1020" s="293"/>
      <c r="E1020" s="293"/>
      <c r="F1020" s="293"/>
      <c r="G1020" s="293"/>
      <c r="H1020" s="294"/>
      <c r="I1020" s="293"/>
      <c r="J1020" s="293"/>
      <c r="K1020" s="293"/>
      <c r="L1020" s="293"/>
      <c r="M1020" s="293"/>
      <c r="N1020" s="295"/>
    </row>
    <row r="1021" spans="1:14" ht="15" customHeight="1">
      <c r="A1021" s="292"/>
      <c r="B1021" s="332" t="s">
        <v>569</v>
      </c>
      <c r="C1021" s="293"/>
      <c r="D1021" s="293"/>
      <c r="E1021" s="333" t="s">
        <v>585</v>
      </c>
      <c r="F1021" s="333"/>
      <c r="G1021" s="333"/>
      <c r="H1021" s="333"/>
      <c r="I1021" s="333"/>
      <c r="J1021" s="333"/>
      <c r="K1021" s="293"/>
      <c r="L1021" s="293"/>
      <c r="M1021" s="334" t="s">
        <v>569</v>
      </c>
      <c r="N1021" s="295"/>
    </row>
    <row r="1022" spans="1:14" ht="15" customHeight="1">
      <c r="A1022" s="292"/>
      <c r="B1022" s="335" t="s">
        <v>586</v>
      </c>
      <c r="C1022" s="329"/>
      <c r="D1022" s="329"/>
      <c r="E1022" s="329"/>
      <c r="F1022" s="329"/>
      <c r="G1022" s="329"/>
      <c r="H1022" s="325"/>
      <c r="I1022" s="330"/>
      <c r="J1022" s="330"/>
      <c r="K1022" s="330"/>
      <c r="L1022" s="330"/>
      <c r="M1022" s="336" t="s">
        <v>587</v>
      </c>
      <c r="N1022" s="295"/>
    </row>
    <row r="1023" spans="1:14" ht="15" customHeight="1">
      <c r="A1023" s="292"/>
      <c r="B1023" s="337" t="s">
        <v>588</v>
      </c>
      <c r="C1023" s="329"/>
      <c r="D1023" s="329"/>
      <c r="E1023" s="329"/>
      <c r="F1023" s="329"/>
      <c r="G1023" s="329"/>
      <c r="H1023" s="325"/>
      <c r="I1023" s="330"/>
      <c r="J1023" s="330"/>
      <c r="K1023" s="330"/>
      <c r="L1023" s="330"/>
      <c r="M1023" s="338" t="s">
        <v>589</v>
      </c>
      <c r="N1023" s="295"/>
    </row>
    <row r="1024" spans="1:14" ht="10.25" customHeight="1">
      <c r="A1024" s="292"/>
      <c r="B1024" s="293"/>
      <c r="C1024" s="293"/>
      <c r="D1024" s="293"/>
      <c r="E1024" s="293"/>
      <c r="F1024" s="293"/>
      <c r="G1024" s="293"/>
      <c r="H1024" s="294"/>
      <c r="I1024" s="293"/>
      <c r="J1024" s="293"/>
      <c r="K1024" s="293"/>
      <c r="L1024" s="293"/>
      <c r="M1024" s="293"/>
      <c r="N1024" s="295"/>
    </row>
    <row r="1025" spans="1:14" ht="15" customHeight="1">
      <c r="A1025" s="292"/>
      <c r="B1025" s="332" t="s">
        <v>569</v>
      </c>
      <c r="C1025" s="293"/>
      <c r="D1025" s="293"/>
      <c r="E1025" s="333" t="s">
        <v>590</v>
      </c>
      <c r="F1025" s="333"/>
      <c r="G1025" s="333"/>
      <c r="H1025" s="333"/>
      <c r="I1025" s="333"/>
      <c r="J1025" s="333"/>
      <c r="K1025" s="293"/>
      <c r="L1025" s="293"/>
      <c r="M1025" s="334" t="s">
        <v>569</v>
      </c>
      <c r="N1025" s="295"/>
    </row>
    <row r="1026" spans="1:14" ht="15" customHeight="1">
      <c r="A1026" s="292"/>
      <c r="B1026" s="335" t="s">
        <v>591</v>
      </c>
      <c r="C1026" s="329"/>
      <c r="D1026" s="329"/>
      <c r="E1026" s="329"/>
      <c r="F1026" s="329"/>
      <c r="G1026" s="329"/>
      <c r="H1026" s="325"/>
      <c r="I1026" s="330"/>
      <c r="J1026" s="330"/>
      <c r="K1026" s="330"/>
      <c r="L1026" s="330"/>
      <c r="M1026" s="336" t="s">
        <v>592</v>
      </c>
      <c r="N1026" s="295"/>
    </row>
    <row r="1027" spans="1:14" ht="15" customHeight="1">
      <c r="A1027" s="292"/>
      <c r="B1027" s="337" t="s">
        <v>593</v>
      </c>
      <c r="C1027" s="329"/>
      <c r="D1027" s="329"/>
      <c r="E1027" s="329"/>
      <c r="F1027" s="329"/>
      <c r="G1027" s="329"/>
      <c r="H1027" s="325"/>
      <c r="I1027" s="330"/>
      <c r="J1027" s="330"/>
      <c r="K1027" s="330"/>
      <c r="L1027" s="330"/>
      <c r="M1027" s="338" t="s">
        <v>594</v>
      </c>
      <c r="N1027" s="295"/>
    </row>
    <row r="1028" spans="1:14" ht="10.25" customHeight="1">
      <c r="A1028" s="292"/>
      <c r="B1028" s="293"/>
      <c r="C1028" s="293"/>
      <c r="D1028" s="293"/>
      <c r="E1028" s="293"/>
      <c r="F1028" s="293"/>
      <c r="G1028" s="293"/>
      <c r="H1028" s="294"/>
      <c r="I1028" s="293"/>
      <c r="J1028" s="293"/>
      <c r="K1028" s="293"/>
      <c r="L1028" s="293"/>
      <c r="M1028" s="293"/>
      <c r="N1028" s="295"/>
    </row>
    <row r="1029" spans="1:14" ht="15" customHeight="1">
      <c r="A1029" s="292"/>
      <c r="B1029" s="332" t="s">
        <v>569</v>
      </c>
      <c r="C1029" s="293"/>
      <c r="D1029" s="293"/>
      <c r="E1029" s="333" t="s">
        <v>595</v>
      </c>
      <c r="F1029" s="333"/>
      <c r="G1029" s="333"/>
      <c r="H1029" s="333"/>
      <c r="I1029" s="333"/>
      <c r="J1029" s="333"/>
      <c r="K1029" s="293"/>
      <c r="L1029" s="293"/>
      <c r="M1029" s="334" t="s">
        <v>569</v>
      </c>
      <c r="N1029" s="295"/>
    </row>
    <row r="1030" spans="1:14" ht="15" customHeight="1">
      <c r="A1030" s="292"/>
      <c r="B1030" s="335" t="s">
        <v>596</v>
      </c>
      <c r="C1030" s="329"/>
      <c r="D1030" s="329"/>
      <c r="E1030" s="329"/>
      <c r="F1030" s="329"/>
      <c r="G1030" s="329"/>
      <c r="H1030" s="325"/>
      <c r="I1030" s="330"/>
      <c r="J1030" s="330"/>
      <c r="K1030" s="330"/>
      <c r="L1030" s="330"/>
      <c r="M1030" s="336" t="s">
        <v>597</v>
      </c>
      <c r="N1030" s="295"/>
    </row>
    <row r="1031" spans="1:14" ht="15" customHeight="1">
      <c r="A1031" s="292"/>
      <c r="B1031" s="337" t="s">
        <v>598</v>
      </c>
      <c r="C1031" s="329"/>
      <c r="D1031" s="329"/>
      <c r="E1031" s="329"/>
      <c r="F1031" s="329"/>
      <c r="G1031" s="329"/>
      <c r="H1031" s="325"/>
      <c r="I1031" s="330"/>
      <c r="J1031" s="330"/>
      <c r="K1031" s="330"/>
      <c r="L1031" s="330"/>
      <c r="M1031" s="338" t="s">
        <v>599</v>
      </c>
      <c r="N1031" s="295"/>
    </row>
    <row r="1032" spans="1:14" ht="10.25" customHeight="1">
      <c r="A1032" s="292"/>
      <c r="B1032" s="293"/>
      <c r="C1032" s="293"/>
      <c r="D1032" s="293"/>
      <c r="E1032" s="293"/>
      <c r="F1032" s="293"/>
      <c r="G1032" s="293"/>
      <c r="H1032" s="294"/>
      <c r="I1032" s="293"/>
      <c r="J1032" s="293"/>
      <c r="K1032" s="293"/>
      <c r="L1032" s="293"/>
      <c r="M1032" s="293"/>
      <c r="N1032" s="295"/>
    </row>
    <row r="1033" spans="1:14" ht="15" customHeight="1">
      <c r="A1033" s="292"/>
      <c r="B1033" s="332" t="s">
        <v>569</v>
      </c>
      <c r="C1033" s="293"/>
      <c r="D1033" s="293"/>
      <c r="E1033" s="333" t="s">
        <v>600</v>
      </c>
      <c r="F1033" s="333"/>
      <c r="G1033" s="333"/>
      <c r="H1033" s="333"/>
      <c r="I1033" s="333"/>
      <c r="J1033" s="333"/>
      <c r="K1033" s="293"/>
      <c r="L1033" s="293"/>
      <c r="M1033" s="334" t="s">
        <v>569</v>
      </c>
      <c r="N1033" s="295"/>
    </row>
    <row r="1034" spans="1:14" ht="15" customHeight="1">
      <c r="A1034" s="292"/>
      <c r="B1034" s="335" t="s">
        <v>601</v>
      </c>
      <c r="C1034" s="329"/>
      <c r="D1034" s="329"/>
      <c r="E1034" s="329"/>
      <c r="F1034" s="329"/>
      <c r="G1034" s="329"/>
      <c r="H1034" s="325"/>
      <c r="I1034" s="330"/>
      <c r="J1034" s="330"/>
      <c r="K1034" s="330"/>
      <c r="L1034" s="330"/>
      <c r="M1034" s="336" t="s">
        <v>602</v>
      </c>
      <c r="N1034" s="295"/>
    </row>
    <row r="1035" spans="1:14" ht="15" customHeight="1">
      <c r="A1035" s="292"/>
      <c r="B1035" s="337" t="s">
        <v>603</v>
      </c>
      <c r="C1035" s="329"/>
      <c r="D1035" s="329"/>
      <c r="E1035" s="329"/>
      <c r="F1035" s="329"/>
      <c r="G1035" s="329"/>
      <c r="H1035" s="325"/>
      <c r="I1035" s="330"/>
      <c r="J1035" s="330"/>
      <c r="K1035" s="330"/>
      <c r="L1035" s="330"/>
      <c r="M1035" s="338" t="s">
        <v>604</v>
      </c>
      <c r="N1035" s="295"/>
    </row>
    <row r="1036" spans="1:14" ht="10.25" customHeight="1">
      <c r="A1036" s="292"/>
      <c r="B1036" s="293"/>
      <c r="C1036" s="293"/>
      <c r="D1036" s="293"/>
      <c r="E1036" s="293"/>
      <c r="F1036" s="293"/>
      <c r="G1036" s="293"/>
      <c r="H1036" s="294"/>
      <c r="I1036" s="293"/>
      <c r="J1036" s="293"/>
      <c r="K1036" s="293"/>
      <c r="L1036" s="293"/>
      <c r="M1036" s="293"/>
      <c r="N1036" s="295"/>
    </row>
    <row r="1037" spans="1:14" ht="15" customHeight="1">
      <c r="A1037" s="292"/>
      <c r="B1037" s="332" t="s">
        <v>569</v>
      </c>
      <c r="C1037" s="293"/>
      <c r="D1037" s="293"/>
      <c r="E1037" s="333" t="s">
        <v>605</v>
      </c>
      <c r="F1037" s="333"/>
      <c r="G1037" s="333"/>
      <c r="H1037" s="333"/>
      <c r="I1037" s="333"/>
      <c r="J1037" s="333"/>
      <c r="K1037" s="293"/>
      <c r="L1037" s="293"/>
      <c r="M1037" s="334" t="s">
        <v>569</v>
      </c>
      <c r="N1037" s="295"/>
    </row>
    <row r="1038" spans="1:14" ht="15" customHeight="1">
      <c r="A1038" s="292"/>
      <c r="B1038" s="335" t="s">
        <v>606</v>
      </c>
      <c r="C1038" s="329"/>
      <c r="D1038" s="329"/>
      <c r="E1038" s="329"/>
      <c r="F1038" s="329"/>
      <c r="G1038" s="329"/>
      <c r="H1038" s="325"/>
      <c r="I1038" s="330"/>
      <c r="J1038" s="330"/>
      <c r="K1038" s="330"/>
      <c r="L1038" s="330"/>
      <c r="M1038" s="336" t="s">
        <v>607</v>
      </c>
      <c r="N1038" s="295"/>
    </row>
    <row r="1039" spans="1:14" ht="15" customHeight="1">
      <c r="A1039" s="292"/>
      <c r="B1039" s="337" t="s">
        <v>608</v>
      </c>
      <c r="C1039" s="329"/>
      <c r="D1039" s="329"/>
      <c r="E1039" s="329"/>
      <c r="F1039" s="329"/>
      <c r="G1039" s="329"/>
      <c r="H1039" s="325"/>
      <c r="I1039" s="330"/>
      <c r="J1039" s="330"/>
      <c r="K1039" s="330"/>
      <c r="L1039" s="330"/>
      <c r="M1039" s="338" t="s">
        <v>609</v>
      </c>
      <c r="N1039" s="295"/>
    </row>
    <row r="1040" spans="1:14" ht="5" customHeight="1">
      <c r="A1040" s="292"/>
      <c r="B1040" s="293"/>
      <c r="C1040" s="293"/>
      <c r="D1040" s="293"/>
      <c r="E1040" s="293"/>
      <c r="F1040" s="293"/>
      <c r="G1040" s="293"/>
      <c r="H1040" s="294"/>
      <c r="I1040" s="293"/>
      <c r="J1040" s="293"/>
      <c r="K1040" s="293"/>
      <c r="L1040" s="293"/>
      <c r="M1040" s="293"/>
      <c r="N1040" s="295"/>
    </row>
    <row r="1041" spans="1:79" ht="13" customHeight="1">
      <c r="A1041" s="292"/>
      <c r="B1041" s="339" t="s">
        <v>610</v>
      </c>
      <c r="C1041" s="339"/>
      <c r="D1041" s="339"/>
      <c r="E1041" s="339"/>
      <c r="F1041" s="339"/>
      <c r="G1041" s="339"/>
      <c r="H1041" s="340" t="s">
        <v>611</v>
      </c>
      <c r="I1041" s="340"/>
      <c r="J1041" s="340"/>
      <c r="K1041" s="340"/>
      <c r="L1041" s="340"/>
      <c r="M1041" s="340"/>
      <c r="N1041" s="295"/>
    </row>
    <row r="1042" spans="1:79" ht="13" customHeight="1">
      <c r="A1042" s="292"/>
      <c r="B1042" s="339"/>
      <c r="C1042" s="339"/>
      <c r="D1042" s="339"/>
      <c r="E1042" s="339"/>
      <c r="F1042" s="339"/>
      <c r="G1042" s="339"/>
      <c r="H1042" s="340"/>
      <c r="I1042" s="340"/>
      <c r="J1042" s="340"/>
      <c r="K1042" s="340"/>
      <c r="L1042" s="340"/>
      <c r="M1042" s="340"/>
      <c r="N1042" s="295"/>
    </row>
    <row r="1043" spans="1:79" ht="5" customHeight="1">
      <c r="A1043" s="304"/>
      <c r="B1043" s="305"/>
      <c r="C1043" s="305"/>
      <c r="D1043" s="305"/>
      <c r="E1043" s="305"/>
      <c r="F1043" s="305"/>
      <c r="G1043" s="305"/>
      <c r="H1043" s="306"/>
      <c r="I1043" s="305"/>
      <c r="J1043" s="305"/>
      <c r="K1043" s="305"/>
      <c r="L1043" s="305"/>
      <c r="M1043" s="305"/>
      <c r="N1043" s="307"/>
    </row>
    <row r="1044" spans="1:79" ht="30" customHeight="1">
      <c r="A1044" s="341" t="s">
        <v>66</v>
      </c>
      <c r="B1044" s="342" t="s">
        <v>612</v>
      </c>
      <c r="C1044" s="342"/>
      <c r="D1044" s="342"/>
      <c r="E1044" s="342"/>
      <c r="F1044" s="342"/>
      <c r="G1044" s="342"/>
      <c r="H1044" s="342"/>
      <c r="I1044" s="342"/>
      <c r="J1044" s="342"/>
      <c r="K1044" s="342"/>
      <c r="L1044" s="342"/>
      <c r="M1044" s="343"/>
      <c r="N1044" s="344" t="s">
        <v>68</v>
      </c>
    </row>
    <row r="1045" spans="1:79">
      <c r="A1045" s="345"/>
      <c r="B1045" s="346"/>
      <c r="C1045" s="346"/>
      <c r="D1045" s="346"/>
      <c r="E1045" s="346"/>
      <c r="F1045" s="346"/>
      <c r="G1045" s="346"/>
      <c r="H1045" s="347"/>
      <c r="I1045" s="348"/>
      <c r="J1045" s="346"/>
      <c r="K1045" s="346"/>
      <c r="L1045" s="346"/>
      <c r="M1045" s="346"/>
      <c r="N1045" s="349"/>
    </row>
    <row r="1046" spans="1:79" ht="13.5" thickBot="1">
      <c r="A1046" s="345"/>
      <c r="B1046" s="346"/>
      <c r="C1046" s="346"/>
      <c r="D1046" s="346"/>
      <c r="E1046" s="346"/>
      <c r="F1046" s="346"/>
      <c r="G1046" s="346"/>
      <c r="H1046" s="347"/>
      <c r="I1046" s="346"/>
      <c r="J1046" s="346"/>
      <c r="K1046" s="346"/>
      <c r="L1046" s="346"/>
      <c r="M1046" s="346"/>
      <c r="N1046" s="349"/>
    </row>
    <row r="1047" spans="1:79" ht="45" customHeight="1" thickTop="1" thickBot="1">
      <c r="A1047" s="345"/>
      <c r="B1047" s="346"/>
      <c r="C1047" s="350" t="s">
        <v>570</v>
      </c>
      <c r="D1047" s="351"/>
      <c r="E1047" s="351"/>
      <c r="F1047" s="351"/>
      <c r="G1047" s="351"/>
      <c r="H1047" s="351"/>
      <c r="I1047" s="351"/>
      <c r="J1047" s="351"/>
      <c r="K1047" s="351"/>
      <c r="L1047" s="352"/>
      <c r="M1047" s="346"/>
      <c r="N1047" s="349"/>
      <c r="BB1047" s="101" t="s">
        <v>570</v>
      </c>
      <c r="BD1047" s="101" t="s">
        <v>249</v>
      </c>
      <c r="BF1047" s="4" t="s">
        <v>613</v>
      </c>
      <c r="BH1047" s="4" t="s">
        <v>614</v>
      </c>
    </row>
    <row r="1048" spans="1:79" ht="13.5" thickTop="1">
      <c r="A1048" s="345"/>
      <c r="B1048" s="346"/>
      <c r="C1048" s="346"/>
      <c r="D1048" s="346"/>
      <c r="E1048" s="346"/>
      <c r="F1048" s="346"/>
      <c r="G1048" s="346"/>
      <c r="H1048" s="347"/>
      <c r="I1048" s="346"/>
      <c r="J1048" s="346"/>
      <c r="K1048" s="346"/>
      <c r="L1048" s="346"/>
      <c r="M1048" s="353"/>
      <c r="N1048" s="349"/>
      <c r="BB1048" s="101" t="s">
        <v>575</v>
      </c>
      <c r="BD1048" s="101" t="s">
        <v>250</v>
      </c>
      <c r="BF1048" s="4" t="s">
        <v>615</v>
      </c>
      <c r="BH1048" s="4" t="s">
        <v>616</v>
      </c>
    </row>
    <row r="1049" spans="1:79" ht="30" customHeight="1">
      <c r="A1049" s="345"/>
      <c r="B1049" s="354" t="s">
        <v>617</v>
      </c>
      <c r="C1049" s="354"/>
      <c r="D1049" s="355" t="s">
        <v>618</v>
      </c>
      <c r="E1049" s="355"/>
      <c r="F1049" s="355"/>
      <c r="G1049" s="356" t="s">
        <v>619</v>
      </c>
      <c r="H1049" s="356"/>
      <c r="I1049" s="357" t="s">
        <v>620</v>
      </c>
      <c r="J1049" s="357"/>
      <c r="K1049" s="357"/>
      <c r="L1049" s="358" t="s">
        <v>621</v>
      </c>
      <c r="M1049" s="358"/>
      <c r="N1049" s="349"/>
      <c r="AD1049" s="99"/>
      <c r="BB1049" s="101" t="s">
        <v>580</v>
      </c>
      <c r="BD1049" s="101" t="s">
        <v>251</v>
      </c>
      <c r="BF1049" s="4" t="s">
        <v>622</v>
      </c>
      <c r="BH1049" s="4" t="s">
        <v>623</v>
      </c>
    </row>
    <row r="1050" spans="1:79" ht="30" customHeight="1">
      <c r="A1050" s="345"/>
      <c r="B1050" s="354"/>
      <c r="C1050" s="354"/>
      <c r="D1050" s="355" t="s">
        <v>624</v>
      </c>
      <c r="E1050" s="355"/>
      <c r="F1050" s="355"/>
      <c r="G1050" s="356" t="s">
        <v>619</v>
      </c>
      <c r="H1050" s="356"/>
      <c r="I1050" s="357" t="s">
        <v>625</v>
      </c>
      <c r="J1050" s="357"/>
      <c r="K1050" s="357"/>
      <c r="L1050" s="358"/>
      <c r="M1050" s="358"/>
      <c r="N1050" s="349"/>
      <c r="BB1050" s="101" t="s">
        <v>585</v>
      </c>
      <c r="BD1050" s="101" t="s">
        <v>252</v>
      </c>
      <c r="BF1050" s="4" t="s">
        <v>626</v>
      </c>
      <c r="BH1050" s="4" t="s">
        <v>627</v>
      </c>
    </row>
    <row r="1051" spans="1:79" ht="30" customHeight="1">
      <c r="A1051" s="345"/>
      <c r="B1051" s="354"/>
      <c r="C1051" s="354"/>
      <c r="D1051" s="355" t="s">
        <v>628</v>
      </c>
      <c r="E1051" s="355"/>
      <c r="F1051" s="355"/>
      <c r="G1051" s="356" t="s">
        <v>619</v>
      </c>
      <c r="H1051" s="356"/>
      <c r="I1051" s="357" t="s">
        <v>629</v>
      </c>
      <c r="J1051" s="357"/>
      <c r="K1051" s="357"/>
      <c r="L1051" s="358"/>
      <c r="M1051" s="358"/>
      <c r="N1051" s="349"/>
      <c r="BB1051" s="101" t="s">
        <v>590</v>
      </c>
      <c r="BD1051" s="101" t="s">
        <v>253</v>
      </c>
      <c r="BF1051" s="4" t="s">
        <v>630</v>
      </c>
      <c r="BH1051" s="4" t="s">
        <v>631</v>
      </c>
    </row>
    <row r="1052" spans="1:79">
      <c r="A1052" s="345"/>
      <c r="B1052" s="346"/>
      <c r="C1052" s="346"/>
      <c r="D1052" s="346"/>
      <c r="E1052" s="346"/>
      <c r="F1052" s="346"/>
      <c r="G1052" s="346"/>
      <c r="H1052" s="347"/>
      <c r="I1052" s="346"/>
      <c r="J1052" s="346"/>
      <c r="K1052" s="346"/>
      <c r="L1052" s="346"/>
      <c r="M1052" s="346"/>
      <c r="N1052" s="349"/>
      <c r="BB1052" s="101" t="s">
        <v>595</v>
      </c>
      <c r="BD1052" s="101" t="s">
        <v>254</v>
      </c>
      <c r="BF1052" s="4" t="s">
        <v>632</v>
      </c>
      <c r="BH1052" s="4" t="s">
        <v>633</v>
      </c>
    </row>
    <row r="1053" spans="1:79" ht="13.5" thickBot="1">
      <c r="A1053" s="345"/>
      <c r="B1053" s="346"/>
      <c r="C1053" s="346"/>
      <c r="D1053" s="346"/>
      <c r="E1053" s="346"/>
      <c r="F1053" s="346"/>
      <c r="G1053" s="346"/>
      <c r="H1053" s="347"/>
      <c r="I1053" s="346"/>
      <c r="J1053" s="346"/>
      <c r="K1053" s="346"/>
      <c r="L1053" s="346"/>
      <c r="M1053" s="346"/>
      <c r="N1053" s="349"/>
      <c r="BB1053" s="101" t="s">
        <v>600</v>
      </c>
      <c r="BD1053" s="101" t="s">
        <v>255</v>
      </c>
      <c r="BF1053" s="4" t="s">
        <v>634</v>
      </c>
      <c r="BH1053" s="4" t="s">
        <v>635</v>
      </c>
    </row>
    <row r="1054" spans="1:79" ht="30" customHeight="1" thickTop="1">
      <c r="A1054" s="345"/>
      <c r="B1054" s="359" t="s">
        <v>636</v>
      </c>
      <c r="C1054" s="360"/>
      <c r="D1054" s="360"/>
      <c r="E1054" s="360"/>
      <c r="F1054" s="360"/>
      <c r="G1054" s="361"/>
      <c r="H1054" s="362" t="s">
        <v>637</v>
      </c>
      <c r="I1054" s="363"/>
      <c r="J1054" s="363"/>
      <c r="K1054" s="363"/>
      <c r="L1054" s="363"/>
      <c r="M1054" s="364"/>
      <c r="N1054" s="349"/>
      <c r="BB1054" s="101" t="s">
        <v>638</v>
      </c>
      <c r="BD1054" s="101" t="s">
        <v>256</v>
      </c>
      <c r="BF1054" s="4" t="s">
        <v>639</v>
      </c>
      <c r="BH1054" s="4" t="s">
        <v>640</v>
      </c>
    </row>
    <row r="1055" spans="1:79" ht="30" customHeight="1" thickBot="1">
      <c r="A1055" s="345"/>
      <c r="B1055" s="365" t="str">
        <f>BB1055</f>
        <v>EASY ENTRY</v>
      </c>
      <c r="C1055" s="366"/>
      <c r="D1055" s="366"/>
      <c r="E1055" s="366"/>
      <c r="F1055" s="366"/>
      <c r="G1055" s="367"/>
      <c r="H1055" s="368" t="str">
        <f>BB1056</f>
        <v>VETTED ENTRY</v>
      </c>
      <c r="I1055" s="369"/>
      <c r="J1055" s="369"/>
      <c r="K1055" s="369"/>
      <c r="L1055" s="369"/>
      <c r="M1055" s="370"/>
      <c r="N1055" s="349"/>
      <c r="BB1055" s="4" t="str">
        <f>IF($C$1047=BB$1047,BE1055,IF($C$1047=BB$1048,BF1055,IF($C$1047=BB$1049,BG1055,IF($C$1047=BB$1050,BH1055,IF($C$1047=BB$1051,BI1055,IF($C$1047=BB$1052,BJ1055,IF($C$1047=BB$1053,BK1055,IF($C$1047=BB$1054,BL1055,""))))))))</f>
        <v>EASY ENTRY</v>
      </c>
      <c r="BD1055" s="167" t="s">
        <v>641</v>
      </c>
      <c r="BE1055" s="4" t="s">
        <v>280</v>
      </c>
      <c r="BF1055" s="4" t="s">
        <v>642</v>
      </c>
      <c r="BG1055" s="4" t="s">
        <v>643</v>
      </c>
      <c r="BH1055" s="4" t="s">
        <v>644</v>
      </c>
      <c r="BI1055" s="4" t="s">
        <v>645</v>
      </c>
      <c r="BJ1055" s="4" t="s">
        <v>646</v>
      </c>
      <c r="BK1055" s="4" t="s">
        <v>647</v>
      </c>
      <c r="BL1055" s="4" t="s">
        <v>648</v>
      </c>
      <c r="BT1055" s="101" t="s">
        <v>69</v>
      </c>
      <c r="BU1055" s="101" t="s">
        <v>70</v>
      </c>
    </row>
    <row r="1056" spans="1:79" ht="16" thickTop="1">
      <c r="A1056" s="345"/>
      <c r="B1056" s="346"/>
      <c r="C1056" s="346"/>
      <c r="D1056" s="346"/>
      <c r="E1056" s="346"/>
      <c r="F1056" s="346"/>
      <c r="G1056" s="346"/>
      <c r="H1056" s="347"/>
      <c r="I1056" s="346"/>
      <c r="J1056" s="346"/>
      <c r="K1056" s="346"/>
      <c r="L1056" s="346"/>
      <c r="M1056" s="346"/>
      <c r="N1056" s="349"/>
      <c r="BB1056" s="4" t="str">
        <f>IF($C$1047=BB$1047,BE1056,IF($C$1047=BB$1048,BF1056,IF($C$1047=BB$1049,BG1056,IF($C$1047=BB$1050,BH1056,IF($C$1047=BB$1051,BI1056,IF($C$1047=BB$1052,BJ1056,IF($C$1047=BB$1053,BK1056,IF($C$1047=BB$1054,BL1056,""))))))))</f>
        <v>VETTED ENTRY</v>
      </c>
      <c r="BD1056" s="167" t="s">
        <v>649</v>
      </c>
      <c r="BE1056" s="4" t="s">
        <v>650</v>
      </c>
      <c r="BF1056" s="4" t="s">
        <v>651</v>
      </c>
      <c r="BG1056" s="4" t="s">
        <v>652</v>
      </c>
      <c r="BH1056" s="4" t="s">
        <v>653</v>
      </c>
      <c r="BI1056" s="4" t="s">
        <v>654</v>
      </c>
      <c r="BJ1056" s="4" t="s">
        <v>655</v>
      </c>
      <c r="BK1056" s="4" t="s">
        <v>656</v>
      </c>
      <c r="BL1056" s="4" t="s">
        <v>657</v>
      </c>
      <c r="BT1056" s="371" t="s">
        <v>71</v>
      </c>
      <c r="BU1056" s="372" t="s">
        <v>72</v>
      </c>
      <c r="BV1056" s="4" t="str">
        <f>CONCATENATE(BW1056,BX1056,BY1056,CA1056)</f>
        <v>Resolving 0 more than resolving 0</v>
      </c>
      <c r="BW1056" s="4" t="s">
        <v>73</v>
      </c>
      <c r="BX1056" s="4">
        <f>$B$173</f>
        <v>0</v>
      </c>
      <c r="BY1056" s="4" t="s">
        <v>74</v>
      </c>
      <c r="CA1056" s="4">
        <f>$H$173</f>
        <v>0</v>
      </c>
    </row>
    <row r="1057" spans="1:79">
      <c r="A1057" s="345"/>
      <c r="B1057" s="346"/>
      <c r="C1057" s="346"/>
      <c r="D1057" s="346"/>
      <c r="E1057" s="346"/>
      <c r="F1057" s="346"/>
      <c r="G1057" s="346"/>
      <c r="H1057" s="347"/>
      <c r="I1057" s="346"/>
      <c r="J1057" s="346"/>
      <c r="K1057" s="346"/>
      <c r="L1057" s="346"/>
      <c r="M1057" s="346"/>
      <c r="N1057" s="349"/>
      <c r="BT1057" s="371" t="s">
        <v>77</v>
      </c>
      <c r="BU1057" s="372" t="s">
        <v>78</v>
      </c>
      <c r="BV1057" s="4" t="str">
        <f>CONCATENATE(BW1057,CA1057,BY1057,BX1057)</f>
        <v>Resolving 0 more than resolving 0</v>
      </c>
      <c r="BW1057" s="4" t="s">
        <v>73</v>
      </c>
      <c r="BX1057" s="4">
        <f>$B$173</f>
        <v>0</v>
      </c>
      <c r="BY1057" s="4" t="s">
        <v>74</v>
      </c>
      <c r="CA1057" s="4">
        <f>$H$173</f>
        <v>0</v>
      </c>
    </row>
    <row r="1058" spans="1:79" ht="20" customHeight="1" thickBot="1">
      <c r="A1058" s="345"/>
      <c r="B1058" s="373" t="s">
        <v>618</v>
      </c>
      <c r="C1058" s="374"/>
      <c r="D1058" s="374"/>
      <c r="E1058" s="374"/>
      <c r="F1058" s="374"/>
      <c r="G1058" s="374"/>
      <c r="H1058" s="375"/>
      <c r="I1058" s="374"/>
      <c r="J1058" s="374"/>
      <c r="K1058" s="374"/>
      <c r="L1058" s="374"/>
      <c r="M1058" s="376" t="str">
        <f>B1058</f>
        <v>ARGUE</v>
      </c>
      <c r="N1058" s="349"/>
      <c r="BE1058" s="157" t="str">
        <f>BD1047</f>
        <v>IMM</v>
      </c>
      <c r="BF1058" s="157" t="str">
        <f>BD1048</f>
        <v>CLI</v>
      </c>
      <c r="BG1058" s="157" t="str">
        <f>BD1049</f>
        <v>GUN</v>
      </c>
      <c r="BH1058" s="157" t="str">
        <f>BD1050</f>
        <v>ABO</v>
      </c>
      <c r="BI1058" s="157" t="str">
        <f>BD1051</f>
        <v>HEA</v>
      </c>
      <c r="BJ1058" s="157" t="str">
        <f>BD1052</f>
        <v>CRI</v>
      </c>
      <c r="BK1058" s="157" t="str">
        <f>BD1053</f>
        <v>ECO</v>
      </c>
      <c r="BL1058" s="157" t="str">
        <f>BD1054</f>
        <v>RAC</v>
      </c>
      <c r="BM1058" s="203" t="s">
        <v>432</v>
      </c>
      <c r="BT1058" s="371" t="s">
        <v>79</v>
      </c>
      <c r="BU1058" s="372" t="s">
        <v>80</v>
      </c>
    </row>
    <row r="1059" spans="1:79" ht="20" customHeight="1">
      <c r="A1059" s="345"/>
      <c r="B1059" s="377" t="str">
        <f>BB1059</f>
        <v>No one is “illegal” and national borders reinforce discriminatory systems like racism and classism, usually against people exploited by US foreign interventions.</v>
      </c>
      <c r="C1059" s="378"/>
      <c r="D1059" s="378"/>
      <c r="E1059" s="378"/>
      <c r="F1059" s="378"/>
      <c r="G1059" s="378"/>
      <c r="H1059" s="379" t="str">
        <f>BB1060</f>
        <v xml:space="preserve">Migrants exploit loopholes in our outmoded immigration laws, or evade the law entirely, often with violent results and other harmful consequences. </v>
      </c>
      <c r="I1059" s="379"/>
      <c r="J1059" s="379"/>
      <c r="K1059" s="379"/>
      <c r="L1059" s="379"/>
      <c r="M1059" s="380"/>
      <c r="N1059" s="349"/>
      <c r="BB1059" s="4" t="str">
        <f>IF($C$1047=$BB$1047,BE1059,IF($C$1047=$BB$1048,BF1059,IF($C$1047=$BB$1049,BG1059,IF($C$1047=$BB$1050,BH1059,IF($C$1047=$BB$1051,BI1059,IF($C$1047=$BB$1052,BJ1059,IF($C$1047=$BB$1053,BK1059,IF($C$1047=$BB$1054,BL1059,""))))))))</f>
        <v>No one is “illegal” and national borders reinforce discriminatory systems like racism and classism, usually against people exploited by US foreign interventions.</v>
      </c>
      <c r="BD1059" s="167" t="s">
        <v>658</v>
      </c>
      <c r="BE1059" s="4" t="s">
        <v>659</v>
      </c>
      <c r="BF1059" s="4" t="s">
        <v>660</v>
      </c>
      <c r="BG1059" s="4" t="s">
        <v>661</v>
      </c>
      <c r="BH1059" s="4" t="s">
        <v>662</v>
      </c>
      <c r="BI1059" s="4" t="s">
        <v>663</v>
      </c>
      <c r="BJ1059" s="4" t="s">
        <v>664</v>
      </c>
      <c r="BK1059" s="4" t="s">
        <v>665</v>
      </c>
      <c r="BL1059" s="4" t="s">
        <v>666</v>
      </c>
      <c r="BM1059" s="203" t="s">
        <v>432</v>
      </c>
      <c r="BT1059" s="371" t="s">
        <v>81</v>
      </c>
      <c r="BU1059" s="372" t="s">
        <v>82</v>
      </c>
    </row>
    <row r="1060" spans="1:79" ht="20" customHeight="1">
      <c r="A1060" s="345"/>
      <c r="B1060" s="381"/>
      <c r="C1060" s="382"/>
      <c r="D1060" s="382"/>
      <c r="E1060" s="382"/>
      <c r="F1060" s="382"/>
      <c r="G1060" s="382"/>
      <c r="H1060" s="383"/>
      <c r="I1060" s="383"/>
      <c r="J1060" s="383"/>
      <c r="K1060" s="383"/>
      <c r="L1060" s="383"/>
      <c r="M1060" s="384"/>
      <c r="N1060" s="349"/>
      <c r="BB1060" s="4" t="str">
        <f>IF($C$1047=$BB$1047,BE1060,IF($C$1047=$BB$1048,BF1060,IF($C$1047=$BB$1049,BG1060,IF($C$1047=$BB$1050,BH1060,IF($C$1047=$BB$1051,BI1060,IF($C$1047=$BB$1052,BJ1060,IF($C$1047=$BB$1053,BK1060,IF($C$1047=$BB$1054,BL1060,""))))))))</f>
        <v xml:space="preserve">Migrants exploit loopholes in our outmoded immigration laws, or evade the law entirely, often with violent results and other harmful consequences. </v>
      </c>
      <c r="BD1060" s="167" t="s">
        <v>667</v>
      </c>
      <c r="BE1060" s="4" t="s">
        <v>668</v>
      </c>
      <c r="BF1060" s="4" t="s">
        <v>669</v>
      </c>
      <c r="BG1060" s="4" t="s">
        <v>670</v>
      </c>
      <c r="BH1060" s="4" t="s">
        <v>671</v>
      </c>
      <c r="BI1060" s="4" t="s">
        <v>672</v>
      </c>
      <c r="BJ1060" s="4" t="s">
        <v>673</v>
      </c>
      <c r="BK1060" s="4" t="s">
        <v>674</v>
      </c>
      <c r="BL1060" s="4" t="s">
        <v>675</v>
      </c>
      <c r="BM1060" s="203" t="s">
        <v>432</v>
      </c>
      <c r="BT1060" s="371" t="s">
        <v>83</v>
      </c>
      <c r="BU1060" s="372" t="s">
        <v>84</v>
      </c>
    </row>
    <row r="1061" spans="1:79" ht="20" customHeight="1">
      <c r="A1061" s="345"/>
      <c r="B1061" s="381"/>
      <c r="C1061" s="382"/>
      <c r="D1061" s="382"/>
      <c r="E1061" s="382"/>
      <c r="F1061" s="382"/>
      <c r="G1061" s="382"/>
      <c r="H1061" s="383"/>
      <c r="I1061" s="383"/>
      <c r="J1061" s="383"/>
      <c r="K1061" s="383"/>
      <c r="L1061" s="383"/>
      <c r="M1061" s="384"/>
      <c r="N1061" s="349"/>
      <c r="BM1061" s="203" t="s">
        <v>432</v>
      </c>
      <c r="BT1061" s="371" t="s">
        <v>85</v>
      </c>
      <c r="BU1061" s="385" t="s">
        <v>86</v>
      </c>
      <c r="BW1061" s="4" t="str">
        <f>IF($B$176=BV1056,BX1064,BX1068)</f>
        <v xml:space="preserve">You demonstrate what anankelogy calls a "deep" psychosocial orientation. Your unmet self-needs pulls you to focus more on deeper relationships, like your nuclear family and devotion to God and country. You guard your more resolved social-needs, like group cohesion and loyalty. </v>
      </c>
    </row>
    <row r="1062" spans="1:79" ht="20" customHeight="1">
      <c r="A1062" s="345"/>
      <c r="B1062" s="381"/>
      <c r="C1062" s="382"/>
      <c r="D1062" s="382"/>
      <c r="E1062" s="382"/>
      <c r="F1062" s="382"/>
      <c r="G1062" s="382"/>
      <c r="H1062" s="383"/>
      <c r="I1062" s="383"/>
      <c r="J1062" s="383"/>
      <c r="K1062" s="383"/>
      <c r="L1062" s="383"/>
      <c r="M1062" s="384"/>
      <c r="N1062" s="349"/>
      <c r="BM1062" s="203" t="s">
        <v>432</v>
      </c>
      <c r="BT1062" s="371" t="s">
        <v>87</v>
      </c>
      <c r="BU1062" s="372" t="s">
        <v>88</v>
      </c>
      <c r="BW1062" s="4" t="str">
        <f>IF($B$176=BV1057,BX1068,BX1064)</f>
        <v xml:space="preserve">You demonstrate what anankelogy calls a "wide" psychosocial orientation. Your unmet social-needs pulls you to focus more on wider relationships, such as disadvantaged others you don't personally know. You guard your more resolved self-needs, like self-expression and authenticity. </v>
      </c>
    </row>
    <row r="1063" spans="1:79" ht="20" customHeight="1" thickBot="1">
      <c r="A1063" s="345"/>
      <c r="B1063" s="386"/>
      <c r="C1063" s="387"/>
      <c r="D1063" s="387"/>
      <c r="E1063" s="387"/>
      <c r="F1063" s="387"/>
      <c r="G1063" s="387"/>
      <c r="H1063" s="388"/>
      <c r="I1063" s="388"/>
      <c r="J1063" s="388"/>
      <c r="K1063" s="388"/>
      <c r="L1063" s="388"/>
      <c r="M1063" s="389"/>
      <c r="N1063" s="349"/>
      <c r="BM1063" s="203" t="s">
        <v>432</v>
      </c>
      <c r="BT1063" s="371" t="s">
        <v>89</v>
      </c>
      <c r="BU1063" s="372" t="s">
        <v>90</v>
      </c>
    </row>
    <row r="1064" spans="1:79" ht="20" customHeight="1" thickBot="1">
      <c r="A1064" s="345"/>
      <c r="B1064" s="373" t="s">
        <v>624</v>
      </c>
      <c r="C1064" s="374"/>
      <c r="D1064" s="374"/>
      <c r="E1064" s="374"/>
      <c r="F1064" s="374"/>
      <c r="G1064" s="374"/>
      <c r="H1064" s="375"/>
      <c r="I1064" s="374"/>
      <c r="J1064" s="374"/>
      <c r="K1064" s="374"/>
      <c r="L1064" s="374"/>
      <c r="M1064" s="376" t="str">
        <f>B1064</f>
        <v>REJECT</v>
      </c>
      <c r="N1064" s="349"/>
      <c r="BE1064" s="157" t="str">
        <f>BE1058</f>
        <v>IMM</v>
      </c>
      <c r="BF1064" s="157" t="str">
        <f t="shared" ref="BF1064:BL1064" si="7">BF1058</f>
        <v>CLI</v>
      </c>
      <c r="BG1064" s="157" t="str">
        <f t="shared" si="7"/>
        <v>GUN</v>
      </c>
      <c r="BH1064" s="157" t="str">
        <f t="shared" si="7"/>
        <v>ABO</v>
      </c>
      <c r="BI1064" s="157" t="str">
        <f t="shared" si="7"/>
        <v>HEA</v>
      </c>
      <c r="BJ1064" s="157" t="str">
        <f t="shared" si="7"/>
        <v>CRI</v>
      </c>
      <c r="BK1064" s="157" t="str">
        <f t="shared" si="7"/>
        <v>ECO</v>
      </c>
      <c r="BL1064" s="157" t="str">
        <f t="shared" si="7"/>
        <v>RAC</v>
      </c>
      <c r="BM1064" s="203" t="s">
        <v>432</v>
      </c>
      <c r="BT1064" s="371" t="s">
        <v>91</v>
      </c>
      <c r="BU1064" s="372" t="s">
        <v>92</v>
      </c>
      <c r="BX1064" s="4" t="str">
        <f>CONCATENATE(BY1065,BY1066,BY1067)</f>
        <v xml:space="preserve">You demonstrate what anankelogy calls a "wide" psychosocial orientation. Your unmet social-needs pulls you to focus more on wider relationships, such as disadvantaged others you don't personally know. You guard your more resolved self-needs, like self-expression and authenticity. </v>
      </c>
    </row>
    <row r="1065" spans="1:79" ht="20" customHeight="1">
      <c r="A1065" s="345"/>
      <c r="B1065" s="377" t="str">
        <f>BB1065</f>
        <v>Republicans who oppose undocumented migrants are essentially racist.</v>
      </c>
      <c r="C1065" s="378"/>
      <c r="D1065" s="378"/>
      <c r="E1065" s="378"/>
      <c r="F1065" s="378"/>
      <c r="G1065" s="378"/>
      <c r="H1065" s="379" t="str">
        <f>BB1066</f>
        <v>Democrats who actively protect illegal aliens are essentially lawless.</v>
      </c>
      <c r="I1065" s="379"/>
      <c r="J1065" s="379"/>
      <c r="K1065" s="379"/>
      <c r="L1065" s="379"/>
      <c r="M1065" s="380"/>
      <c r="N1065" s="349"/>
      <c r="BB1065" s="4" t="str">
        <f>IF($C$1047=$BB$1047,BE1065,IF($C$1047=$BB$1048,BF1065,IF($C$1047=$BB$1049,BG1065,IF($C$1047=$BB$1050,BH1065,IF($C$1047=$BB$1051,BI1065,IF($C$1047=$BB$1052,BJ1065,IF($C$1047=$BB$1053,BK1065,IF($C$1047=$BB$1054,BL1065,""))))))))</f>
        <v>Republicans who oppose undocumented migrants are essentially racist.</v>
      </c>
      <c r="BD1065" s="167" t="s">
        <v>676</v>
      </c>
      <c r="BE1065" s="4" t="s">
        <v>677</v>
      </c>
      <c r="BF1065" s="4" t="s">
        <v>678</v>
      </c>
      <c r="BG1065" s="4" t="s">
        <v>679</v>
      </c>
      <c r="BH1065" s="81" t="s">
        <v>680</v>
      </c>
      <c r="BI1065" s="4" t="s">
        <v>681</v>
      </c>
      <c r="BJ1065" s="4" t="s">
        <v>682</v>
      </c>
      <c r="BK1065" s="4" t="s">
        <v>683</v>
      </c>
      <c r="BL1065" s="4" t="s">
        <v>684</v>
      </c>
      <c r="BM1065" s="203" t="s">
        <v>432</v>
      </c>
      <c r="BT1065" s="371" t="s">
        <v>93</v>
      </c>
      <c r="BU1065" s="372" t="s">
        <v>94</v>
      </c>
      <c r="BY1065" s="4" t="s">
        <v>95</v>
      </c>
    </row>
    <row r="1066" spans="1:79" ht="20" customHeight="1">
      <c r="A1066" s="345"/>
      <c r="B1066" s="381"/>
      <c r="C1066" s="382"/>
      <c r="D1066" s="382"/>
      <c r="E1066" s="382"/>
      <c r="F1066" s="382"/>
      <c r="G1066" s="382"/>
      <c r="H1066" s="383"/>
      <c r="I1066" s="383"/>
      <c r="J1066" s="383"/>
      <c r="K1066" s="383"/>
      <c r="L1066" s="383"/>
      <c r="M1066" s="384"/>
      <c r="N1066" s="349"/>
      <c r="BB1066" s="4" t="str">
        <f>IF($C$1047=$BB$1047,BE1066,IF($C$1047=$BB$1048,BF1066,IF($C$1047=$BB$1049,BG1066,IF($C$1047=$BB$1050,BH1066,IF($C$1047=$BB$1051,BI1066,IF($C$1047=$BB$1052,BJ1066,IF($C$1047=$BB$1053,BK1066,IF($C$1047=$BB$1054,BL1066,""))))))))</f>
        <v>Democrats who actively protect illegal aliens are essentially lawless.</v>
      </c>
      <c r="BD1066" s="167" t="s">
        <v>685</v>
      </c>
      <c r="BE1066" s="4" t="s">
        <v>686</v>
      </c>
      <c r="BF1066" s="4" t="s">
        <v>687</v>
      </c>
      <c r="BG1066" s="4" t="s">
        <v>688</v>
      </c>
      <c r="BH1066" s="81" t="s">
        <v>689</v>
      </c>
      <c r="BI1066" s="4" t="s">
        <v>690</v>
      </c>
      <c r="BJ1066" s="4" t="s">
        <v>691</v>
      </c>
      <c r="BK1066" s="4" t="s">
        <v>692</v>
      </c>
      <c r="BL1066" s="4" t="s">
        <v>693</v>
      </c>
      <c r="BM1066" s="203" t="s">
        <v>432</v>
      </c>
      <c r="BT1066" s="371" t="s">
        <v>96</v>
      </c>
      <c r="BU1066" s="372" t="s">
        <v>97</v>
      </c>
      <c r="BY1066" s="4" t="s">
        <v>98</v>
      </c>
    </row>
    <row r="1067" spans="1:79" ht="20" customHeight="1" thickBot="1">
      <c r="A1067" s="345"/>
      <c r="B1067" s="390"/>
      <c r="C1067" s="391"/>
      <c r="D1067" s="391"/>
      <c r="E1067" s="391"/>
      <c r="F1067" s="391"/>
      <c r="G1067" s="391"/>
      <c r="H1067" s="388"/>
      <c r="I1067" s="388"/>
      <c r="J1067" s="388"/>
      <c r="K1067" s="388"/>
      <c r="L1067" s="388"/>
      <c r="M1067" s="389"/>
      <c r="N1067" s="349"/>
      <c r="BM1067" s="203" t="s">
        <v>432</v>
      </c>
      <c r="BT1067" s="371" t="s">
        <v>99</v>
      </c>
      <c r="BU1067" s="372" t="s">
        <v>100</v>
      </c>
      <c r="BY1067" s="4" t="s">
        <v>101</v>
      </c>
    </row>
    <row r="1068" spans="1:79" ht="20" customHeight="1" thickBot="1">
      <c r="A1068" s="345"/>
      <c r="B1068" s="373" t="s">
        <v>628</v>
      </c>
      <c r="C1068" s="374"/>
      <c r="D1068" s="374"/>
      <c r="E1068" s="374"/>
      <c r="F1068" s="374"/>
      <c r="G1068" s="374"/>
      <c r="H1068" s="375"/>
      <c r="I1068" s="374"/>
      <c r="J1068" s="374"/>
      <c r="K1068" s="374"/>
      <c r="L1068" s="374"/>
      <c r="M1068" s="376" t="str">
        <f>B1068</f>
        <v>DEMAND</v>
      </c>
      <c r="N1068" s="349"/>
      <c r="BE1068" s="157" t="str">
        <f>BE1064</f>
        <v>IMM</v>
      </c>
      <c r="BF1068" s="157" t="str">
        <f t="shared" ref="BF1068:BL1068" si="8">BF1064</f>
        <v>CLI</v>
      </c>
      <c r="BG1068" s="157" t="str">
        <f t="shared" si="8"/>
        <v>GUN</v>
      </c>
      <c r="BH1068" s="157" t="str">
        <f t="shared" si="8"/>
        <v>ABO</v>
      </c>
      <c r="BI1068" s="157" t="str">
        <f t="shared" si="8"/>
        <v>HEA</v>
      </c>
      <c r="BJ1068" s="157" t="str">
        <f t="shared" si="8"/>
        <v>CRI</v>
      </c>
      <c r="BK1068" s="157" t="str">
        <f t="shared" si="8"/>
        <v>ECO</v>
      </c>
      <c r="BL1068" s="157" t="str">
        <f t="shared" si="8"/>
        <v>RAC</v>
      </c>
      <c r="BM1068" s="203" t="s">
        <v>432</v>
      </c>
      <c r="BT1068" s="371" t="s">
        <v>102</v>
      </c>
      <c r="BU1068" s="372" t="s">
        <v>103</v>
      </c>
      <c r="BX1068" s="4" t="str">
        <f>CONCATENATE(BY1069,BY1070,BY1071)</f>
        <v xml:space="preserve">You demonstrate what anankelogy calls a "deep" psychosocial orientation. Your unmet self-needs pulls you to focus more on deeper relationships, like your nuclear family and devotion to God and country. You guard your more resolved social-needs, like group cohesion and loyalty. </v>
      </c>
    </row>
    <row r="1069" spans="1:79" ht="20" customHeight="1">
      <c r="A1069" s="345"/>
      <c r="B1069" s="392" t="str">
        <f>BB1069</f>
        <v>Shut down ICE! Stop building the wall. End racism at the border. Stop separating families &amp; caging children. Stop criminalizing being born elsewhere.</v>
      </c>
      <c r="C1069" s="393"/>
      <c r="D1069" s="393"/>
      <c r="E1069" s="393"/>
      <c r="F1069" s="393"/>
      <c r="G1069" s="394"/>
      <c r="H1069" s="395" t="str">
        <f>BB1070</f>
        <v>Build the wall! Stem the tide of migrants, especially those who evade the law others dutifully follow. Then vet entry based on merit. MAGA!</v>
      </c>
      <c r="I1069" s="395"/>
      <c r="J1069" s="395"/>
      <c r="K1069" s="395"/>
      <c r="L1069" s="395"/>
      <c r="M1069" s="396"/>
      <c r="N1069" s="349"/>
      <c r="BB1069" s="4" t="str">
        <f>IF($C$1047=$BB$1047,BE1069,IF($C$1047=$BB$1048,BF1069,IF($C$1047=$BB$1049,BG1069,IF($C$1047=$BB$1050,BH1069,IF($C$1047=$BB$1051,BI1069,IF($C$1047=$BB$1052,BJ1069,IF($C$1047=$BB$1053,BK1069,IF($C$1047=$BB$1054,BL1069,""))))))))</f>
        <v>Shut down ICE! Stop building the wall. End racism at the border. Stop separating families &amp; caging children. Stop criminalizing being born elsewhere.</v>
      </c>
      <c r="BD1069" s="167" t="s">
        <v>694</v>
      </c>
      <c r="BE1069" s="4" t="s">
        <v>695</v>
      </c>
      <c r="BF1069" s="4" t="s">
        <v>696</v>
      </c>
      <c r="BG1069" s="4" t="s">
        <v>697</v>
      </c>
      <c r="BH1069" s="4" t="s">
        <v>698</v>
      </c>
      <c r="BI1069" s="4" t="s">
        <v>699</v>
      </c>
      <c r="BJ1069" s="4" t="s">
        <v>700</v>
      </c>
      <c r="BK1069" s="4" t="s">
        <v>701</v>
      </c>
      <c r="BL1069" s="4" t="s">
        <v>702</v>
      </c>
      <c r="BM1069" s="203" t="s">
        <v>432</v>
      </c>
      <c r="BT1069" s="371" t="s">
        <v>104</v>
      </c>
      <c r="BU1069" s="372" t="s">
        <v>105</v>
      </c>
      <c r="BY1069" s="4" t="s">
        <v>106</v>
      </c>
    </row>
    <row r="1070" spans="1:79" ht="20" customHeight="1">
      <c r="A1070" s="345"/>
      <c r="B1070" s="397"/>
      <c r="C1070" s="398"/>
      <c r="D1070" s="398"/>
      <c r="E1070" s="398"/>
      <c r="F1070" s="398"/>
      <c r="G1070" s="399"/>
      <c r="H1070" s="400"/>
      <c r="I1070" s="400"/>
      <c r="J1070" s="400"/>
      <c r="K1070" s="400"/>
      <c r="L1070" s="400"/>
      <c r="M1070" s="401"/>
      <c r="N1070" s="349"/>
      <c r="BB1070" s="4" t="str">
        <f>IF($C$1047=$BB$1047,BE1070,IF($C$1047=$BB$1048,BF1070,IF($C$1047=$BB$1049,BG1070,IF($C$1047=$BB$1050,BH1070,IF($C$1047=$BB$1051,BI1070,IF($C$1047=$BB$1052,BJ1070,IF($C$1047=$BB$1053,BK1070,IF($C$1047=$BB$1054,BL1070,""))))))))</f>
        <v>Build the wall! Stem the tide of migrants, especially those who evade the law others dutifully follow. Then vet entry based on merit. MAGA!</v>
      </c>
      <c r="BD1070" s="167" t="s">
        <v>703</v>
      </c>
      <c r="BE1070" s="4" t="s">
        <v>704</v>
      </c>
      <c r="BF1070" s="4" t="s">
        <v>705</v>
      </c>
      <c r="BG1070" s="4" t="s">
        <v>706</v>
      </c>
      <c r="BH1070" s="4" t="s">
        <v>707</v>
      </c>
      <c r="BI1070" s="4" t="s">
        <v>708</v>
      </c>
      <c r="BJ1070" s="4" t="s">
        <v>709</v>
      </c>
      <c r="BK1070" s="4" t="s">
        <v>710</v>
      </c>
      <c r="BL1070" s="4" t="s">
        <v>711</v>
      </c>
      <c r="BM1070" s="203" t="s">
        <v>432</v>
      </c>
      <c r="BT1070" s="371" t="s">
        <v>107</v>
      </c>
      <c r="BU1070" s="372" t="s">
        <v>108</v>
      </c>
      <c r="BY1070" s="4" t="s">
        <v>109</v>
      </c>
    </row>
    <row r="1071" spans="1:79" ht="20" customHeight="1">
      <c r="A1071" s="345"/>
      <c r="B1071" s="397"/>
      <c r="C1071" s="398"/>
      <c r="D1071" s="398"/>
      <c r="E1071" s="398"/>
      <c r="F1071" s="398"/>
      <c r="G1071" s="399"/>
      <c r="H1071" s="400"/>
      <c r="I1071" s="400"/>
      <c r="J1071" s="400"/>
      <c r="K1071" s="400"/>
      <c r="L1071" s="400"/>
      <c r="M1071" s="401"/>
      <c r="N1071" s="349"/>
      <c r="BT1071" s="371" t="s">
        <v>110</v>
      </c>
      <c r="BU1071" s="372" t="s">
        <v>111</v>
      </c>
      <c r="BY1071" s="4" t="s">
        <v>112</v>
      </c>
    </row>
    <row r="1072" spans="1:79" ht="20" customHeight="1">
      <c r="A1072" s="345"/>
      <c r="B1072" s="397"/>
      <c r="C1072" s="398"/>
      <c r="D1072" s="398"/>
      <c r="E1072" s="398"/>
      <c r="F1072" s="398"/>
      <c r="G1072" s="399"/>
      <c r="H1072" s="400"/>
      <c r="I1072" s="400"/>
      <c r="J1072" s="400"/>
      <c r="K1072" s="400"/>
      <c r="L1072" s="400"/>
      <c r="M1072" s="401"/>
      <c r="N1072" s="349"/>
    </row>
    <row r="1073" spans="1:65" ht="20" customHeight="1" thickBot="1">
      <c r="A1073" s="345"/>
      <c r="B1073" s="402"/>
      <c r="C1073" s="403"/>
      <c r="D1073" s="403"/>
      <c r="E1073" s="403"/>
      <c r="F1073" s="403"/>
      <c r="G1073" s="404"/>
      <c r="H1073" s="405"/>
      <c r="I1073" s="405"/>
      <c r="J1073" s="405"/>
      <c r="K1073" s="405"/>
      <c r="L1073" s="405"/>
      <c r="M1073" s="406"/>
      <c r="N1073" s="349"/>
    </row>
    <row r="1074" spans="1:65">
      <c r="A1074" s="345"/>
      <c r="B1074" s="346"/>
      <c r="C1074" s="346"/>
      <c r="D1074" s="346"/>
      <c r="E1074" s="346"/>
      <c r="F1074" s="346"/>
      <c r="G1074" s="346"/>
      <c r="H1074" s="347"/>
      <c r="I1074" s="346"/>
      <c r="J1074" s="346"/>
      <c r="K1074" s="346"/>
      <c r="L1074" s="346"/>
      <c r="M1074" s="346"/>
      <c r="N1074" s="349"/>
    </row>
    <row r="1075" spans="1:65">
      <c r="A1075" s="407"/>
      <c r="B1075" s="408"/>
      <c r="C1075" s="408"/>
      <c r="D1075" s="408"/>
      <c r="E1075" s="408"/>
      <c r="F1075" s="408"/>
      <c r="G1075" s="408"/>
      <c r="H1075" s="409"/>
      <c r="I1075" s="408"/>
      <c r="J1075" s="408"/>
      <c r="K1075" s="408"/>
      <c r="L1075" s="408"/>
      <c r="M1075" s="408"/>
      <c r="N1075" s="410"/>
    </row>
    <row r="1076" spans="1:65" ht="30" customHeight="1">
      <c r="A1076" s="341" t="s">
        <v>66</v>
      </c>
      <c r="B1076" s="411" t="s">
        <v>712</v>
      </c>
      <c r="C1076" s="411"/>
      <c r="D1076" s="411"/>
      <c r="E1076" s="411"/>
      <c r="F1076" s="411"/>
      <c r="G1076" s="411"/>
      <c r="H1076" s="411"/>
      <c r="I1076" s="411"/>
      <c r="J1076" s="411"/>
      <c r="K1076" s="411"/>
      <c r="L1076" s="411"/>
      <c r="M1076" s="343"/>
      <c r="N1076" s="344" t="s">
        <v>68</v>
      </c>
    </row>
    <row r="1077" spans="1:65" ht="17" customHeight="1">
      <c r="A1077" s="345"/>
      <c r="B1077" s="412"/>
      <c r="C1077" s="412"/>
      <c r="D1077" s="412"/>
      <c r="E1077" s="412"/>
      <c r="F1077" s="412"/>
      <c r="G1077" s="412"/>
      <c r="H1077" s="413" t="str">
        <f>BB1077</f>
        <v xml:space="preserve"> for the politicized issue of immigration. </v>
      </c>
      <c r="I1077" s="412"/>
      <c r="J1077" s="412"/>
      <c r="K1077" s="412"/>
      <c r="L1077" s="412"/>
      <c r="M1077" s="412"/>
      <c r="N1077" s="349"/>
      <c r="BB1077" s="4" t="str">
        <f>CONCATENATE(BD1077,BE1077,BF1077)</f>
        <v xml:space="preserve"> for the politicized issue of immigration. </v>
      </c>
      <c r="BD1077" s="4" t="s">
        <v>713</v>
      </c>
      <c r="BE1077" s="4" t="str">
        <f>IF(C1047=BB1047,BF1047,IF(C1047=BB1048,BF1048,IF(C1047=BB1049,BF1049,IF(C1047=BB1050,BF1050,IF(C1047=BB1051,BF1051,IF(C1047=BB1052,BF1052,IF(1007=BB1053,BF1053,IF(C1047=BB1054,BF1054))))))))</f>
        <v>immigration</v>
      </c>
      <c r="BF1077" s="4" t="s">
        <v>714</v>
      </c>
    </row>
    <row r="1078" spans="1:65" ht="20" customHeight="1">
      <c r="A1078" s="345"/>
      <c r="B1078" s="414" t="s">
        <v>620</v>
      </c>
      <c r="C1078" s="415"/>
      <c r="D1078" s="415"/>
      <c r="E1078" s="415"/>
      <c r="F1078" s="415"/>
      <c r="G1078" s="415"/>
      <c r="H1078" s="416"/>
      <c r="I1078" s="415"/>
      <c r="J1078" s="415"/>
      <c r="K1078" s="415"/>
      <c r="L1078" s="415"/>
      <c r="M1078" s="417" t="str">
        <f>B1078</f>
        <v>LISTEN</v>
      </c>
      <c r="N1078" s="349"/>
      <c r="BE1078" s="157" t="str">
        <f t="shared" ref="BE1078:BL1078" si="9">BE1068</f>
        <v>IMM</v>
      </c>
      <c r="BF1078" s="157" t="str">
        <f t="shared" si="9"/>
        <v>CLI</v>
      </c>
      <c r="BG1078" s="157" t="str">
        <f t="shared" si="9"/>
        <v>GUN</v>
      </c>
      <c r="BH1078" s="157" t="str">
        <f t="shared" si="9"/>
        <v>ABO</v>
      </c>
      <c r="BI1078" s="157" t="str">
        <f t="shared" si="9"/>
        <v>HEA</v>
      </c>
      <c r="BJ1078" s="157" t="str">
        <f t="shared" si="9"/>
        <v>CRI</v>
      </c>
      <c r="BK1078" s="157" t="str">
        <f t="shared" si="9"/>
        <v>ECO</v>
      </c>
      <c r="BL1078" s="157" t="str">
        <f t="shared" si="9"/>
        <v>RAC</v>
      </c>
    </row>
    <row r="1079" spans="1:65" ht="20" customHeight="1">
      <c r="A1079" s="345"/>
      <c r="B1079" s="398" t="str">
        <f>BB1079</f>
        <v>“I need to support others like me to move away from threats created by systemic inequities, and toward inclusive opportunities respecting our unique qualities.”</v>
      </c>
      <c r="C1079" s="398"/>
      <c r="D1079" s="398"/>
      <c r="E1079" s="398"/>
      <c r="F1079" s="398"/>
      <c r="G1079" s="398"/>
      <c r="H1079" s="418" t="str">
        <f>BB1080</f>
        <v>“I need to be freer from threats of personal violence from outsiders, including foreign threats against the cohesion of my family and close-knit communities.”</v>
      </c>
      <c r="I1079" s="418"/>
      <c r="J1079" s="418"/>
      <c r="K1079" s="418"/>
      <c r="L1079" s="418"/>
      <c r="M1079" s="418"/>
      <c r="N1079" s="349"/>
      <c r="BB1079" s="4" t="str">
        <f>IF($C$1047=BB$1047,BE1079,IF($C$1047=BB$1048,BF1079,IF($C$1047=BB$1049,BG1079,IF($C$1047=BB$1050,BH1079,IF($C$1047=BB$1051,BI1079,IF($C$1047=BB$1052,BJ1079,IF($C$1047=BB$1053,BK1079,IF($C$1047=BB$1054,BL1079,""))))))))</f>
        <v>“I need to support others like me to move away from threats created by systemic inequities, and toward inclusive opportunities respecting our unique qualities.”</v>
      </c>
      <c r="BD1079" s="167" t="s">
        <v>715</v>
      </c>
      <c r="BE1079" s="4" t="s">
        <v>716</v>
      </c>
      <c r="BF1079" s="4" t="s">
        <v>717</v>
      </c>
      <c r="BG1079" s="4" t="s">
        <v>718</v>
      </c>
      <c r="BH1079" s="4" t="s">
        <v>719</v>
      </c>
      <c r="BI1079" s="4" t="s">
        <v>720</v>
      </c>
      <c r="BJ1079" s="4" t="s">
        <v>721</v>
      </c>
      <c r="BK1079" s="4" t="s">
        <v>722</v>
      </c>
      <c r="BL1079" s="4" t="s">
        <v>723</v>
      </c>
      <c r="BM1079" s="203" t="s">
        <v>432</v>
      </c>
    </row>
    <row r="1080" spans="1:65" ht="20" customHeight="1">
      <c r="A1080" s="345"/>
      <c r="B1080" s="398"/>
      <c r="C1080" s="398"/>
      <c r="D1080" s="398"/>
      <c r="E1080" s="398"/>
      <c r="F1080" s="398"/>
      <c r="G1080" s="398"/>
      <c r="H1080" s="418"/>
      <c r="I1080" s="418"/>
      <c r="J1080" s="418"/>
      <c r="K1080" s="418"/>
      <c r="L1080" s="418"/>
      <c r="M1080" s="418"/>
      <c r="N1080" s="349"/>
      <c r="BB1080" s="4" t="str">
        <f>IF($C$1047=BB$1047,BE1080,IF($C$1047=BB$1048,BF1080,IF($C$1047=BB$1049,BG1080,IF($C$1047=BB$1050,BH1080,IF($C$1047=BB$1051,BI1080,IF($C$1047=BB$1052,BJ1080,IF($C$1047=BB$1053,BK1080,IF($C$1047=BB$1054,BL1080,""))))))))</f>
        <v>“I need to be freer from threats of personal violence from outsiders, including foreign threats against the cohesion of my family and close-knit communities.”</v>
      </c>
      <c r="BD1080" s="167" t="s">
        <v>724</v>
      </c>
      <c r="BE1080" s="4" t="s">
        <v>725</v>
      </c>
      <c r="BF1080" s="4" t="s">
        <v>726</v>
      </c>
      <c r="BG1080" s="4" t="s">
        <v>727</v>
      </c>
      <c r="BH1080" s="4" t="s">
        <v>728</v>
      </c>
      <c r="BI1080" s="4" t="s">
        <v>729</v>
      </c>
      <c r="BJ1080" s="4" t="s">
        <v>730</v>
      </c>
      <c r="BK1080" s="4" t="s">
        <v>731</v>
      </c>
      <c r="BL1080" s="4" t="s">
        <v>732</v>
      </c>
      <c r="BM1080" s="203" t="s">
        <v>432</v>
      </c>
    </row>
    <row r="1081" spans="1:65" ht="20" customHeight="1">
      <c r="A1081" s="345"/>
      <c r="B1081" s="398"/>
      <c r="C1081" s="398"/>
      <c r="D1081" s="398"/>
      <c r="E1081" s="398"/>
      <c r="F1081" s="398"/>
      <c r="G1081" s="398"/>
      <c r="H1081" s="418"/>
      <c r="I1081" s="418"/>
      <c r="J1081" s="418"/>
      <c r="K1081" s="418"/>
      <c r="L1081" s="418"/>
      <c r="M1081" s="418"/>
      <c r="N1081" s="349"/>
    </row>
    <row r="1082" spans="1:65" ht="20" customHeight="1">
      <c r="A1082" s="345"/>
      <c r="B1082" s="398"/>
      <c r="C1082" s="398"/>
      <c r="D1082" s="398"/>
      <c r="E1082" s="398"/>
      <c r="F1082" s="398"/>
      <c r="G1082" s="398"/>
      <c r="H1082" s="418"/>
      <c r="I1082" s="418"/>
      <c r="J1082" s="418"/>
      <c r="K1082" s="418"/>
      <c r="L1082" s="418"/>
      <c r="M1082" s="418"/>
      <c r="N1082" s="349"/>
    </row>
    <row r="1083" spans="1:65" ht="20" customHeight="1">
      <c r="A1083" s="345"/>
      <c r="B1083" s="398"/>
      <c r="C1083" s="398"/>
      <c r="D1083" s="398"/>
      <c r="E1083" s="398"/>
      <c r="F1083" s="398"/>
      <c r="G1083" s="398"/>
      <c r="H1083" s="418"/>
      <c r="I1083" s="418"/>
      <c r="J1083" s="418"/>
      <c r="K1083" s="418"/>
      <c r="L1083" s="418"/>
      <c r="M1083" s="418"/>
      <c r="N1083" s="349"/>
    </row>
    <row r="1084" spans="1:65" ht="20" customHeight="1">
      <c r="A1084" s="345"/>
      <c r="B1084" s="419"/>
      <c r="C1084" s="419"/>
      <c r="D1084" s="419"/>
      <c r="E1084" s="419"/>
      <c r="F1084" s="419"/>
      <c r="G1084" s="419"/>
      <c r="H1084" s="420"/>
      <c r="I1084" s="419"/>
      <c r="J1084" s="419"/>
      <c r="K1084" s="419"/>
      <c r="L1084" s="419"/>
      <c r="M1084" s="419"/>
      <c r="N1084" s="349"/>
    </row>
    <row r="1085" spans="1:65" ht="20" customHeight="1" thickBot="1">
      <c r="A1085" s="345"/>
      <c r="B1085" s="414" t="s">
        <v>625</v>
      </c>
      <c r="C1085" s="415"/>
      <c r="D1085" s="415"/>
      <c r="E1085" s="415"/>
      <c r="F1085" s="415"/>
      <c r="G1085" s="415"/>
      <c r="H1085" s="416"/>
      <c r="I1085" s="415"/>
      <c r="J1085" s="415"/>
      <c r="K1085" s="415"/>
      <c r="L1085" s="415"/>
      <c r="M1085" s="417" t="str">
        <f>B1085</f>
        <v>AFFIRM</v>
      </c>
      <c r="N1085" s="349"/>
      <c r="BE1085" s="157" t="str">
        <f>BE1078</f>
        <v>IMM</v>
      </c>
      <c r="BF1085" s="157" t="str">
        <f t="shared" ref="BF1085:BL1085" si="10">BF1078</f>
        <v>CLI</v>
      </c>
      <c r="BG1085" s="157" t="str">
        <f t="shared" si="10"/>
        <v>GUN</v>
      </c>
      <c r="BH1085" s="157" t="str">
        <f t="shared" si="10"/>
        <v>ABO</v>
      </c>
      <c r="BI1085" s="157" t="str">
        <f t="shared" si="10"/>
        <v>HEA</v>
      </c>
      <c r="BJ1085" s="157" t="str">
        <f t="shared" si="10"/>
        <v>CRI</v>
      </c>
      <c r="BK1085" s="157" t="str">
        <f t="shared" si="10"/>
        <v>ECO</v>
      </c>
      <c r="BL1085" s="157" t="str">
        <f t="shared" si="10"/>
        <v>RAC</v>
      </c>
      <c r="BM1085" s="203" t="s">
        <v>432</v>
      </c>
    </row>
    <row r="1086" spans="1:65" ht="20" customHeight="1">
      <c r="A1086" s="345"/>
      <c r="B1086" s="421" t="str">
        <f>BB1086</f>
        <v>inclusion</v>
      </c>
      <c r="C1086" s="422"/>
      <c r="D1086" s="422"/>
      <c r="E1086" s="423"/>
      <c r="F1086" s="423"/>
      <c r="G1086" s="423"/>
      <c r="H1086" s="424"/>
      <c r="I1086" s="425"/>
      <c r="J1086" s="425"/>
      <c r="K1086" s="426" t="str">
        <f>BB1089</f>
        <v>security</v>
      </c>
      <c r="L1086" s="426"/>
      <c r="M1086" s="427"/>
      <c r="N1086" s="349"/>
      <c r="BB1086" s="4" t="str">
        <f>IF($C$1047=BB$1047,BE1086,IF($C$1047=BB$1048,BF1086,IF($C$1047=BB$1049,BG1086,IF($C$1047=BB$1050,BH1086,IF($C$1047=BB$1051,BI1086,IF($C$1047=BB$1052,BJ1086,IF($C$1047=BB$1053,BK1086,IF($C$1047=BB$1054,BL1086,""))))))))</f>
        <v>inclusion</v>
      </c>
      <c r="BD1086" s="167" t="s">
        <v>733</v>
      </c>
      <c r="BE1086" s="4" t="s">
        <v>100</v>
      </c>
      <c r="BF1086" s="4" t="s">
        <v>111</v>
      </c>
      <c r="BG1086" s="4" t="s">
        <v>734</v>
      </c>
      <c r="BH1086" s="4" t="s">
        <v>735</v>
      </c>
      <c r="BI1086" s="4" t="s">
        <v>736</v>
      </c>
      <c r="BJ1086" s="4" t="s">
        <v>737</v>
      </c>
      <c r="BK1086" s="4" t="s">
        <v>738</v>
      </c>
      <c r="BL1086" s="4" t="s">
        <v>739</v>
      </c>
      <c r="BM1086" s="203" t="s">
        <v>432</v>
      </c>
    </row>
    <row r="1087" spans="1:65" ht="20" customHeight="1">
      <c r="A1087" s="345"/>
      <c r="B1087" s="428"/>
      <c r="C1087" s="429"/>
      <c r="D1087" s="429"/>
      <c r="E1087" s="430" t="str">
        <f>BB1087</f>
        <v>uniqueness</v>
      </c>
      <c r="F1087" s="430"/>
      <c r="G1087" s="430"/>
      <c r="H1087" s="431" t="str">
        <f>BB1088</f>
        <v>cohesion</v>
      </c>
      <c r="I1087" s="432"/>
      <c r="J1087" s="432"/>
      <c r="K1087" s="433"/>
      <c r="L1087" s="433"/>
      <c r="M1087" s="434"/>
      <c r="N1087" s="349"/>
      <c r="BB1087" s="4" t="str">
        <f>IF($C$1047=BB$1047,BE1087,IF($C$1047=BB$1048,BF1087,IF($C$1047=BB$1049,BG1087,IF($C$1047=BB$1050,BH1087,IF($C$1047=BB$1051,BI1087,IF($C$1047=BB$1052,BJ1087,IF($C$1047=BB$1053,BK1087,IF($C$1047=BB$1054,BL1087,""))))))))</f>
        <v>uniqueness</v>
      </c>
      <c r="BD1087" s="167" t="s">
        <v>740</v>
      </c>
      <c r="BE1087" s="81" t="s">
        <v>741</v>
      </c>
      <c r="BF1087" s="4" t="s">
        <v>104</v>
      </c>
      <c r="BG1087" s="4" t="s">
        <v>742</v>
      </c>
      <c r="BH1087" s="4" t="s">
        <v>743</v>
      </c>
      <c r="BI1087" s="4" t="s">
        <v>744</v>
      </c>
      <c r="BJ1087" s="4" t="s">
        <v>745</v>
      </c>
      <c r="BK1087" s="4" t="s">
        <v>742</v>
      </c>
      <c r="BL1087" s="4" t="s">
        <v>746</v>
      </c>
      <c r="BM1087" s="203" t="s">
        <v>432</v>
      </c>
    </row>
    <row r="1088" spans="1:65" ht="20" customHeight="1">
      <c r="A1088" s="345"/>
      <c r="B1088" s="428"/>
      <c r="C1088" s="429"/>
      <c r="D1088" s="429"/>
      <c r="E1088" s="429"/>
      <c r="F1088" s="429"/>
      <c r="G1088" s="429"/>
      <c r="H1088" s="435"/>
      <c r="I1088" s="433"/>
      <c r="J1088" s="433"/>
      <c r="K1088" s="433"/>
      <c r="L1088" s="433"/>
      <c r="M1088" s="434"/>
      <c r="N1088" s="349"/>
      <c r="BB1088" s="4" t="str">
        <f>IF($C$1047=BB$1047,BE1088,IF($C$1047=BB$1048,BF1088,IF($C$1047=BB$1049,BG1088,IF($C$1047=BB$1050,BH1088,IF($C$1047=BB$1051,BI1088,IF($C$1047=BB$1052,BJ1088,IF($C$1047=BB$1053,BK1088,IF($C$1047=BB$1054,BL1088,""))))))))</f>
        <v>cohesion</v>
      </c>
      <c r="BD1088" s="167" t="s">
        <v>747</v>
      </c>
      <c r="BE1088" s="4" t="s">
        <v>86</v>
      </c>
      <c r="BF1088" s="4" t="s">
        <v>748</v>
      </c>
      <c r="BG1088" s="4" t="s">
        <v>749</v>
      </c>
      <c r="BH1088" s="4" t="s">
        <v>750</v>
      </c>
      <c r="BI1088" s="4" t="s">
        <v>751</v>
      </c>
      <c r="BJ1088" s="4" t="s">
        <v>752</v>
      </c>
      <c r="BK1088" s="4" t="s">
        <v>753</v>
      </c>
      <c r="BL1088" s="4" t="s">
        <v>754</v>
      </c>
      <c r="BM1088" s="203" t="s">
        <v>432</v>
      </c>
    </row>
    <row r="1089" spans="1:65" ht="20" customHeight="1" thickBot="1">
      <c r="A1089" s="345"/>
      <c r="B1089" s="436" t="s">
        <v>755</v>
      </c>
      <c r="C1089" s="437"/>
      <c r="D1089" s="437"/>
      <c r="E1089" s="438" t="s">
        <v>756</v>
      </c>
      <c r="F1089" s="438"/>
      <c r="G1089" s="438"/>
      <c r="H1089" s="439" t="s">
        <v>757</v>
      </c>
      <c r="I1089" s="440"/>
      <c r="J1089" s="440"/>
      <c r="K1089" s="441" t="s">
        <v>758</v>
      </c>
      <c r="L1089" s="441"/>
      <c r="M1089" s="442"/>
      <c r="N1089" s="349"/>
      <c r="BB1089" s="4" t="str">
        <f>IF($C$1047=BB$1047,BE1089,IF($C$1047=BB$1048,BF1089,IF($C$1047=BB$1049,BG1089,IF($C$1047=BB$1050,BH1089,IF($C$1047=BB$1051,BI1089,IF($C$1047=BB$1052,BJ1089,IF($C$1047=BB$1053,BK1089,IF($C$1047=BB$1054,BL1089,""))))))))</f>
        <v>security</v>
      </c>
      <c r="BD1089" s="167" t="s">
        <v>759</v>
      </c>
      <c r="BE1089" s="4" t="s">
        <v>760</v>
      </c>
      <c r="BF1089" s="4" t="s">
        <v>93</v>
      </c>
      <c r="BG1089" s="4" t="s">
        <v>761</v>
      </c>
      <c r="BH1089" s="4" t="s">
        <v>762</v>
      </c>
      <c r="BI1089" s="4" t="s">
        <v>763</v>
      </c>
      <c r="BJ1089" s="4" t="s">
        <v>764</v>
      </c>
      <c r="BK1089" s="4" t="s">
        <v>765</v>
      </c>
      <c r="BL1089" s="4" t="s">
        <v>766</v>
      </c>
    </row>
    <row r="1090" spans="1:65" ht="20" customHeight="1" thickBot="1">
      <c r="A1090" s="345"/>
      <c r="B1090" s="414" t="s">
        <v>629</v>
      </c>
      <c r="C1090" s="415"/>
      <c r="D1090" s="415"/>
      <c r="E1090" s="415"/>
      <c r="F1090" s="415"/>
      <c r="G1090" s="415"/>
      <c r="H1090" s="416"/>
      <c r="I1090" s="415"/>
      <c r="J1090" s="415"/>
      <c r="K1090" s="415"/>
      <c r="L1090" s="415"/>
      <c r="M1090" s="417" t="str">
        <f>B1090</f>
        <v>OFFER</v>
      </c>
      <c r="N1090" s="349"/>
      <c r="BE1090" s="157" t="str">
        <f>BE1085</f>
        <v>IMM</v>
      </c>
      <c r="BF1090" s="157" t="str">
        <f t="shared" ref="BF1090:BL1090" si="11">BF1085</f>
        <v>CLI</v>
      </c>
      <c r="BG1090" s="157" t="str">
        <f t="shared" si="11"/>
        <v>GUN</v>
      </c>
      <c r="BH1090" s="157" t="str">
        <f t="shared" si="11"/>
        <v>ABO</v>
      </c>
      <c r="BI1090" s="157" t="str">
        <f t="shared" si="11"/>
        <v>HEA</v>
      </c>
      <c r="BJ1090" s="157" t="str">
        <f t="shared" si="11"/>
        <v>CRI</v>
      </c>
      <c r="BK1090" s="157" t="str">
        <f t="shared" si="11"/>
        <v>ECO</v>
      </c>
      <c r="BL1090" s="157" t="str">
        <f t="shared" si="11"/>
        <v>RAC</v>
      </c>
    </row>
    <row r="1091" spans="1:65" ht="20" customHeight="1">
      <c r="A1091" s="345"/>
      <c r="B1091" s="443" t="str">
        <f>BB1091</f>
        <v>The more I honor your unmet self-need for security, I trust you’ll find it easier to respect our guarded self-need for uniqueness.</v>
      </c>
      <c r="C1091" s="444"/>
      <c r="D1091" s="444"/>
      <c r="E1091" s="444"/>
      <c r="F1091" s="444"/>
      <c r="G1091" s="444"/>
      <c r="H1091" s="395" t="str">
        <f>BB1093</f>
        <v>The more I respect your guarded self-need for uniqueness, I trust you’ll find it easier to honor our unmet self-need for security.</v>
      </c>
      <c r="I1091" s="395"/>
      <c r="J1091" s="395"/>
      <c r="K1091" s="395"/>
      <c r="L1091" s="395"/>
      <c r="M1091" s="396"/>
      <c r="N1091" s="349"/>
      <c r="BB1091" s="4" t="str">
        <f>IF($C$1047=BB$1047,BE1091,IF($C$1047=BB$1048,BF1091,IF($C$1047=BB$1049,BG1091,IF($C$1047=BB$1050,BH1091,IF($C$1047=BB$1051,BI1091,IF($C$1047=BB$1052,BJ1091,IF($C$1047=BB$1053,BK1091,IF($C$1047=BB$1054,BL1091,""))))))))</f>
        <v>The more I honor your unmet self-need for security, I trust you’ll find it easier to respect our guarded self-need for uniqueness.</v>
      </c>
      <c r="BD1091" s="167" t="s">
        <v>767</v>
      </c>
      <c r="BE1091" s="81" t="s">
        <v>768</v>
      </c>
      <c r="BF1091" s="4" t="s">
        <v>769</v>
      </c>
      <c r="BG1091" s="4" t="s">
        <v>770</v>
      </c>
      <c r="BH1091" s="4" t="s">
        <v>771</v>
      </c>
      <c r="BI1091" s="4" t="s">
        <v>772</v>
      </c>
      <c r="BJ1091" s="4" t="s">
        <v>773</v>
      </c>
      <c r="BK1091" s="4" t="s">
        <v>774</v>
      </c>
      <c r="BL1091" s="4" t="s">
        <v>775</v>
      </c>
      <c r="BM1091" s="203" t="s">
        <v>432</v>
      </c>
    </row>
    <row r="1092" spans="1:65" ht="20" customHeight="1">
      <c r="A1092" s="345"/>
      <c r="B1092" s="445"/>
      <c r="C1092" s="446"/>
      <c r="D1092" s="446"/>
      <c r="E1092" s="446"/>
      <c r="F1092" s="446"/>
      <c r="G1092" s="446"/>
      <c r="H1092" s="400"/>
      <c r="I1092" s="400"/>
      <c r="J1092" s="400"/>
      <c r="K1092" s="400"/>
      <c r="L1092" s="400"/>
      <c r="M1092" s="401"/>
      <c r="N1092" s="349"/>
      <c r="BB1092" s="4" t="str">
        <f>IF($C$1047=BB$1047,BE1092,IF($C$1047=BB$1048,BF1092,IF($C$1047=BB$1049,BG1092,IF($C$1047=BB$1050,BH1092,IF($C$1047=BB$1051,BI1092,IF($C$1047=BB$1052,BJ1092,IF($C$1047=BB$1053,BK1092,IF($C$1047=BB$1054,BL1092,""))))))))</f>
        <v>The more I respect your guarded social-need for cohesion, I trust you’ll find it easier to honor our unmet social-need for inclusion.</v>
      </c>
      <c r="BD1092" s="167" t="s">
        <v>776</v>
      </c>
      <c r="BE1092" s="81" t="s">
        <v>777</v>
      </c>
      <c r="BF1092" s="4" t="s">
        <v>778</v>
      </c>
      <c r="BG1092" s="4" t="s">
        <v>779</v>
      </c>
      <c r="BH1092" s="4" t="s">
        <v>780</v>
      </c>
      <c r="BI1092" s="4" t="s">
        <v>781</v>
      </c>
      <c r="BJ1092" s="4" t="s">
        <v>782</v>
      </c>
      <c r="BK1092" s="4" t="s">
        <v>783</v>
      </c>
      <c r="BL1092" s="4" t="s">
        <v>784</v>
      </c>
      <c r="BM1092" s="203" t="s">
        <v>432</v>
      </c>
    </row>
    <row r="1093" spans="1:65" ht="20" customHeight="1">
      <c r="A1093" s="345"/>
      <c r="B1093" s="445"/>
      <c r="C1093" s="446"/>
      <c r="D1093" s="446"/>
      <c r="E1093" s="446"/>
      <c r="F1093" s="446"/>
      <c r="G1093" s="446"/>
      <c r="H1093" s="400"/>
      <c r="I1093" s="400"/>
      <c r="J1093" s="400"/>
      <c r="K1093" s="400"/>
      <c r="L1093" s="400"/>
      <c r="M1093" s="401"/>
      <c r="N1093" s="349"/>
      <c r="BB1093" s="4" t="str">
        <f>IF($C$1047=BB$1047,BE1093,IF($C$1047=BB$1048,BF1093,IF($C$1047=BB$1049,BG1093,IF($C$1047=BB$1050,BH1093,IF($C$1047=BB$1051,BI1093,IF($C$1047=BB$1052,BJ1093,IF($C$1047=BB$1053,BK1093,IF($C$1047=BB$1054,BL1093,""))))))))</f>
        <v>The more I respect your guarded self-need for uniqueness, I trust you’ll find it easier to honor our unmet self-need for security.</v>
      </c>
      <c r="BD1093" s="167" t="s">
        <v>785</v>
      </c>
      <c r="BE1093" s="81" t="s">
        <v>786</v>
      </c>
      <c r="BF1093" s="4" t="s">
        <v>787</v>
      </c>
      <c r="BG1093" s="4" t="s">
        <v>788</v>
      </c>
      <c r="BH1093" s="4" t="s">
        <v>789</v>
      </c>
      <c r="BI1093" s="4" t="s">
        <v>790</v>
      </c>
      <c r="BJ1093" s="4" t="s">
        <v>791</v>
      </c>
      <c r="BK1093" s="4" t="s">
        <v>792</v>
      </c>
      <c r="BL1093" s="4" t="s">
        <v>793</v>
      </c>
      <c r="BM1093" s="203" t="s">
        <v>432</v>
      </c>
    </row>
    <row r="1094" spans="1:65" ht="20" customHeight="1">
      <c r="A1094" s="345"/>
      <c r="B1094" s="445"/>
      <c r="C1094" s="446"/>
      <c r="D1094" s="446"/>
      <c r="E1094" s="446"/>
      <c r="F1094" s="446"/>
      <c r="G1094" s="446"/>
      <c r="H1094" s="400"/>
      <c r="I1094" s="400"/>
      <c r="J1094" s="400"/>
      <c r="K1094" s="400"/>
      <c r="L1094" s="400"/>
      <c r="M1094" s="401"/>
      <c r="N1094" s="349"/>
      <c r="BB1094" s="4" t="str">
        <f>IF($C$1047=BB$1047,BE1094,IF($C$1047=BB$1048,BF1094,IF($C$1047=BB$1049,BG1094,IF($C$1047=BB$1050,BH1094,IF($C$1047=BB$1051,BI1094,IF($C$1047=BB$1052,BJ1094,IF($C$1047=BB$1053,BK1094,IF($C$1047=BB$1054,BL1094,""))))))))</f>
        <v>The more I honor your unmet social-need for inclusion, I trust you’ll find it easier to respect our guarded social-need for cohesion.</v>
      </c>
      <c r="BD1094" s="167" t="s">
        <v>794</v>
      </c>
      <c r="BE1094" s="81" t="s">
        <v>795</v>
      </c>
      <c r="BF1094" s="4" t="s">
        <v>796</v>
      </c>
      <c r="BG1094" s="4" t="s">
        <v>797</v>
      </c>
      <c r="BH1094" s="4" t="s">
        <v>798</v>
      </c>
      <c r="BI1094" s="4" t="s">
        <v>799</v>
      </c>
      <c r="BJ1094" s="4" t="s">
        <v>800</v>
      </c>
      <c r="BK1094" s="4" t="s">
        <v>801</v>
      </c>
      <c r="BL1094" s="4" t="s">
        <v>802</v>
      </c>
      <c r="BM1094" s="203" t="s">
        <v>432</v>
      </c>
    </row>
    <row r="1095" spans="1:65" ht="20" customHeight="1" thickBot="1">
      <c r="A1095" s="345"/>
      <c r="B1095" s="447"/>
      <c r="C1095" s="448"/>
      <c r="D1095" s="448"/>
      <c r="E1095" s="448"/>
      <c r="F1095" s="448"/>
      <c r="G1095" s="448"/>
      <c r="H1095" s="405"/>
      <c r="I1095" s="405"/>
      <c r="J1095" s="405"/>
      <c r="K1095" s="405"/>
      <c r="L1095" s="405"/>
      <c r="M1095" s="406"/>
      <c r="N1095" s="349"/>
    </row>
    <row r="1096" spans="1:65" ht="20" customHeight="1">
      <c r="A1096" s="345"/>
      <c r="B1096" s="443" t="str">
        <f>BB1092</f>
        <v>The more I respect your guarded social-need for cohesion, I trust you’ll find it easier to honor our unmet social-need for inclusion.</v>
      </c>
      <c r="C1096" s="444"/>
      <c r="D1096" s="444"/>
      <c r="E1096" s="444"/>
      <c r="F1096" s="444"/>
      <c r="G1096" s="444"/>
      <c r="H1096" s="395" t="str">
        <f>BB1094</f>
        <v>The more I honor your unmet social-need for inclusion, I trust you’ll find it easier to respect our guarded social-need for cohesion.</v>
      </c>
      <c r="I1096" s="395"/>
      <c r="J1096" s="395"/>
      <c r="K1096" s="395"/>
      <c r="L1096" s="395"/>
      <c r="M1096" s="396"/>
      <c r="N1096" s="349"/>
      <c r="BB1096" s="449" t="s">
        <v>803</v>
      </c>
      <c r="BD1096" s="4" t="s">
        <v>804</v>
      </c>
    </row>
    <row r="1097" spans="1:65" ht="20" customHeight="1">
      <c r="A1097" s="345"/>
      <c r="B1097" s="445"/>
      <c r="C1097" s="446"/>
      <c r="D1097" s="446"/>
      <c r="E1097" s="446"/>
      <c r="F1097" s="446"/>
      <c r="G1097" s="446"/>
      <c r="H1097" s="400"/>
      <c r="I1097" s="400"/>
      <c r="J1097" s="400"/>
      <c r="K1097" s="400"/>
      <c r="L1097" s="400"/>
      <c r="M1097" s="401"/>
      <c r="N1097" s="349"/>
      <c r="BB1097" s="449" t="s">
        <v>805</v>
      </c>
      <c r="BD1097" s="4" t="s">
        <v>806</v>
      </c>
    </row>
    <row r="1098" spans="1:65" ht="20" customHeight="1">
      <c r="A1098" s="345"/>
      <c r="B1098" s="445"/>
      <c r="C1098" s="446"/>
      <c r="D1098" s="446"/>
      <c r="E1098" s="446"/>
      <c r="F1098" s="446"/>
      <c r="G1098" s="446"/>
      <c r="H1098" s="400"/>
      <c r="I1098" s="400"/>
      <c r="J1098" s="400"/>
      <c r="K1098" s="400"/>
      <c r="L1098" s="400"/>
      <c r="M1098" s="401"/>
      <c r="N1098" s="349"/>
      <c r="BB1098" s="449" t="s">
        <v>807</v>
      </c>
      <c r="BD1098" s="4" t="s">
        <v>808</v>
      </c>
    </row>
    <row r="1099" spans="1:65" ht="20" customHeight="1">
      <c r="A1099" s="345"/>
      <c r="B1099" s="445"/>
      <c r="C1099" s="446"/>
      <c r="D1099" s="446"/>
      <c r="E1099" s="446"/>
      <c r="F1099" s="446"/>
      <c r="G1099" s="446"/>
      <c r="H1099" s="400"/>
      <c r="I1099" s="400"/>
      <c r="J1099" s="400"/>
      <c r="K1099" s="400"/>
      <c r="L1099" s="400"/>
      <c r="M1099" s="401"/>
      <c r="N1099" s="349"/>
      <c r="BB1099" s="449" t="s">
        <v>809</v>
      </c>
      <c r="BD1099" s="4" t="s">
        <v>810</v>
      </c>
      <c r="BE1099" s="152"/>
      <c r="BF1099" s="152"/>
      <c r="BG1099" s="152"/>
      <c r="BH1099" s="152"/>
      <c r="BI1099" s="152"/>
      <c r="BJ1099" s="152"/>
      <c r="BK1099" s="152"/>
      <c r="BL1099" s="152"/>
    </row>
    <row r="1100" spans="1:65" ht="20" customHeight="1" thickBot="1">
      <c r="A1100" s="345"/>
      <c r="B1100" s="447"/>
      <c r="C1100" s="448"/>
      <c r="D1100" s="448"/>
      <c r="E1100" s="448"/>
      <c r="F1100" s="448"/>
      <c r="G1100" s="448"/>
      <c r="H1100" s="405"/>
      <c r="I1100" s="405"/>
      <c r="J1100" s="405"/>
      <c r="K1100" s="405"/>
      <c r="L1100" s="405"/>
      <c r="M1100" s="406"/>
      <c r="N1100" s="349"/>
      <c r="BB1100" s="449" t="s">
        <v>811</v>
      </c>
      <c r="BD1100" s="4" t="s">
        <v>812</v>
      </c>
      <c r="BM1100" s="154"/>
    </row>
    <row r="1101" spans="1:65" ht="5" customHeight="1" thickBot="1">
      <c r="A1101" s="345"/>
      <c r="B1101" s="346"/>
      <c r="C1101" s="346"/>
      <c r="D1101" s="346"/>
      <c r="E1101" s="346"/>
      <c r="F1101" s="346"/>
      <c r="G1101" s="346"/>
      <c r="H1101" s="347"/>
      <c r="I1101" s="346"/>
      <c r="J1101" s="346"/>
      <c r="K1101" s="346"/>
      <c r="L1101" s="346"/>
      <c r="M1101" s="346"/>
      <c r="N1101" s="349"/>
      <c r="BB1101" s="449" t="s">
        <v>813</v>
      </c>
      <c r="BD1101" s="4" t="s">
        <v>814</v>
      </c>
      <c r="BM1101" s="154"/>
    </row>
    <row r="1102" spans="1:65" ht="14" customHeight="1">
      <c r="A1102" s="345"/>
      <c r="B1102" s="346"/>
      <c r="C1102" s="346"/>
      <c r="D1102" s="346"/>
      <c r="E1102" s="346"/>
      <c r="F1102" s="346"/>
      <c r="G1102" s="450"/>
      <c r="H1102" s="451"/>
      <c r="I1102" s="451"/>
      <c r="J1102" s="451"/>
      <c r="K1102" s="451"/>
      <c r="L1102" s="451"/>
      <c r="M1102" s="452"/>
      <c r="N1102" s="349"/>
      <c r="BB1102" s="449" t="s">
        <v>815</v>
      </c>
      <c r="BD1102" s="4" t="s">
        <v>816</v>
      </c>
      <c r="BM1102" s="154"/>
    </row>
    <row r="1103" spans="1:65" ht="14" customHeight="1">
      <c r="A1103" s="345"/>
      <c r="B1103" s="346"/>
      <c r="C1103" s="346"/>
      <c r="D1103" s="346"/>
      <c r="E1103" s="346"/>
      <c r="F1103" s="346"/>
      <c r="G1103" s="453"/>
      <c r="H1103" s="454"/>
      <c r="I1103" s="454"/>
      <c r="J1103" s="454"/>
      <c r="K1103" s="454"/>
      <c r="L1103" s="454"/>
      <c r="M1103" s="455"/>
      <c r="N1103" s="349"/>
      <c r="BM1103" s="154"/>
    </row>
    <row r="1104" spans="1:65" ht="14.4" customHeight="1" thickBot="1">
      <c r="A1104" s="345"/>
      <c r="B1104" s="346"/>
      <c r="C1104" s="346"/>
      <c r="D1104" s="346"/>
      <c r="E1104" s="346"/>
      <c r="F1104" s="346"/>
      <c r="G1104" s="456"/>
      <c r="H1104" s="457"/>
      <c r="I1104" s="457"/>
      <c r="J1104" s="457"/>
      <c r="K1104" s="457"/>
      <c r="L1104" s="457"/>
      <c r="M1104" s="458"/>
      <c r="N1104" s="349"/>
      <c r="BB1104" s="101" t="str">
        <f>CONCATENATE(BC1104,BD1104,BE1104,BF1104,BG1104,BH1104,BI1104,BJ1104)</f>
        <v xml:space="preserve">FALSEInstead of reacting to others with a different immigration view, or avoiding politics altogether, consider the viable alternative of responding to each other's needs behind the political rhetoric. You can listen for their immigration impacted needs without agreeing how you or others should respond to them. Their needs in how they experience immigration will not go away when ignored, but persist even more painfully. So let us be more mature in how we respond to them, modeling how others are to respond to yours. </v>
      </c>
      <c r="BC1104" s="4" t="b">
        <f>IF(G1102=BB1096,BD1096,IF(G1102=BB1097,BD1097,IF(G1102=BB1098,BD1098,IF(G1102=BB1099,BD1099,IF(G1102=BB1100,BD1100,IF(G1102=BB1101,BD1101,IF(G1102=BB1102,BD1102)))))))</f>
        <v>0</v>
      </c>
      <c r="BD1104" s="4" t="s">
        <v>817</v>
      </c>
      <c r="BE1104" s="4" t="str">
        <f>IF($C$1047="","political",IF($C$1047=$BB1047,$BF1047,IF($C$1047=$BB1048,$BF1048,IF($C$1047=$BB1049,$BF1049,IF($C$1047=$BB1050,$BF1050,IF($C$1047=$BB1051,$BF1051,IF($C$1047=$BB1052,$BF1052,IF($C$1047=$BB1053,$BF1053,IF($C$1047=$BB1054,$BF1054)))))))))</f>
        <v>immigration</v>
      </c>
      <c r="BF1104" s="4" t="s">
        <v>818</v>
      </c>
      <c r="BG1104" s="4" t="str">
        <f>IF($C$1047="","politically",IF($C$1047=$BB1047,$BF1047,IF($C$1047=$BB1048,$BF1048,IF($C$1047=$BB1049,$BF1049,IF($C$1047=$BB1050,$BF1050,IF($C$1047=$BB1051,$BF1051,IF($C$1047=$BB1052,$BF1052,IF($C$1047=$BB1053,$BF1053,IF($C$1047=$BB1054,$BF1054)))))))))</f>
        <v>immigration</v>
      </c>
      <c r="BH1104" s="4" t="s">
        <v>819</v>
      </c>
      <c r="BI1104" s="4" t="str">
        <f>IF($C$1047="","the issue",IF($C$1047=$BB1047,$BF1047,IF($C$1047=$BB1048,$BF1048,IF($C$1047=$BB1049,$BF1049,IF($C$1047=$BB1050,$BF1050,IF($C$1047=$BB1051,$BF1051,IF($C$1047=$BB1052,$BF1052,IF($C$1047=$BB1053,$BF1053,IF($C$1047=$BB1054,$BF1054)))))))))</f>
        <v>immigration</v>
      </c>
      <c r="BJ1104" s="4" t="s">
        <v>820</v>
      </c>
      <c r="BM1104" s="154"/>
    </row>
    <row r="1105" spans="1:65" ht="8" customHeight="1">
      <c r="A1105" s="345"/>
      <c r="B1105" s="346"/>
      <c r="C1105" s="459"/>
      <c r="D1105" s="459"/>
      <c r="E1105" s="459"/>
      <c r="F1105" s="459"/>
      <c r="G1105" s="459"/>
      <c r="H1105" s="460"/>
      <c r="I1105" s="459"/>
      <c r="J1105" s="459"/>
      <c r="K1105" s="459"/>
      <c r="L1105" s="459"/>
      <c r="M1105" s="459"/>
      <c r="N1105" s="349"/>
      <c r="BB1105" s="101" t="str">
        <f>CONCATENATE(BC1105,BD1105,BE1105,BF1105,BG1105,BH1105)</f>
        <v>SELECT FROM THE DROPDOWN MENU ABOVE YOUR ORIGINAL VIEW OF POLITICS.</v>
      </c>
      <c r="BC1105" s="4" t="s">
        <v>821</v>
      </c>
      <c r="BM1105" s="154"/>
    </row>
    <row r="1106" spans="1:65" ht="17" customHeight="1">
      <c r="A1106" s="345"/>
      <c r="B1106" s="461" t="str">
        <f>IF(G1102="",BB1105,BB1104)</f>
        <v>SELECT FROM THE DROPDOWN MENU ABOVE YOUR ORIGINAL VIEW OF POLITICS.</v>
      </c>
      <c r="C1106" s="461"/>
      <c r="D1106" s="461"/>
      <c r="E1106" s="461"/>
      <c r="F1106" s="461"/>
      <c r="G1106" s="461"/>
      <c r="H1106" s="461"/>
      <c r="I1106" s="461"/>
      <c r="J1106" s="461"/>
      <c r="K1106" s="461"/>
      <c r="L1106" s="461"/>
      <c r="M1106" s="461"/>
      <c r="N1106" s="349"/>
      <c r="BM1106" s="154"/>
    </row>
    <row r="1107" spans="1:65" ht="17" customHeight="1">
      <c r="A1107" s="345"/>
      <c r="B1107" s="461"/>
      <c r="C1107" s="461"/>
      <c r="D1107" s="461"/>
      <c r="E1107" s="461"/>
      <c r="F1107" s="461"/>
      <c r="G1107" s="461"/>
      <c r="H1107" s="461"/>
      <c r="I1107" s="461"/>
      <c r="J1107" s="461"/>
      <c r="K1107" s="461"/>
      <c r="L1107" s="461"/>
      <c r="M1107" s="461"/>
      <c r="N1107" s="349"/>
      <c r="BM1107" s="154"/>
    </row>
    <row r="1108" spans="1:65" ht="17" customHeight="1">
      <c r="A1108" s="345"/>
      <c r="B1108" s="461"/>
      <c r="C1108" s="461"/>
      <c r="D1108" s="461"/>
      <c r="E1108" s="461"/>
      <c r="F1108" s="461"/>
      <c r="G1108" s="461"/>
      <c r="H1108" s="461"/>
      <c r="I1108" s="461"/>
      <c r="J1108" s="461"/>
      <c r="K1108" s="461"/>
      <c r="L1108" s="461"/>
      <c r="M1108" s="461"/>
      <c r="N1108" s="349"/>
    </row>
    <row r="1109" spans="1:65" ht="17" customHeight="1">
      <c r="A1109" s="345"/>
      <c r="B1109" s="461"/>
      <c r="C1109" s="461"/>
      <c r="D1109" s="461"/>
      <c r="E1109" s="461"/>
      <c r="F1109" s="461"/>
      <c r="G1109" s="461"/>
      <c r="H1109" s="461"/>
      <c r="I1109" s="461"/>
      <c r="J1109" s="461"/>
      <c r="K1109" s="461"/>
      <c r="L1109" s="461"/>
      <c r="M1109" s="461"/>
      <c r="N1109" s="349"/>
    </row>
    <row r="1110" spans="1:65" ht="17" customHeight="1">
      <c r="A1110" s="345"/>
      <c r="B1110" s="461"/>
      <c r="C1110" s="461"/>
      <c r="D1110" s="461"/>
      <c r="E1110" s="461"/>
      <c r="F1110" s="461"/>
      <c r="G1110" s="461"/>
      <c r="H1110" s="461"/>
      <c r="I1110" s="461"/>
      <c r="J1110" s="461"/>
      <c r="K1110" s="461"/>
      <c r="L1110" s="461"/>
      <c r="M1110" s="461"/>
      <c r="N1110" s="349"/>
    </row>
    <row r="1111" spans="1:65" ht="10" customHeight="1">
      <c r="A1111" s="345"/>
      <c r="B1111" s="461"/>
      <c r="C1111" s="461"/>
      <c r="D1111" s="461"/>
      <c r="E1111" s="461"/>
      <c r="F1111" s="461"/>
      <c r="G1111" s="461"/>
      <c r="H1111" s="461"/>
      <c r="I1111" s="461"/>
      <c r="J1111" s="461"/>
      <c r="K1111" s="461"/>
      <c r="L1111" s="461"/>
      <c r="M1111" s="461"/>
      <c r="N1111" s="349"/>
    </row>
    <row r="1112" spans="1:65" ht="7.25" customHeight="1">
      <c r="A1112" s="407"/>
      <c r="B1112" s="462"/>
      <c r="C1112" s="462"/>
      <c r="D1112" s="462"/>
      <c r="E1112" s="462"/>
      <c r="F1112" s="462"/>
      <c r="G1112" s="462"/>
      <c r="H1112" s="463"/>
      <c r="I1112" s="462"/>
      <c r="J1112" s="462"/>
      <c r="K1112" s="462"/>
      <c r="L1112" s="462"/>
      <c r="M1112" s="462"/>
      <c r="N1112" s="410"/>
    </row>
    <row r="1113" spans="1:65" ht="30" customHeight="1">
      <c r="A1113" s="341" t="s">
        <v>66</v>
      </c>
      <c r="B1113" s="411" t="s">
        <v>34</v>
      </c>
      <c r="C1113" s="411"/>
      <c r="D1113" s="411"/>
      <c r="E1113" s="411"/>
      <c r="F1113" s="411"/>
      <c r="G1113" s="411"/>
      <c r="H1113" s="411"/>
      <c r="I1113" s="411"/>
      <c r="J1113" s="411"/>
      <c r="K1113" s="411"/>
      <c r="L1113" s="411"/>
      <c r="M1113" s="343"/>
      <c r="N1113" s="344" t="s">
        <v>68</v>
      </c>
    </row>
    <row r="1114" spans="1:65" ht="18" customHeight="1">
      <c r="A1114" s="345"/>
      <c r="B1114" s="346"/>
      <c r="C1114" s="346"/>
      <c r="D1114" s="346"/>
      <c r="E1114" s="346"/>
      <c r="F1114" s="346"/>
      <c r="G1114" s="346"/>
      <c r="H1114" s="347"/>
      <c r="I1114" s="346"/>
      <c r="J1114" s="346"/>
      <c r="K1114" s="346"/>
      <c r="L1114" s="346"/>
      <c r="M1114" s="346"/>
      <c r="N1114" s="349"/>
    </row>
    <row r="1115" spans="1:65" ht="18" customHeight="1">
      <c r="A1115" s="345"/>
      <c r="B1115" s="346"/>
      <c r="C1115" s="346"/>
      <c r="D1115" s="346"/>
      <c r="E1115" s="346"/>
      <c r="F1115" s="346"/>
      <c r="G1115" s="346"/>
      <c r="H1115" s="347"/>
      <c r="I1115" s="346"/>
      <c r="J1115" s="346"/>
      <c r="K1115" s="346"/>
      <c r="L1115" s="346"/>
      <c r="M1115" s="346"/>
      <c r="N1115" s="349"/>
    </row>
    <row r="1116" spans="1:65" ht="18" customHeight="1">
      <c r="A1116" s="345"/>
      <c r="B1116" s="346"/>
      <c r="C1116" s="346"/>
      <c r="D1116" s="346"/>
      <c r="E1116" s="346"/>
      <c r="F1116" s="346"/>
      <c r="G1116" s="346"/>
      <c r="H1116" s="347"/>
      <c r="I1116" s="346"/>
      <c r="J1116" s="346"/>
      <c r="K1116" s="346"/>
      <c r="L1116" s="346"/>
      <c r="M1116" s="346"/>
      <c r="N1116" s="349"/>
    </row>
    <row r="1117" spans="1:65" ht="18" customHeight="1">
      <c r="A1117" s="345"/>
      <c r="B1117" s="346"/>
      <c r="C1117" s="346"/>
      <c r="D1117" s="346"/>
      <c r="E1117" s="346"/>
      <c r="F1117" s="346"/>
      <c r="G1117" s="346"/>
      <c r="H1117" s="347"/>
      <c r="I1117" s="346"/>
      <c r="J1117" s="346"/>
      <c r="K1117" s="346"/>
      <c r="L1117" s="346"/>
      <c r="M1117" s="346"/>
      <c r="N1117" s="349"/>
    </row>
    <row r="1118" spans="1:65" ht="18" customHeight="1">
      <c r="A1118" s="345"/>
      <c r="B1118" s="346"/>
      <c r="C1118" s="346"/>
      <c r="D1118" s="346"/>
      <c r="E1118" s="346"/>
      <c r="F1118" s="346"/>
      <c r="G1118" s="346"/>
      <c r="H1118" s="347"/>
      <c r="I1118" s="346"/>
      <c r="J1118" s="346"/>
      <c r="K1118" s="346"/>
      <c r="L1118" s="346"/>
      <c r="M1118" s="346"/>
      <c r="N1118" s="349"/>
    </row>
    <row r="1119" spans="1:65" ht="18" customHeight="1">
      <c r="A1119" s="345"/>
      <c r="B1119" s="346"/>
      <c r="C1119" s="346"/>
      <c r="D1119" s="346"/>
      <c r="E1119" s="346"/>
      <c r="F1119" s="346"/>
      <c r="G1119" s="346"/>
      <c r="H1119" s="347"/>
      <c r="I1119" s="346"/>
      <c r="J1119" s="346"/>
      <c r="K1119" s="346"/>
      <c r="L1119" s="346"/>
      <c r="M1119" s="346"/>
      <c r="N1119" s="349"/>
    </row>
    <row r="1120" spans="1:65" ht="18" customHeight="1">
      <c r="A1120" s="345"/>
      <c r="B1120" s="346"/>
      <c r="C1120" s="346"/>
      <c r="D1120" s="346"/>
      <c r="E1120" s="346"/>
      <c r="F1120" s="346"/>
      <c r="G1120" s="346"/>
      <c r="H1120" s="347"/>
      <c r="I1120" s="346"/>
      <c r="J1120" s="346"/>
      <c r="K1120" s="346"/>
      <c r="L1120" s="346"/>
      <c r="M1120" s="346"/>
      <c r="N1120" s="349"/>
      <c r="BE1120" s="157" t="str">
        <f>BE1090</f>
        <v>IMM</v>
      </c>
      <c r="BF1120" s="157" t="str">
        <f t="shared" ref="BF1120:BL1120" si="12">BF1090</f>
        <v>CLI</v>
      </c>
      <c r="BG1120" s="157" t="str">
        <f t="shared" si="12"/>
        <v>GUN</v>
      </c>
      <c r="BH1120" s="157" t="str">
        <f t="shared" si="12"/>
        <v>ABO</v>
      </c>
      <c r="BI1120" s="157" t="str">
        <f t="shared" si="12"/>
        <v>HEA</v>
      </c>
      <c r="BJ1120" s="157" t="str">
        <f t="shared" si="12"/>
        <v>CRI</v>
      </c>
      <c r="BK1120" s="157" t="str">
        <f t="shared" si="12"/>
        <v>ECO</v>
      </c>
      <c r="BL1120" s="157" t="str">
        <f t="shared" si="12"/>
        <v>RAC</v>
      </c>
    </row>
    <row r="1121" spans="1:65" ht="18" customHeight="1">
      <c r="A1121" s="345"/>
      <c r="B1121" s="346"/>
      <c r="C1121" s="346"/>
      <c r="D1121" s="346"/>
      <c r="E1121" s="346"/>
      <c r="F1121" s="346"/>
      <c r="G1121" s="346"/>
      <c r="H1121" s="347"/>
      <c r="I1121" s="346"/>
      <c r="J1121" s="346"/>
      <c r="K1121" s="346"/>
      <c r="L1121" s="346"/>
      <c r="M1121" s="346"/>
      <c r="N1121" s="349"/>
    </row>
    <row r="1122" spans="1:65" ht="17" customHeight="1">
      <c r="A1122" s="345"/>
      <c r="B1122" s="346"/>
      <c r="C1122" s="346"/>
      <c r="D1122" s="346"/>
      <c r="E1122" s="346"/>
      <c r="F1122" s="346"/>
      <c r="G1122" s="346"/>
      <c r="H1122" s="347"/>
      <c r="I1122" s="346"/>
      <c r="J1122" s="346"/>
      <c r="K1122" s="346"/>
      <c r="L1122" s="346"/>
      <c r="M1122" s="346"/>
      <c r="N1122" s="349"/>
      <c r="BB1122" s="4" t="str">
        <f t="shared" ref="BB1122:BB1135" si="13">IF($C$1047=BB$1047,BE1122,IF($C$1047=BB$1048,BF1122,IF($C$1047=BB$1049,BG1122,IF($C$1047=BB$1050,BH1122,IF($C$1047=BB$1051,BI1122,IF($C$1047=BB$1052,BJ1122,IF($C$1047=BB$1053,BK1122,IF($C$1047=BB$1054,BL1122,""))))))))</f>
        <v>OPEN BORDERS</v>
      </c>
      <c r="BD1122" s="158" t="s">
        <v>257</v>
      </c>
      <c r="BE1122" s="4" t="s">
        <v>258</v>
      </c>
      <c r="BF1122" s="4" t="s">
        <v>259</v>
      </c>
      <c r="BG1122" s="4" t="s">
        <v>260</v>
      </c>
      <c r="BH1122" s="4" t="s">
        <v>261</v>
      </c>
      <c r="BI1122" s="4" t="s">
        <v>262</v>
      </c>
      <c r="BJ1122" s="4" t="s">
        <v>263</v>
      </c>
      <c r="BK1122" s="4" t="s">
        <v>264</v>
      </c>
      <c r="BL1122" s="4" t="s">
        <v>265</v>
      </c>
    </row>
    <row r="1123" spans="1:65" ht="30" customHeight="1" thickBot="1">
      <c r="A1123" s="345"/>
      <c r="B1123" s="464"/>
      <c r="C1123" s="464"/>
      <c r="D1123" s="464"/>
      <c r="E1123" s="464"/>
      <c r="F1123" s="464"/>
      <c r="G1123" s="464"/>
      <c r="H1123" s="465"/>
      <c r="I1123" s="465"/>
      <c r="J1123" s="465"/>
      <c r="K1123" s="465"/>
      <c r="L1123" s="465"/>
      <c r="M1123" s="465"/>
      <c r="N1123" s="349"/>
      <c r="BB1123" s="4" t="str">
        <f t="shared" si="13"/>
        <v>RELAX BORDERS</v>
      </c>
      <c r="BD1123" s="158" t="s">
        <v>268</v>
      </c>
      <c r="BE1123" s="4" t="s">
        <v>269</v>
      </c>
      <c r="BF1123" s="4" t="s">
        <v>270</v>
      </c>
      <c r="BG1123" s="4" t="s">
        <v>271</v>
      </c>
      <c r="BH1123" s="4" t="s">
        <v>272</v>
      </c>
      <c r="BI1123" s="4" t="s">
        <v>273</v>
      </c>
      <c r="BJ1123" s="4" t="s">
        <v>274</v>
      </c>
      <c r="BK1123" s="4" t="s">
        <v>275</v>
      </c>
      <c r="BL1123" s="4" t="s">
        <v>276</v>
      </c>
    </row>
    <row r="1124" spans="1:65" ht="30" customHeight="1" thickTop="1" thickBot="1">
      <c r="A1124" s="345"/>
      <c r="B1124" s="466" t="s">
        <v>822</v>
      </c>
      <c r="C1124" s="467"/>
      <c r="D1124" s="468" t="s">
        <v>823</v>
      </c>
      <c r="E1124" s="469"/>
      <c r="F1124" s="470" t="s">
        <v>824</v>
      </c>
      <c r="G1124" s="471"/>
      <c r="H1124" s="472" t="s">
        <v>825</v>
      </c>
      <c r="I1124" s="473"/>
      <c r="J1124" s="474" t="s">
        <v>826</v>
      </c>
      <c r="K1124" s="475"/>
      <c r="L1124" s="476" t="s">
        <v>827</v>
      </c>
      <c r="M1124" s="477"/>
      <c r="N1124" s="349"/>
      <c r="BB1124" s="4" t="str">
        <f t="shared" si="13"/>
        <v>EASY ENTRY</v>
      </c>
      <c r="BD1124" s="158" t="s">
        <v>279</v>
      </c>
      <c r="BE1124" s="4" t="s">
        <v>280</v>
      </c>
      <c r="BF1124" s="4" t="s">
        <v>281</v>
      </c>
      <c r="BG1124" s="4" t="s">
        <v>282</v>
      </c>
      <c r="BH1124" s="4" t="s">
        <v>283</v>
      </c>
      <c r="BI1124" s="4" t="s">
        <v>284</v>
      </c>
      <c r="BJ1124" s="4" t="s">
        <v>828</v>
      </c>
      <c r="BK1124" s="4" t="s">
        <v>286</v>
      </c>
      <c r="BL1124" s="4" t="s">
        <v>287</v>
      </c>
    </row>
    <row r="1125" spans="1:65" ht="30" customHeight="1" thickTop="1" thickBot="1">
      <c r="A1125" s="345"/>
      <c r="B1125" s="478"/>
      <c r="C1125" s="479"/>
      <c r="D1125" s="480"/>
      <c r="E1125" s="481"/>
      <c r="F1125" s="482"/>
      <c r="G1125" s="483"/>
      <c r="H1125" s="484"/>
      <c r="I1125" s="485"/>
      <c r="J1125" s="486"/>
      <c r="K1125" s="487"/>
      <c r="L1125" s="488"/>
      <c r="M1125" s="489"/>
      <c r="N1125" s="349"/>
      <c r="BB1125" s="4" t="str">
        <f t="shared" si="13"/>
        <v>STEM ENTRY</v>
      </c>
      <c r="BD1125" s="158" t="s">
        <v>288</v>
      </c>
      <c r="BE1125" s="4" t="s">
        <v>289</v>
      </c>
      <c r="BF1125" s="4" t="s">
        <v>290</v>
      </c>
      <c r="BG1125" s="4" t="s">
        <v>291</v>
      </c>
      <c r="BH1125" s="4" t="s">
        <v>292</v>
      </c>
      <c r="BI1125" s="4" t="s">
        <v>293</v>
      </c>
      <c r="BJ1125" s="4" t="s">
        <v>294</v>
      </c>
      <c r="BK1125" s="4" t="s">
        <v>295</v>
      </c>
      <c r="BL1125" s="4" t="s">
        <v>296</v>
      </c>
    </row>
    <row r="1126" spans="1:65" ht="5" customHeight="1" thickTop="1" thickBot="1">
      <c r="A1126" s="345"/>
      <c r="B1126" s="346"/>
      <c r="C1126" s="346"/>
      <c r="D1126" s="346"/>
      <c r="E1126" s="346"/>
      <c r="F1126" s="346"/>
      <c r="G1126" s="346"/>
      <c r="H1126" s="347"/>
      <c r="I1126" s="346"/>
      <c r="J1126" s="346"/>
      <c r="K1126" s="346"/>
      <c r="L1126" s="346"/>
      <c r="M1126" s="346"/>
      <c r="N1126" s="349"/>
      <c r="BB1126" s="4">
        <f t="shared" si="13"/>
        <v>0</v>
      </c>
      <c r="BD1126" s="158"/>
    </row>
    <row r="1127" spans="1:65" ht="15" customHeight="1">
      <c r="A1127" s="345"/>
      <c r="B1127" s="490" t="s">
        <v>829</v>
      </c>
      <c r="C1127" s="491"/>
      <c r="D1127" s="490" t="s">
        <v>829</v>
      </c>
      <c r="E1127" s="491"/>
      <c r="F1127" s="490" t="s">
        <v>829</v>
      </c>
      <c r="G1127" s="491"/>
      <c r="H1127" s="490" t="s">
        <v>829</v>
      </c>
      <c r="I1127" s="491"/>
      <c r="J1127" s="490" t="s">
        <v>829</v>
      </c>
      <c r="K1127" s="491"/>
      <c r="L1127" s="490" t="s">
        <v>829</v>
      </c>
      <c r="M1127" s="491"/>
      <c r="N1127" s="349"/>
      <c r="BB1127" s="4" t="str">
        <f t="shared" si="13"/>
        <v>MERIT ENTRY</v>
      </c>
      <c r="BD1127" s="158" t="s">
        <v>299</v>
      </c>
      <c r="BE1127" s="4" t="s">
        <v>300</v>
      </c>
      <c r="BF1127" s="4" t="s">
        <v>301</v>
      </c>
      <c r="BG1127" s="4" t="s">
        <v>302</v>
      </c>
      <c r="BH1127" s="4" t="s">
        <v>303</v>
      </c>
      <c r="BI1127" s="4" t="s">
        <v>304</v>
      </c>
      <c r="BJ1127" s="4" t="s">
        <v>305</v>
      </c>
      <c r="BK1127" s="4" t="s">
        <v>306</v>
      </c>
      <c r="BL1127" s="4" t="s">
        <v>307</v>
      </c>
    </row>
    <row r="1128" spans="1:65" ht="35" customHeight="1">
      <c r="A1128" s="345"/>
      <c r="B1128" s="492" t="str">
        <f>BB1122</f>
        <v>OPEN BORDERS</v>
      </c>
      <c r="C1128" s="493"/>
      <c r="D1128" s="492" t="str">
        <f>BB1123</f>
        <v>RELAX BORDERS</v>
      </c>
      <c r="E1128" s="493"/>
      <c r="F1128" s="492" t="str">
        <f>BB1124</f>
        <v>EASY ENTRY</v>
      </c>
      <c r="G1128" s="493"/>
      <c r="H1128" s="492" t="str">
        <f>BB1125</f>
        <v>STEM ENTRY</v>
      </c>
      <c r="I1128" s="493"/>
      <c r="J1128" s="492" t="str">
        <f>BB1127</f>
        <v>MERIT ENTRY</v>
      </c>
      <c r="K1128" s="493"/>
      <c r="L1128" s="492" t="str">
        <f>BB1128</f>
        <v>NO ENTRY</v>
      </c>
      <c r="M1128" s="493"/>
      <c r="N1128" s="349"/>
      <c r="BB1128" s="4" t="str">
        <f t="shared" si="13"/>
        <v>NO ENTRY</v>
      </c>
      <c r="BD1128" s="158" t="s">
        <v>308</v>
      </c>
      <c r="BE1128" s="4" t="s">
        <v>309</v>
      </c>
      <c r="BF1128" s="4" t="s">
        <v>310</v>
      </c>
      <c r="BG1128" s="4" t="s">
        <v>311</v>
      </c>
      <c r="BH1128" s="4" t="s">
        <v>312</v>
      </c>
      <c r="BI1128" s="4" t="s">
        <v>313</v>
      </c>
      <c r="BJ1128" s="4" t="s">
        <v>314</v>
      </c>
      <c r="BK1128" s="4" t="s">
        <v>315</v>
      </c>
      <c r="BL1128" s="4" t="s">
        <v>316</v>
      </c>
    </row>
    <row r="1129" spans="1:65" ht="15" customHeight="1">
      <c r="A1129" s="345"/>
      <c r="B1129" s="494" t="s">
        <v>830</v>
      </c>
      <c r="C1129" s="495"/>
      <c r="D1129" s="494" t="s">
        <v>830</v>
      </c>
      <c r="E1129" s="495"/>
      <c r="F1129" s="494" t="s">
        <v>830</v>
      </c>
      <c r="G1129" s="495"/>
      <c r="H1129" s="494" t="s">
        <v>830</v>
      </c>
      <c r="I1129" s="495"/>
      <c r="J1129" s="494" t="s">
        <v>830</v>
      </c>
      <c r="K1129" s="495"/>
      <c r="L1129" s="494" t="s">
        <v>830</v>
      </c>
      <c r="M1129" s="495"/>
      <c r="N1129" s="349"/>
      <c r="BB1129" s="4">
        <f t="shared" si="13"/>
        <v>0</v>
      </c>
      <c r="BD1129" s="167"/>
    </row>
    <row r="1130" spans="1:65" ht="14.4" customHeight="1">
      <c r="A1130" s="345"/>
      <c r="B1130" s="496" t="str">
        <f>BB1130</f>
        <v>We as nontraditional people feel systemically excluded from advantaged spaces by arbitrary national borders</v>
      </c>
      <c r="C1130" s="497"/>
      <c r="D1130" s="496" t="str">
        <f>BB1131</f>
        <v>We need to admit most immigrants are desperate to leave situations largely of our interventionists making</v>
      </c>
      <c r="E1130" s="497"/>
      <c r="F1130" s="496" t="str">
        <f>BB1132</f>
        <v>We need immigrants willing to do jobs citizens won’t and offer amnesty for citizenship after they show such merit</v>
      </c>
      <c r="G1130" s="497"/>
      <c r="H1130" s="496" t="str">
        <f>BB1133</f>
        <v>We can offer amnesty to children born to illegal migrant parents after they show merit</v>
      </c>
      <c r="I1130" s="497"/>
      <c r="J1130" s="496" t="str">
        <f>BB1134</f>
        <v>We need to limit migration to those first showing merit before crossing any of our sacred borders</v>
      </c>
      <c r="K1130" s="497"/>
      <c r="L1130" s="496" t="str">
        <f>BB1135</f>
        <v>Nativist Americans feel smothered by excessive immigration, pressurizing already strained cohesion</v>
      </c>
      <c r="M1130" s="497"/>
      <c r="N1130" s="349"/>
      <c r="BB1130" s="4" t="str">
        <f t="shared" si="13"/>
        <v>We as nontraditional people feel systemically excluded from advantaged spaces by arbitrary national borders</v>
      </c>
      <c r="BD1130" s="158" t="s">
        <v>318</v>
      </c>
      <c r="BE1130" s="4" t="s">
        <v>319</v>
      </c>
      <c r="BF1130" s="4" t="s">
        <v>320</v>
      </c>
      <c r="BG1130" s="4" t="s">
        <v>321</v>
      </c>
      <c r="BH1130" s="4" t="s">
        <v>322</v>
      </c>
      <c r="BI1130" s="4" t="s">
        <v>323</v>
      </c>
      <c r="BJ1130" s="4" t="s">
        <v>324</v>
      </c>
      <c r="BK1130" s="4" t="s">
        <v>325</v>
      </c>
      <c r="BL1130" s="4" t="s">
        <v>326</v>
      </c>
      <c r="BM1130" s="203" t="s">
        <v>432</v>
      </c>
    </row>
    <row r="1131" spans="1:65" ht="14.4" customHeight="1">
      <c r="A1131" s="345"/>
      <c r="B1131" s="496"/>
      <c r="C1131" s="497"/>
      <c r="D1131" s="496"/>
      <c r="E1131" s="497"/>
      <c r="F1131" s="496"/>
      <c r="G1131" s="497"/>
      <c r="H1131" s="496"/>
      <c r="I1131" s="497"/>
      <c r="J1131" s="496"/>
      <c r="K1131" s="497"/>
      <c r="L1131" s="496"/>
      <c r="M1131" s="497"/>
      <c r="N1131" s="349"/>
      <c r="BB1131" s="4" t="str">
        <f t="shared" si="13"/>
        <v>We need to admit most immigrants are desperate to leave situations largely of our interventionists making</v>
      </c>
      <c r="BD1131" s="158" t="s">
        <v>327</v>
      </c>
      <c r="BE1131" s="4" t="s">
        <v>328</v>
      </c>
      <c r="BF1131" s="4" t="s">
        <v>329</v>
      </c>
      <c r="BG1131" s="4" t="s">
        <v>330</v>
      </c>
      <c r="BH1131" s="4" t="s">
        <v>331</v>
      </c>
      <c r="BI1131" s="4" t="s">
        <v>332</v>
      </c>
      <c r="BJ1131" s="4" t="s">
        <v>333</v>
      </c>
      <c r="BK1131" s="4" t="s">
        <v>334</v>
      </c>
      <c r="BL1131" s="4" t="s">
        <v>335</v>
      </c>
      <c r="BM1131" s="203" t="s">
        <v>432</v>
      </c>
    </row>
    <row r="1132" spans="1:65" ht="14.4" customHeight="1">
      <c r="A1132" s="345"/>
      <c r="B1132" s="496"/>
      <c r="C1132" s="497"/>
      <c r="D1132" s="496"/>
      <c r="E1132" s="497"/>
      <c r="F1132" s="496"/>
      <c r="G1132" s="497"/>
      <c r="H1132" s="496"/>
      <c r="I1132" s="497"/>
      <c r="J1132" s="496"/>
      <c r="K1132" s="497"/>
      <c r="L1132" s="496"/>
      <c r="M1132" s="497"/>
      <c r="N1132" s="349"/>
      <c r="BB1132" s="4" t="str">
        <f t="shared" si="13"/>
        <v>We need immigrants willing to do jobs citizens won’t and offer amnesty for citizenship after they show such merit</v>
      </c>
      <c r="BD1132" s="158" t="s">
        <v>336</v>
      </c>
      <c r="BE1132" s="4" t="s">
        <v>337</v>
      </c>
      <c r="BF1132" s="4" t="s">
        <v>338</v>
      </c>
      <c r="BG1132" s="4" t="s">
        <v>339</v>
      </c>
      <c r="BH1132" s="4" t="s">
        <v>340</v>
      </c>
      <c r="BI1132" s="4" t="s">
        <v>341</v>
      </c>
      <c r="BJ1132" s="4" t="s">
        <v>342</v>
      </c>
      <c r="BK1132" s="4" t="s">
        <v>343</v>
      </c>
      <c r="BL1132" s="4" t="s">
        <v>344</v>
      </c>
      <c r="BM1132" s="203" t="s">
        <v>432</v>
      </c>
    </row>
    <row r="1133" spans="1:65" ht="14.4" customHeight="1">
      <c r="A1133" s="345"/>
      <c r="B1133" s="496"/>
      <c r="C1133" s="497"/>
      <c r="D1133" s="496"/>
      <c r="E1133" s="497"/>
      <c r="F1133" s="496"/>
      <c r="G1133" s="497"/>
      <c r="H1133" s="496"/>
      <c r="I1133" s="497"/>
      <c r="J1133" s="496"/>
      <c r="K1133" s="497"/>
      <c r="L1133" s="496"/>
      <c r="M1133" s="497"/>
      <c r="N1133" s="349"/>
      <c r="BB1133" s="4" t="str">
        <f t="shared" si="13"/>
        <v>We can offer amnesty to children born to illegal migrant parents after they show merit</v>
      </c>
      <c r="BD1133" s="158" t="s">
        <v>346</v>
      </c>
      <c r="BE1133" s="4" t="s">
        <v>347</v>
      </c>
      <c r="BF1133" s="4" t="s">
        <v>348</v>
      </c>
      <c r="BG1133" s="4" t="s">
        <v>349</v>
      </c>
      <c r="BH1133" s="4" t="s">
        <v>350</v>
      </c>
      <c r="BI1133" s="4" t="s">
        <v>351</v>
      </c>
      <c r="BJ1133" s="4" t="s">
        <v>352</v>
      </c>
      <c r="BK1133" s="4" t="s">
        <v>353</v>
      </c>
      <c r="BL1133" s="4" t="s">
        <v>354</v>
      </c>
      <c r="BM1133" s="203" t="s">
        <v>432</v>
      </c>
    </row>
    <row r="1134" spans="1:65" ht="14.4" customHeight="1">
      <c r="A1134" s="345"/>
      <c r="B1134" s="496"/>
      <c r="C1134" s="497"/>
      <c r="D1134" s="496"/>
      <c r="E1134" s="497"/>
      <c r="F1134" s="496"/>
      <c r="G1134" s="497"/>
      <c r="H1134" s="496"/>
      <c r="I1134" s="497"/>
      <c r="J1134" s="496"/>
      <c r="K1134" s="497"/>
      <c r="L1134" s="496"/>
      <c r="M1134" s="497"/>
      <c r="N1134" s="349"/>
      <c r="BB1134" s="4" t="str">
        <f t="shared" si="13"/>
        <v>We need to limit migration to those first showing merit before crossing any of our sacred borders</v>
      </c>
      <c r="BD1134" s="158" t="s">
        <v>355</v>
      </c>
      <c r="BE1134" s="4" t="s">
        <v>356</v>
      </c>
      <c r="BF1134" s="4" t="s">
        <v>357</v>
      </c>
      <c r="BG1134" s="4" t="s">
        <v>358</v>
      </c>
      <c r="BH1134" s="4" t="s">
        <v>359</v>
      </c>
      <c r="BI1134" s="4" t="s">
        <v>360</v>
      </c>
      <c r="BJ1134" s="4" t="s">
        <v>361</v>
      </c>
      <c r="BK1134" s="4" t="s">
        <v>362</v>
      </c>
      <c r="BL1134" s="4" t="s">
        <v>363</v>
      </c>
      <c r="BM1134" s="203" t="s">
        <v>432</v>
      </c>
    </row>
    <row r="1135" spans="1:65" ht="14.4" customHeight="1">
      <c r="A1135" s="345"/>
      <c r="B1135" s="496"/>
      <c r="C1135" s="497"/>
      <c r="D1135" s="496"/>
      <c r="E1135" s="497"/>
      <c r="F1135" s="496"/>
      <c r="G1135" s="497"/>
      <c r="H1135" s="496"/>
      <c r="I1135" s="497"/>
      <c r="J1135" s="496"/>
      <c r="K1135" s="497"/>
      <c r="L1135" s="496"/>
      <c r="M1135" s="497"/>
      <c r="N1135" s="349"/>
      <c r="BB1135" s="4" t="str">
        <f t="shared" si="13"/>
        <v>Nativist Americans feel smothered by excessive immigration, pressurizing already strained cohesion</v>
      </c>
      <c r="BD1135" s="158" t="s">
        <v>364</v>
      </c>
      <c r="BE1135" s="4" t="s">
        <v>365</v>
      </c>
      <c r="BF1135" s="4" t="s">
        <v>366</v>
      </c>
      <c r="BG1135" s="4" t="s">
        <v>367</v>
      </c>
      <c r="BH1135" s="4" t="s">
        <v>368</v>
      </c>
      <c r="BI1135" s="4" t="s">
        <v>369</v>
      </c>
      <c r="BJ1135" s="4" t="s">
        <v>370</v>
      </c>
      <c r="BK1135" s="4" t="s">
        <v>371</v>
      </c>
      <c r="BL1135" s="4" t="s">
        <v>372</v>
      </c>
      <c r="BM1135" s="203" t="s">
        <v>432</v>
      </c>
    </row>
    <row r="1136" spans="1:65" ht="15" customHeight="1" thickBot="1">
      <c r="A1136" s="345"/>
      <c r="B1136" s="498"/>
      <c r="C1136" s="499"/>
      <c r="D1136" s="498"/>
      <c r="E1136" s="499"/>
      <c r="F1136" s="498"/>
      <c r="G1136" s="499"/>
      <c r="H1136" s="498"/>
      <c r="I1136" s="499"/>
      <c r="J1136" s="498"/>
      <c r="K1136" s="499"/>
      <c r="L1136" s="498"/>
      <c r="M1136" s="499"/>
      <c r="N1136" s="349"/>
    </row>
    <row r="1137" spans="1:65" ht="35" customHeight="1">
      <c r="A1137" s="345"/>
      <c r="B1137" s="500" t="str">
        <f>BB1137</f>
        <v>Seek inclusion: to ease less satisfied social-need</v>
      </c>
      <c r="C1137" s="500"/>
      <c r="D1137" s="500"/>
      <c r="E1137" s="500"/>
      <c r="F1137" s="501" t="str">
        <f>BB1138</f>
        <v>Seek both: personal &amp; social needs relatively equally.</v>
      </c>
      <c r="G1137" s="501"/>
      <c r="H1137" s="501"/>
      <c r="I1137" s="501"/>
      <c r="J1137" s="502" t="str">
        <f>BB1139</f>
        <v>Guard cohesion: the more satisfied social-need</v>
      </c>
      <c r="K1137" s="502"/>
      <c r="L1137" s="502"/>
      <c r="M1137" s="502"/>
      <c r="N1137" s="349"/>
      <c r="BB1137" s="4" t="str">
        <f>IF(C$1047=C$1047,BE1137,IF(C$1047=BB$93,BF1137,IF(C$1047=BB$94,BG1137,IF(C$1047=BB$95,BH1137,IF(C$1047=BB$96,BI1137,IF(C$1047=BB$97,BJ1137,IF(C$1047=BB$98,BK1137,IF(C$1047=BB$99,BL1137,""))))))))</f>
        <v>Seek inclusion: to ease less satisfied social-need</v>
      </c>
      <c r="BD1137" s="158" t="s">
        <v>831</v>
      </c>
      <c r="BE1137" s="4" t="s">
        <v>832</v>
      </c>
      <c r="BF1137" s="4" t="s">
        <v>833</v>
      </c>
      <c r="BG1137" s="4" t="s">
        <v>834</v>
      </c>
      <c r="BH1137" s="4" t="s">
        <v>835</v>
      </c>
      <c r="BI1137" s="4" t="s">
        <v>836</v>
      </c>
      <c r="BJ1137" s="4" t="s">
        <v>837</v>
      </c>
      <c r="BK1137" s="4" t="s">
        <v>833</v>
      </c>
      <c r="BL1137" s="4" t="s">
        <v>838</v>
      </c>
      <c r="BM1137" s="203" t="s">
        <v>432</v>
      </c>
    </row>
    <row r="1138" spans="1:65" ht="5" customHeight="1" thickBot="1">
      <c r="A1138" s="345"/>
      <c r="B1138" s="346"/>
      <c r="C1138" s="346"/>
      <c r="D1138" s="346"/>
      <c r="E1138" s="346"/>
      <c r="F1138" s="346"/>
      <c r="G1138" s="346"/>
      <c r="H1138" s="347"/>
      <c r="I1138" s="346"/>
      <c r="J1138" s="346"/>
      <c r="K1138" s="346"/>
      <c r="L1138" s="346"/>
      <c r="M1138" s="346"/>
      <c r="N1138" s="349"/>
      <c r="BB1138" s="4" t="str">
        <f>IF(C$1047=C$1047,BE1138,IF(C$1047=BB$93,BF1138,IF(C$1047=BB$94,BG1138,IF(C$1047=BB$95,BH1138,IF(C$1047=BB$96,BI1138,IF(C$1047=BB$97,BJ1138,IF(C$1047=BB$98,BK1138,IF(C$1047=BB$99,BL1138,""))))))))</f>
        <v>Seek both: personal &amp; social needs relatively equally.</v>
      </c>
      <c r="BD1138" s="158" t="s">
        <v>839</v>
      </c>
      <c r="BE1138" s="4" t="s">
        <v>840</v>
      </c>
      <c r="BF1138" s="4" t="s">
        <v>840</v>
      </c>
      <c r="BG1138" s="4" t="s">
        <v>840</v>
      </c>
      <c r="BH1138" s="4" t="s">
        <v>840</v>
      </c>
      <c r="BI1138" s="4" t="s">
        <v>840</v>
      </c>
      <c r="BJ1138" s="4" t="s">
        <v>840</v>
      </c>
      <c r="BK1138" s="4" t="s">
        <v>840</v>
      </c>
      <c r="BL1138" s="4" t="s">
        <v>840</v>
      </c>
      <c r="BM1138" s="203" t="s">
        <v>432</v>
      </c>
    </row>
    <row r="1139" spans="1:65" ht="13" customHeight="1">
      <c r="A1139" s="345"/>
      <c r="B1139" s="346"/>
      <c r="C1139" s="346"/>
      <c r="D1139" s="346"/>
      <c r="E1139" s="346"/>
      <c r="F1139" s="346"/>
      <c r="G1139" s="346"/>
      <c r="H1139" s="309"/>
      <c r="I1139" s="310"/>
      <c r="J1139" s="310"/>
      <c r="K1139" s="310"/>
      <c r="L1139" s="310"/>
      <c r="M1139" s="311"/>
      <c r="N1139" s="349"/>
      <c r="BB1139" s="4" t="str">
        <f>IF(C$1047=C$1047,BE1139,IF(C$1047=BB$93,BF1139,IF(C$1047=BB$94,BG1139,IF(C$1047=BB$95,BH1139,IF(C$1047=BB$96,BI1139,IF(C$1047=BB$97,BJ1139,IF(C$1047=BB$98,BK1139,IF(C$1047=BB$99,BL1139,""))))))))</f>
        <v>Guard cohesion: the more satisfied social-need</v>
      </c>
      <c r="BD1139" s="158" t="s">
        <v>841</v>
      </c>
      <c r="BE1139" s="4" t="s">
        <v>842</v>
      </c>
      <c r="BF1139" s="4" t="s">
        <v>843</v>
      </c>
      <c r="BG1139" s="4" t="s">
        <v>844</v>
      </c>
      <c r="BH1139" s="4" t="s">
        <v>845</v>
      </c>
      <c r="BI1139" s="4" t="s">
        <v>846</v>
      </c>
      <c r="BJ1139" s="4" t="s">
        <v>847</v>
      </c>
      <c r="BK1139" s="4" t="s">
        <v>843</v>
      </c>
      <c r="BL1139" s="4" t="s">
        <v>846</v>
      </c>
      <c r="BM1139" s="203" t="s">
        <v>432</v>
      </c>
    </row>
    <row r="1140" spans="1:65" ht="13" customHeight="1" thickBot="1">
      <c r="A1140" s="345"/>
      <c r="B1140" s="346"/>
      <c r="C1140" s="346"/>
      <c r="D1140" s="346"/>
      <c r="E1140" s="346"/>
      <c r="F1140" s="346"/>
      <c r="G1140" s="346"/>
      <c r="H1140" s="312"/>
      <c r="I1140" s="313"/>
      <c r="J1140" s="313"/>
      <c r="K1140" s="313"/>
      <c r="L1140" s="313"/>
      <c r="M1140" s="314"/>
      <c r="N1140" s="349"/>
    </row>
    <row r="1141" spans="1:65" ht="13" customHeight="1">
      <c r="A1141" s="345"/>
      <c r="B1141" s="346"/>
      <c r="C1141" s="346"/>
      <c r="D1141" s="346"/>
      <c r="E1141" s="346"/>
      <c r="F1141" s="346"/>
      <c r="G1141" s="346"/>
      <c r="H1141" s="309"/>
      <c r="I1141" s="310"/>
      <c r="J1141" s="310"/>
      <c r="K1141" s="310"/>
      <c r="L1141" s="310"/>
      <c r="M1141" s="311"/>
      <c r="N1141" s="349"/>
      <c r="BB1141" s="449" t="s">
        <v>848</v>
      </c>
      <c r="BC1141" s="4" t="s">
        <v>849</v>
      </c>
      <c r="BE1141" s="449" t="s">
        <v>850</v>
      </c>
      <c r="BF1141" s="4" t="s">
        <v>851</v>
      </c>
    </row>
    <row r="1142" spans="1:65" ht="13.5" thickBot="1">
      <c r="A1142" s="345"/>
      <c r="B1142" s="346"/>
      <c r="C1142" s="346"/>
      <c r="D1142" s="346"/>
      <c r="E1142" s="346"/>
      <c r="F1142" s="346"/>
      <c r="G1142" s="346"/>
      <c r="H1142" s="312"/>
      <c r="I1142" s="313"/>
      <c r="J1142" s="313"/>
      <c r="K1142" s="313"/>
      <c r="L1142" s="313"/>
      <c r="M1142" s="314"/>
      <c r="N1142" s="349"/>
      <c r="BB1142" s="449" t="s">
        <v>852</v>
      </c>
      <c r="BC1142" s="4" t="s">
        <v>853</v>
      </c>
      <c r="BE1142" s="449" t="s">
        <v>854</v>
      </c>
      <c r="BF1142" s="4" t="s">
        <v>855</v>
      </c>
    </row>
    <row r="1143" spans="1:65">
      <c r="A1143" s="345"/>
      <c r="B1143" s="346"/>
      <c r="C1143" s="346"/>
      <c r="D1143" s="346"/>
      <c r="E1143" s="346"/>
      <c r="F1143" s="346"/>
      <c r="G1143" s="346"/>
      <c r="H1143" s="347"/>
      <c r="I1143" s="346"/>
      <c r="J1143" s="346"/>
      <c r="K1143" s="346"/>
      <c r="L1143" s="346"/>
      <c r="M1143" s="346"/>
      <c r="N1143" s="349"/>
      <c r="BB1143" s="449" t="s">
        <v>856</v>
      </c>
      <c r="BC1143" s="4" t="s">
        <v>857</v>
      </c>
      <c r="BE1143" s="449" t="s">
        <v>858</v>
      </c>
      <c r="BF1143" s="4" t="s">
        <v>859</v>
      </c>
    </row>
    <row r="1144" spans="1:65">
      <c r="A1144" s="345"/>
      <c r="B1144" s="503" t="str">
        <f>BB1148</f>
        <v xml:space="preserve">Popular application of rational choice theory is a little like gay conversion therapy, or forcing left handers to be right handed. It tries to pressure you with good sounding reasons to change your psychosocial orientation. They seek to fit you into their own experiences and expectations, in the name of your best interests. But they cannot possibly know your best interests without knowing your lived details. It easily denies who you are. Reasoned political arguments irrationally deny you as an individual with a perfectly normal yet different priority of needs. </v>
      </c>
      <c r="C1144" s="503"/>
      <c r="D1144" s="503"/>
      <c r="E1144" s="503"/>
      <c r="F1144" s="503"/>
      <c r="G1144" s="503"/>
      <c r="H1144" s="503"/>
      <c r="I1144" s="503"/>
      <c r="J1144" s="503"/>
      <c r="K1144" s="503"/>
      <c r="L1144" s="503"/>
      <c r="M1144" s="503"/>
      <c r="N1144" s="349"/>
      <c r="BB1144" s="449" t="s">
        <v>860</v>
      </c>
      <c r="BC1144" s="4" t="s">
        <v>861</v>
      </c>
      <c r="BE1144" s="449" t="s">
        <v>862</v>
      </c>
      <c r="BF1144" s="4" t="s">
        <v>863</v>
      </c>
    </row>
    <row r="1145" spans="1:65">
      <c r="A1145" s="345"/>
      <c r="B1145" s="503"/>
      <c r="C1145" s="503"/>
      <c r="D1145" s="503"/>
      <c r="E1145" s="503"/>
      <c r="F1145" s="503"/>
      <c r="G1145" s="503"/>
      <c r="H1145" s="503"/>
      <c r="I1145" s="503"/>
      <c r="J1145" s="503"/>
      <c r="K1145" s="503"/>
      <c r="L1145" s="503"/>
      <c r="M1145" s="503"/>
      <c r="N1145" s="349"/>
      <c r="BE1145" s="449" t="s">
        <v>864</v>
      </c>
      <c r="BF1145" s="4" t="s">
        <v>865</v>
      </c>
    </row>
    <row r="1146" spans="1:65">
      <c r="A1146" s="345"/>
      <c r="B1146" s="503"/>
      <c r="C1146" s="503"/>
      <c r="D1146" s="503"/>
      <c r="E1146" s="503"/>
      <c r="F1146" s="503"/>
      <c r="G1146" s="503"/>
      <c r="H1146" s="503"/>
      <c r="I1146" s="503"/>
      <c r="J1146" s="503"/>
      <c r="K1146" s="503"/>
      <c r="L1146" s="503"/>
      <c r="M1146" s="503"/>
      <c r="N1146" s="349"/>
    </row>
    <row r="1147" spans="1:65">
      <c r="A1147" s="345"/>
      <c r="B1147" s="503"/>
      <c r="C1147" s="503"/>
      <c r="D1147" s="503"/>
      <c r="E1147" s="503"/>
      <c r="F1147" s="503"/>
      <c r="G1147" s="503"/>
      <c r="H1147" s="503"/>
      <c r="I1147" s="503"/>
      <c r="J1147" s="503"/>
      <c r="K1147" s="503"/>
      <c r="L1147" s="503"/>
      <c r="M1147" s="503"/>
      <c r="N1147" s="349"/>
      <c r="BB1147" s="101" t="str">
        <f>CONCATENATE(BD1147,BE1147,BF1147,BG1147,BH1147,BI1147,BJ1147)</f>
        <v>It's easier to blame others, while guarding our vulnerable needs, than own our own role in it. We fuel polarization when resisting life's natural pull toward psychosocial equilibrium. Equally resolving your self-needs and social-needs dissolves immigration polarized views. The more connected and honest with others, the more fully you can resolve your immigration needs. There is no such thing as pain apart from unresolved needs. Resolved needs liberate you.</v>
      </c>
      <c r="BD1147" s="4" t="str">
        <f>IF(H1139=BB1141,BC1141,IF(H1139=BB1142,BC1142,IF(H1139=BB1143,BC1143,IF(H1139=BB1144,BC1144,""))))</f>
        <v/>
      </c>
      <c r="BE1147" s="4" t="str">
        <f>IF(H1141=BE1141,BF1141,IF(H1141=BE1142,BF1142,IF(H1141=BE1143,BF1143,IF(H1141=BE1144,BF1144,IF(H1141=BE1145,BF1145,"")))))</f>
        <v/>
      </c>
      <c r="BF1147" s="4" t="s">
        <v>866</v>
      </c>
      <c r="BG1147" s="4" t="str">
        <f>IF($C$1047="","political polarization",CONCATENATE(BE1077," polarized views."))</f>
        <v>immigration polarized views.</v>
      </c>
      <c r="BH1147" s="4" t="s">
        <v>867</v>
      </c>
      <c r="BI1147" s="4" t="str">
        <f>IF(BE1077="","",BE1077)</f>
        <v>immigration</v>
      </c>
      <c r="BJ1147" s="4" t="s">
        <v>868</v>
      </c>
    </row>
    <row r="1148" spans="1:65">
      <c r="A1148" s="345"/>
      <c r="B1148" s="503"/>
      <c r="C1148" s="503"/>
      <c r="D1148" s="503"/>
      <c r="E1148" s="503"/>
      <c r="F1148" s="503"/>
      <c r="G1148" s="503"/>
      <c r="H1148" s="503"/>
      <c r="I1148" s="503"/>
      <c r="J1148" s="503"/>
      <c r="K1148" s="503"/>
      <c r="L1148" s="503"/>
      <c r="M1148" s="503"/>
      <c r="N1148" s="349"/>
      <c r="BB1148" s="101" t="str">
        <f>IF(OR(H1139="",H1141=""),BD1148,BB1147)</f>
        <v xml:space="preserve">Popular application of rational choice theory is a little like gay conversion therapy, or forcing left handers to be right handed. It tries to pressure you with good sounding reasons to change your psychosocial orientation. They seek to fit you into their own experiences and expectations, in the name of your best interests. But they cannot possibly know your best interests without knowing your lived details. It easily denies who you are. Reasoned political arguments irrationally deny you as an individual with a perfectly normal yet different priority of needs. </v>
      </c>
      <c r="BD1148" s="4" t="s">
        <v>869</v>
      </c>
    </row>
    <row r="1149" spans="1:65">
      <c r="A1149" s="345"/>
      <c r="B1149" s="503"/>
      <c r="C1149" s="503"/>
      <c r="D1149" s="503"/>
      <c r="E1149" s="503"/>
      <c r="F1149" s="503"/>
      <c r="G1149" s="503"/>
      <c r="H1149" s="503"/>
      <c r="I1149" s="503"/>
      <c r="J1149" s="503"/>
      <c r="K1149" s="503"/>
      <c r="L1149" s="503"/>
      <c r="M1149" s="503"/>
      <c r="N1149" s="349"/>
    </row>
    <row r="1150" spans="1:65" ht="5" customHeight="1">
      <c r="A1150" s="407"/>
      <c r="B1150" s="408"/>
      <c r="C1150" s="408"/>
      <c r="D1150" s="408"/>
      <c r="E1150" s="408"/>
      <c r="F1150" s="408"/>
      <c r="G1150" s="408"/>
      <c r="H1150" s="409"/>
      <c r="I1150" s="408"/>
      <c r="J1150" s="408"/>
      <c r="K1150" s="408"/>
      <c r="L1150" s="408"/>
      <c r="M1150" s="408"/>
      <c r="N1150" s="410"/>
    </row>
    <row r="1151" spans="1:65" ht="30" customHeight="1">
      <c r="A1151" s="341" t="s">
        <v>66</v>
      </c>
      <c r="B1151" s="411" t="s">
        <v>35</v>
      </c>
      <c r="C1151" s="411"/>
      <c r="D1151" s="411"/>
      <c r="E1151" s="411"/>
      <c r="F1151" s="411"/>
      <c r="G1151" s="411"/>
      <c r="H1151" s="411"/>
      <c r="I1151" s="411"/>
      <c r="J1151" s="411"/>
      <c r="K1151" s="411"/>
      <c r="L1151" s="504"/>
      <c r="M1151" s="343"/>
      <c r="N1151" s="344" t="s">
        <v>68</v>
      </c>
    </row>
    <row r="1152" spans="1:65">
      <c r="A1152" s="345"/>
      <c r="B1152" s="346"/>
      <c r="C1152" s="346"/>
      <c r="D1152" s="346"/>
      <c r="E1152" s="346"/>
      <c r="F1152" s="346"/>
      <c r="G1152" s="346"/>
      <c r="H1152" s="347"/>
      <c r="I1152" s="346"/>
      <c r="J1152" s="346"/>
      <c r="K1152" s="346"/>
      <c r="L1152" s="346"/>
      <c r="M1152" s="346"/>
      <c r="N1152" s="349"/>
    </row>
    <row r="1153" spans="1:65">
      <c r="A1153" s="345"/>
      <c r="B1153" s="346"/>
      <c r="C1153" s="346"/>
      <c r="D1153" s="346"/>
      <c r="E1153" s="346"/>
      <c r="F1153" s="346"/>
      <c r="G1153" s="346"/>
      <c r="H1153" s="347"/>
      <c r="I1153" s="346"/>
      <c r="J1153" s="346"/>
      <c r="K1153" s="346"/>
      <c r="L1153" s="346"/>
      <c r="M1153" s="346"/>
      <c r="N1153" s="349"/>
    </row>
    <row r="1154" spans="1:65">
      <c r="A1154" s="345"/>
      <c r="B1154" s="346"/>
      <c r="C1154" s="346"/>
      <c r="D1154" s="346"/>
      <c r="E1154" s="346"/>
      <c r="F1154" s="346"/>
      <c r="G1154" s="346"/>
      <c r="H1154" s="347"/>
      <c r="I1154" s="346"/>
      <c r="J1154" s="346"/>
      <c r="K1154" s="346"/>
      <c r="L1154" s="346"/>
      <c r="M1154" s="346"/>
      <c r="N1154" s="349"/>
    </row>
    <row r="1155" spans="1:65" ht="20" customHeight="1">
      <c r="A1155" s="345"/>
      <c r="B1155" s="346"/>
      <c r="C1155" s="346"/>
      <c r="D1155" s="346"/>
      <c r="E1155" s="346"/>
      <c r="F1155" s="346"/>
      <c r="G1155" s="346"/>
      <c r="H1155" s="347"/>
      <c r="I1155" s="346"/>
      <c r="J1155" s="346"/>
      <c r="K1155" s="346"/>
      <c r="L1155" s="346"/>
      <c r="M1155" s="346"/>
      <c r="N1155" s="349"/>
    </row>
    <row r="1156" spans="1:65" ht="20" customHeight="1">
      <c r="A1156" s="345"/>
      <c r="B1156" s="346"/>
      <c r="C1156" s="346"/>
      <c r="D1156" s="346"/>
      <c r="E1156" s="346"/>
      <c r="F1156" s="346"/>
      <c r="G1156" s="346"/>
      <c r="H1156" s="347"/>
      <c r="I1156" s="346"/>
      <c r="J1156" s="346"/>
      <c r="K1156" s="346"/>
      <c r="L1156" s="346"/>
      <c r="M1156" s="346"/>
      <c r="N1156" s="349"/>
    </row>
    <row r="1157" spans="1:65" ht="20" customHeight="1">
      <c r="A1157" s="345"/>
      <c r="B1157" s="346"/>
      <c r="C1157" s="346"/>
      <c r="D1157" s="346"/>
      <c r="E1157" s="346"/>
      <c r="F1157" s="346"/>
      <c r="G1157" s="346"/>
      <c r="H1157" s="347"/>
      <c r="I1157" s="346"/>
      <c r="J1157" s="346"/>
      <c r="K1157" s="346"/>
      <c r="L1157" s="346"/>
      <c r="M1157" s="346"/>
      <c r="N1157" s="349"/>
    </row>
    <row r="1158" spans="1:65" ht="20" customHeight="1">
      <c r="A1158" s="345"/>
      <c r="B1158" s="346"/>
      <c r="C1158" s="346"/>
      <c r="D1158" s="346"/>
      <c r="E1158" s="346"/>
      <c r="F1158" s="346"/>
      <c r="G1158" s="346"/>
      <c r="H1158" s="347"/>
      <c r="I1158" s="346"/>
      <c r="J1158" s="346"/>
      <c r="K1158" s="346"/>
      <c r="L1158" s="346"/>
      <c r="M1158" s="346"/>
      <c r="N1158" s="349"/>
    </row>
    <row r="1159" spans="1:65" ht="20" customHeight="1">
      <c r="A1159" s="345"/>
      <c r="B1159" s="346"/>
      <c r="C1159" s="346"/>
      <c r="D1159" s="346"/>
      <c r="E1159" s="346"/>
      <c r="F1159" s="346"/>
      <c r="G1159" s="346"/>
      <c r="H1159" s="347"/>
      <c r="I1159" s="346"/>
      <c r="J1159" s="346"/>
      <c r="K1159" s="346"/>
      <c r="L1159" s="346"/>
      <c r="M1159" s="346"/>
      <c r="N1159" s="349"/>
    </row>
    <row r="1160" spans="1:65" ht="10.25" customHeight="1" thickBot="1">
      <c r="A1160" s="345"/>
      <c r="B1160" s="346"/>
      <c r="C1160" s="346"/>
      <c r="D1160" s="346"/>
      <c r="E1160" s="346"/>
      <c r="F1160" s="346"/>
      <c r="G1160" s="346"/>
      <c r="H1160" s="347"/>
      <c r="I1160" s="346"/>
      <c r="J1160" s="346"/>
      <c r="K1160" s="346"/>
      <c r="L1160" s="346"/>
      <c r="M1160" s="346"/>
      <c r="N1160" s="349"/>
    </row>
    <row r="1161" spans="1:65" ht="20" customHeight="1" thickTop="1">
      <c r="A1161" s="345"/>
      <c r="B1161" s="505" t="s">
        <v>870</v>
      </c>
      <c r="C1161" s="506"/>
      <c r="D1161" s="507"/>
      <c r="E1161" s="508" t="s">
        <v>871</v>
      </c>
      <c r="F1161" s="506"/>
      <c r="G1161" s="509"/>
      <c r="H1161" s="510" t="s">
        <v>872</v>
      </c>
      <c r="I1161" s="511"/>
      <c r="J1161" s="512"/>
      <c r="K1161" s="513" t="s">
        <v>873</v>
      </c>
      <c r="L1161" s="511"/>
      <c r="M1161" s="514"/>
      <c r="N1161" s="349"/>
    </row>
    <row r="1162" spans="1:65" ht="20" customHeight="1">
      <c r="A1162" s="345"/>
      <c r="B1162" s="515" t="s">
        <v>874</v>
      </c>
      <c r="C1162" s="516"/>
      <c r="D1162" s="517"/>
      <c r="E1162" s="518" t="s">
        <v>875</v>
      </c>
      <c r="F1162" s="516"/>
      <c r="G1162" s="519"/>
      <c r="H1162" s="520" t="s">
        <v>874</v>
      </c>
      <c r="I1162" s="521"/>
      <c r="J1162" s="522"/>
      <c r="K1162" s="523" t="s">
        <v>876</v>
      </c>
      <c r="L1162" s="521"/>
      <c r="M1162" s="524"/>
      <c r="N1162" s="349"/>
    </row>
    <row r="1163" spans="1:65" ht="20" customHeight="1">
      <c r="A1163" s="345"/>
      <c r="B1163" s="525"/>
      <c r="C1163" s="526"/>
      <c r="D1163" s="527"/>
      <c r="E1163" s="528" t="str">
        <f>IF(BB1165=0,"",BB1165)</f>
        <v>SOCIETAL INCLUSION</v>
      </c>
      <c r="F1163" s="529"/>
      <c r="G1163" s="530"/>
      <c r="H1163" s="531"/>
      <c r="I1163" s="532"/>
      <c r="J1163" s="533"/>
      <c r="K1163" s="534" t="str">
        <f>IF(B1170="","",B1170)</f>
        <v>PERSONAL SECURITY</v>
      </c>
      <c r="L1163" s="535"/>
      <c r="M1163" s="536"/>
      <c r="N1163" s="349"/>
      <c r="BE1163" s="157" t="str">
        <f t="shared" ref="BE1163:BL1163" si="14">BE1120</f>
        <v>IMM</v>
      </c>
      <c r="BF1163" s="157" t="str">
        <f t="shared" si="14"/>
        <v>CLI</v>
      </c>
      <c r="BG1163" s="157" t="str">
        <f t="shared" si="14"/>
        <v>GUN</v>
      </c>
      <c r="BH1163" s="157" t="str">
        <f t="shared" si="14"/>
        <v>ABO</v>
      </c>
      <c r="BI1163" s="157" t="str">
        <f t="shared" si="14"/>
        <v>HEA</v>
      </c>
      <c r="BJ1163" s="157" t="str">
        <f t="shared" si="14"/>
        <v>CRI</v>
      </c>
      <c r="BK1163" s="157" t="str">
        <f t="shared" si="14"/>
        <v>ECO</v>
      </c>
      <c r="BL1163" s="157" t="str">
        <f t="shared" si="14"/>
        <v>RAC</v>
      </c>
    </row>
    <row r="1164" spans="1:65" ht="20" customHeight="1">
      <c r="A1164" s="345"/>
      <c r="B1164" s="537" t="str">
        <f>IF(BB1164=0,"",BB1164)</f>
        <v>AUTHENTIC INDIVIDUALITY</v>
      </c>
      <c r="C1164" s="538"/>
      <c r="D1164" s="539"/>
      <c r="E1164" s="528"/>
      <c r="F1164" s="529"/>
      <c r="G1164" s="530"/>
      <c r="H1164" s="540" t="str">
        <f>IF(BB1168="","",BB1168)</f>
        <v>GROUP COHESION</v>
      </c>
      <c r="I1164" s="541"/>
      <c r="J1164" s="542"/>
      <c r="K1164" s="534"/>
      <c r="L1164" s="535"/>
      <c r="M1164" s="536"/>
      <c r="N1164" s="349"/>
      <c r="BB1164" s="4" t="str">
        <f t="shared" ref="BB1164:BB1171" si="15">IF($C$1047=BB$1047,BE1164,IF($C$1047=BB$1048,BF1164,IF($C$1047=BB$1049,BG1164,IF($C$1047=BB$1050,BH1164,IF($C$1047=BB$1051,BI1164,IF($C$1047=BB$1052,BJ1164,IF($C$1047=BB$1053,BK1164,IF($C$1047=BB$1054,BL1164,""))))))))</f>
        <v>AUTHENTIC INDIVIDUALITY</v>
      </c>
      <c r="BD1164" s="158" t="s">
        <v>877</v>
      </c>
      <c r="BE1164" s="4" t="s">
        <v>878</v>
      </c>
      <c r="BF1164" s="4" t="s">
        <v>879</v>
      </c>
      <c r="BG1164" s="4" t="s">
        <v>880</v>
      </c>
      <c r="BH1164" s="4" t="s">
        <v>881</v>
      </c>
      <c r="BI1164" s="4" t="s">
        <v>882</v>
      </c>
      <c r="BJ1164" s="4" t="s">
        <v>883</v>
      </c>
      <c r="BK1164" s="4" t="s">
        <v>880</v>
      </c>
      <c r="BL1164" s="4" t="s">
        <v>884</v>
      </c>
      <c r="BM1164" s="203" t="s">
        <v>432</v>
      </c>
    </row>
    <row r="1165" spans="1:65" ht="20" customHeight="1">
      <c r="A1165" s="345"/>
      <c r="B1165" s="537"/>
      <c r="C1165" s="538"/>
      <c r="D1165" s="539"/>
      <c r="E1165" s="543"/>
      <c r="F1165" s="526"/>
      <c r="G1165" s="544"/>
      <c r="H1165" s="540"/>
      <c r="I1165" s="541"/>
      <c r="J1165" s="542"/>
      <c r="K1165" s="545"/>
      <c r="L1165" s="532"/>
      <c r="M1165" s="546"/>
      <c r="N1165" s="349"/>
      <c r="BB1165" s="4" t="str">
        <f t="shared" si="15"/>
        <v>SOCIETAL INCLUSION</v>
      </c>
      <c r="BD1165" s="158" t="s">
        <v>885</v>
      </c>
      <c r="BE1165" s="4" t="s">
        <v>886</v>
      </c>
      <c r="BF1165" s="4" t="s">
        <v>887</v>
      </c>
      <c r="BG1165" s="4" t="s">
        <v>888</v>
      </c>
      <c r="BH1165" s="4" t="s">
        <v>886</v>
      </c>
      <c r="BI1165" s="4" t="s">
        <v>889</v>
      </c>
      <c r="BJ1165" s="4" t="s">
        <v>890</v>
      </c>
      <c r="BK1165" s="4" t="s">
        <v>891</v>
      </c>
      <c r="BL1165" s="4" t="s">
        <v>892</v>
      </c>
      <c r="BM1165" s="203" t="s">
        <v>432</v>
      </c>
    </row>
    <row r="1166" spans="1:65" ht="20" customHeight="1">
      <c r="A1166" s="345"/>
      <c r="B1166" s="525"/>
      <c r="C1166" s="526"/>
      <c r="D1166" s="527"/>
      <c r="E1166" s="543"/>
      <c r="F1166" s="526"/>
      <c r="G1166" s="544"/>
      <c r="H1166" s="531"/>
      <c r="I1166" s="532"/>
      <c r="J1166" s="533"/>
      <c r="K1166" s="545"/>
      <c r="L1166" s="532"/>
      <c r="M1166" s="546"/>
      <c r="N1166" s="349"/>
      <c r="BB1166" s="4" t="str">
        <f t="shared" si="15"/>
        <v>PERSONAL SECURITY</v>
      </c>
      <c r="BD1166" s="158" t="s">
        <v>893</v>
      </c>
      <c r="BE1166" s="4" t="s">
        <v>894</v>
      </c>
      <c r="BF1166" s="4" t="s">
        <v>895</v>
      </c>
      <c r="BG1166" s="4" t="s">
        <v>896</v>
      </c>
      <c r="BH1166" s="4" t="s">
        <v>897</v>
      </c>
      <c r="BI1166" s="4" t="s">
        <v>898</v>
      </c>
      <c r="BJ1166" s="4" t="s">
        <v>899</v>
      </c>
      <c r="BK1166" s="4" t="s">
        <v>900</v>
      </c>
      <c r="BL1166" s="4" t="s">
        <v>901</v>
      </c>
      <c r="BM1166" s="203" t="s">
        <v>432</v>
      </c>
    </row>
    <row r="1167" spans="1:65" ht="20" customHeight="1" thickBot="1">
      <c r="A1167" s="345"/>
      <c r="B1167" s="547"/>
      <c r="C1167" s="548" t="s">
        <v>902</v>
      </c>
      <c r="D1167" s="549"/>
      <c r="E1167" s="550"/>
      <c r="F1167" s="548" t="s">
        <v>903</v>
      </c>
      <c r="G1167" s="551"/>
      <c r="H1167" s="552"/>
      <c r="I1167" s="553" t="s">
        <v>904</v>
      </c>
      <c r="J1167" s="554"/>
      <c r="K1167" s="555"/>
      <c r="L1167" s="553" t="s">
        <v>905</v>
      </c>
      <c r="M1167" s="556"/>
      <c r="N1167" s="349"/>
      <c r="BB1167" s="4" t="str">
        <f t="shared" si="15"/>
        <v>GROUP COHESION</v>
      </c>
      <c r="BD1167" s="158" t="s">
        <v>906</v>
      </c>
      <c r="BE1167" s="4" t="s">
        <v>907</v>
      </c>
      <c r="BF1167" s="4" t="s">
        <v>908</v>
      </c>
      <c r="BG1167" s="4" t="s">
        <v>909</v>
      </c>
      <c r="BH1167" s="4" t="s">
        <v>910</v>
      </c>
      <c r="BI1167" s="4" t="s">
        <v>911</v>
      </c>
      <c r="BJ1167" s="4" t="s">
        <v>912</v>
      </c>
      <c r="BK1167" s="4" t="s">
        <v>913</v>
      </c>
      <c r="BL1167" s="4" t="s">
        <v>914</v>
      </c>
      <c r="BM1167" s="203" t="s">
        <v>432</v>
      </c>
    </row>
    <row r="1168" spans="1:65" ht="20" customHeight="1">
      <c r="A1168" s="345"/>
      <c r="B1168" s="557" t="s">
        <v>915</v>
      </c>
      <c r="C1168" s="558"/>
      <c r="D1168" s="559"/>
      <c r="E1168" s="560" t="s">
        <v>916</v>
      </c>
      <c r="F1168" s="558"/>
      <c r="G1168" s="561"/>
      <c r="H1168" s="562" t="s">
        <v>917</v>
      </c>
      <c r="I1168" s="563"/>
      <c r="J1168" s="564"/>
      <c r="K1168" s="565" t="s">
        <v>918</v>
      </c>
      <c r="L1168" s="563"/>
      <c r="M1168" s="566"/>
      <c r="N1168" s="349"/>
      <c r="BB1168" s="4" t="str">
        <f t="shared" si="15"/>
        <v>GROUP COHESION</v>
      </c>
      <c r="BD1168" s="158" t="s">
        <v>919</v>
      </c>
      <c r="BE1168" s="4" t="str">
        <f>BE1167</f>
        <v>GROUP COHESION</v>
      </c>
      <c r="BF1168" s="4" t="str">
        <f t="shared" ref="BF1168:BL1168" si="16">BF1167</f>
        <v>ECONOMIC COOPERATION</v>
      </c>
      <c r="BG1168" s="4" t="str">
        <f t="shared" si="16"/>
        <v>LOCALIZED SAFETY</v>
      </c>
      <c r="BH1168" s="4" t="str">
        <f t="shared" si="16"/>
        <v>FAMILIAL BONDING</v>
      </c>
      <c r="BI1168" s="4" t="str">
        <f t="shared" si="16"/>
        <v>ACCESSIBLE EFFICIENCY</v>
      </c>
      <c r="BJ1168" s="4" t="str">
        <f t="shared" si="16"/>
        <v>PUBLICLY SAFE</v>
      </c>
      <c r="BK1168" s="4" t="str">
        <f t="shared" si="16"/>
        <v>MARKET SYNERGY</v>
      </c>
      <c r="BL1168" s="4" t="str">
        <f t="shared" si="16"/>
        <v>DEEPER TIES</v>
      </c>
      <c r="BM1168" s="203" t="s">
        <v>432</v>
      </c>
    </row>
    <row r="1169" spans="1:65" ht="20" customHeight="1">
      <c r="A1169" s="345"/>
      <c r="B1169" s="567" t="s">
        <v>920</v>
      </c>
      <c r="C1169" s="568"/>
      <c r="D1169" s="569"/>
      <c r="E1169" s="570" t="s">
        <v>921</v>
      </c>
      <c r="F1169" s="568"/>
      <c r="G1169" s="571"/>
      <c r="H1169" s="572" t="s">
        <v>920</v>
      </c>
      <c r="I1169" s="573"/>
      <c r="J1169" s="574"/>
      <c r="K1169" s="575" t="s">
        <v>921</v>
      </c>
      <c r="L1169" s="573"/>
      <c r="M1169" s="576"/>
      <c r="N1169" s="349"/>
      <c r="BB1169" s="4" t="str">
        <f t="shared" si="15"/>
        <v>PERSONAL SECURITY</v>
      </c>
      <c r="BD1169" s="158" t="s">
        <v>922</v>
      </c>
      <c r="BE1169" s="4" t="str">
        <f>BE1166</f>
        <v>PERSONAL SECURITY</v>
      </c>
      <c r="BF1169" s="4" t="str">
        <f t="shared" ref="BF1169:BL1169" si="17">BF1166</f>
        <v>SELF-DETERMINATION</v>
      </c>
      <c r="BG1169" s="4" t="str">
        <f t="shared" si="17"/>
        <v>SELF-SUFFICIENCY</v>
      </c>
      <c r="BH1169" s="4" t="str">
        <f t="shared" si="17"/>
        <v>SELF-POTENTIAL</v>
      </c>
      <c r="BI1169" s="4" t="str">
        <f t="shared" si="17"/>
        <v>OPTIMAL HEALTH</v>
      </c>
      <c r="BJ1169" s="4" t="str">
        <f t="shared" si="17"/>
        <v>PERSONAL RESPONSIBILITY</v>
      </c>
      <c r="BK1169" s="4" t="str">
        <f t="shared" si="17"/>
        <v>CREATIVE POTENTIAL</v>
      </c>
      <c r="BL1169" s="4" t="str">
        <f t="shared" si="17"/>
        <v>SELF-ACCEPTANCE</v>
      </c>
      <c r="BM1169" s="203" t="s">
        <v>432</v>
      </c>
    </row>
    <row r="1170" spans="1:65" ht="20" customHeight="1">
      <c r="A1170" s="345"/>
      <c r="B1170" s="577" t="str">
        <f>IF(BB1166=0,"",BB1166)</f>
        <v>PERSONAL SECURITY</v>
      </c>
      <c r="C1170" s="578"/>
      <c r="D1170" s="579"/>
      <c r="E1170" s="543"/>
      <c r="F1170" s="526"/>
      <c r="G1170" s="544"/>
      <c r="H1170" s="580" t="str">
        <f>IF(E1163="","",E1163)</f>
        <v>SOCIETAL INCLUSION</v>
      </c>
      <c r="I1170" s="581"/>
      <c r="J1170" s="582"/>
      <c r="K1170" s="545"/>
      <c r="L1170" s="532"/>
      <c r="M1170" s="546"/>
      <c r="N1170" s="349"/>
      <c r="BB1170" s="4" t="str">
        <f t="shared" si="15"/>
        <v>SOCIETAL INCLUSION</v>
      </c>
      <c r="BD1170" s="158" t="s">
        <v>923</v>
      </c>
      <c r="BE1170" s="4" t="str">
        <f>BE1165</f>
        <v>SOCIETAL INCLUSION</v>
      </c>
      <c r="BF1170" s="4" t="str">
        <f t="shared" ref="BF1170:BL1170" si="18">BF1165</f>
        <v>FAIR ACCESS</v>
      </c>
      <c r="BG1170" s="4" t="str">
        <f t="shared" si="18"/>
        <v>ID GROUP SAFETY</v>
      </c>
      <c r="BH1170" s="4" t="str">
        <f t="shared" si="18"/>
        <v>SOCIETAL INCLUSION</v>
      </c>
      <c r="BI1170" s="4" t="str">
        <f t="shared" si="18"/>
        <v>AFFORDABLE EFFICACY</v>
      </c>
      <c r="BJ1170" s="4" t="str">
        <f t="shared" si="18"/>
        <v>CULTURAL INCLUSION</v>
      </c>
      <c r="BK1170" s="4" t="str">
        <f t="shared" si="18"/>
        <v>FULL ECONOMIC PARTICIPATION</v>
      </c>
      <c r="BL1170" s="4" t="str">
        <f t="shared" si="18"/>
        <v>NO ETHNIC DISCRIMINATION</v>
      </c>
      <c r="BM1170" s="203" t="s">
        <v>432</v>
      </c>
    </row>
    <row r="1171" spans="1:65" ht="20" customHeight="1">
      <c r="A1171" s="345"/>
      <c r="B1171" s="577"/>
      <c r="C1171" s="578"/>
      <c r="D1171" s="579"/>
      <c r="E1171" s="583" t="str">
        <f>IF(BB1167=0,"",BB1167)</f>
        <v>GROUP COHESION</v>
      </c>
      <c r="F1171" s="584"/>
      <c r="G1171" s="585"/>
      <c r="H1171" s="580"/>
      <c r="I1171" s="581"/>
      <c r="J1171" s="582"/>
      <c r="K1171" s="586" t="str">
        <f>IF(B1164="","",B1164)</f>
        <v>AUTHENTIC INDIVIDUALITY</v>
      </c>
      <c r="L1171" s="587"/>
      <c r="M1171" s="588"/>
      <c r="N1171" s="349"/>
      <c r="BB1171" s="4" t="str">
        <f t="shared" si="15"/>
        <v>AUTHENTIC INDIVIDUALITY</v>
      </c>
      <c r="BD1171" s="158" t="s">
        <v>924</v>
      </c>
      <c r="BE1171" s="4" t="str">
        <f>BE1164</f>
        <v>AUTHENTIC INDIVIDUALITY</v>
      </c>
      <c r="BF1171" s="4" t="str">
        <f t="shared" ref="BF1171:BL1171" si="19">BF1164</f>
        <v>SELF-RESPONSIBILITY</v>
      </c>
      <c r="BG1171" s="4" t="str">
        <f t="shared" si="19"/>
        <v>VULNERABLY DIFFERENT</v>
      </c>
      <c r="BH1171" s="4" t="str">
        <f t="shared" si="19"/>
        <v>BODILY AUTONOMY</v>
      </c>
      <c r="BI1171" s="4" t="str">
        <f t="shared" si="19"/>
        <v>BASIC HEALTH</v>
      </c>
      <c r="BJ1171" s="4" t="str">
        <f t="shared" si="19"/>
        <v>LEGALLY DIFFERENT</v>
      </c>
      <c r="BK1171" s="4" t="str">
        <f t="shared" si="19"/>
        <v>VULNERABLY DIFFERENT</v>
      </c>
      <c r="BL1171" s="4" t="str">
        <f t="shared" si="19"/>
        <v>CULTURALLY DIFFERENT</v>
      </c>
      <c r="BM1171" s="203" t="s">
        <v>432</v>
      </c>
    </row>
    <row r="1172" spans="1:65" ht="20" customHeight="1">
      <c r="A1172" s="345"/>
      <c r="B1172" s="525"/>
      <c r="C1172" s="526"/>
      <c r="D1172" s="527"/>
      <c r="E1172" s="583"/>
      <c r="F1172" s="584"/>
      <c r="G1172" s="585"/>
      <c r="H1172" s="531"/>
      <c r="I1172" s="532"/>
      <c r="J1172" s="533"/>
      <c r="K1172" s="586"/>
      <c r="L1172" s="587"/>
      <c r="M1172" s="588"/>
      <c r="N1172" s="349"/>
    </row>
    <row r="1173" spans="1:65" ht="20" customHeight="1">
      <c r="A1173" s="345"/>
      <c r="B1173" s="525"/>
      <c r="C1173" s="526"/>
      <c r="D1173" s="527"/>
      <c r="E1173" s="543"/>
      <c r="F1173" s="526"/>
      <c r="G1173" s="544"/>
      <c r="H1173" s="531"/>
      <c r="I1173" s="532"/>
      <c r="J1173" s="533"/>
      <c r="K1173" s="545"/>
      <c r="L1173" s="532"/>
      <c r="M1173" s="546"/>
      <c r="N1173" s="349"/>
      <c r="BB1173" s="449" t="s">
        <v>925</v>
      </c>
      <c r="BD1173" s="4" t="str">
        <f>CONCATENATE(BE1173,BF1173,BG1173)</f>
        <v xml:space="preserve">You're likely a political junkie or policy wonk. You trust politics to help solve just about any immigration problem. </v>
      </c>
      <c r="BE1173" s="4" t="s">
        <v>926</v>
      </c>
      <c r="BF1173" s="4" t="str">
        <f>IF($C$1047="","social",IF($C$1047=$BB1047,$BF1047,IF($C$1047=$BB1048,$BF1048,IF($C$1047=$BB1049,$BF1049,IF($C$1047=$BB1050,$BF1050,IF($C$1047=$BB1051,$BF1051,IF($C$1047=$BB1052,$BF1052,IF($C$1047=$BB1053,$BF1053,IF($C$1047=$BB1054,$BF1054)))))))))</f>
        <v>immigration</v>
      </c>
      <c r="BG1173" s="4" t="s">
        <v>927</v>
      </c>
    </row>
    <row r="1174" spans="1:65" ht="20" customHeight="1" thickBot="1">
      <c r="A1174" s="345"/>
      <c r="B1174" s="589"/>
      <c r="C1174" s="590" t="s">
        <v>905</v>
      </c>
      <c r="D1174" s="591"/>
      <c r="E1174" s="592"/>
      <c r="F1174" s="590" t="s">
        <v>904</v>
      </c>
      <c r="G1174" s="593"/>
      <c r="H1174" s="594"/>
      <c r="I1174" s="595" t="s">
        <v>903</v>
      </c>
      <c r="J1174" s="596"/>
      <c r="K1174" s="597"/>
      <c r="L1174" s="595" t="s">
        <v>902</v>
      </c>
      <c r="M1174" s="598"/>
      <c r="N1174" s="349"/>
      <c r="BB1174" s="449" t="s">
        <v>928</v>
      </c>
      <c r="BD1174" s="4" t="str">
        <f>CONCATENATE(BE1174,BF1174,BG1174)</f>
        <v xml:space="preserve">You likely follow all levels of a political campaign. You put up with politics as the best means to address immigration problems. </v>
      </c>
      <c r="BE1174" s="4" t="s">
        <v>929</v>
      </c>
      <c r="BF1174" s="4" t="str">
        <f>BF1173</f>
        <v>immigration</v>
      </c>
      <c r="BG1174" s="4" t="s">
        <v>930</v>
      </c>
    </row>
    <row r="1175" spans="1:65" ht="10" customHeight="1" thickTop="1" thickBot="1">
      <c r="A1175" s="345"/>
      <c r="B1175" s="346"/>
      <c r="C1175" s="346"/>
      <c r="D1175" s="346"/>
      <c r="E1175" s="346"/>
      <c r="F1175" s="346"/>
      <c r="G1175" s="346"/>
      <c r="H1175" s="347"/>
      <c r="I1175" s="346"/>
      <c r="J1175" s="346"/>
      <c r="K1175" s="346"/>
      <c r="L1175" s="346"/>
      <c r="M1175" s="346"/>
      <c r="N1175" s="349"/>
      <c r="BB1175" s="449" t="s">
        <v>931</v>
      </c>
      <c r="BD1175" s="4" t="str">
        <f>CONCATENATE(BE1175,BF1175,BG1175)</f>
        <v xml:space="preserve">You likely listen to political news skeptically, if at all. You wish for something better than politics to address immigration problems. </v>
      </c>
      <c r="BE1175" s="4" t="s">
        <v>932</v>
      </c>
      <c r="BF1175" s="4" t="str">
        <f>BF1174</f>
        <v>immigration</v>
      </c>
      <c r="BG1175" s="4" t="s">
        <v>930</v>
      </c>
    </row>
    <row r="1176" spans="1:65" ht="14" customHeight="1">
      <c r="A1176" s="345"/>
      <c r="B1176" s="346"/>
      <c r="C1176" s="346"/>
      <c r="D1176" s="346"/>
      <c r="E1176" s="346"/>
      <c r="F1176" s="346"/>
      <c r="G1176" s="599"/>
      <c r="H1176" s="600"/>
      <c r="I1176" s="600"/>
      <c r="J1176" s="600"/>
      <c r="K1176" s="600"/>
      <c r="L1176" s="600"/>
      <c r="M1176" s="601"/>
      <c r="N1176" s="349"/>
      <c r="BB1176" s="449" t="s">
        <v>933</v>
      </c>
      <c r="BD1176" s="4" t="str">
        <f>CONCATENATE(BE1176,BF1176,BG1176)</f>
        <v xml:space="preserve">You likely ignore political news and only vote once every four years. You doubt politics can truly solve any immigration problem. </v>
      </c>
      <c r="BE1176" s="4" t="s">
        <v>934</v>
      </c>
      <c r="BF1176" s="4" t="str">
        <f>BF1175</f>
        <v>immigration</v>
      </c>
      <c r="BG1176" s="4" t="s">
        <v>927</v>
      </c>
    </row>
    <row r="1177" spans="1:65" ht="14" customHeight="1" thickBot="1">
      <c r="A1177" s="345"/>
      <c r="B1177" s="346"/>
      <c r="C1177" s="346"/>
      <c r="D1177" s="346"/>
      <c r="E1177" s="346"/>
      <c r="F1177" s="346"/>
      <c r="G1177" s="602"/>
      <c r="H1177" s="603"/>
      <c r="I1177" s="603"/>
      <c r="J1177" s="603"/>
      <c r="K1177" s="603"/>
      <c r="L1177" s="603"/>
      <c r="M1177" s="604"/>
      <c r="N1177" s="349"/>
      <c r="BB1177" s="449" t="s">
        <v>935</v>
      </c>
      <c r="BD1177" s="4" t="str">
        <f>CONCATENATE(BE1177,BF1177,BG1177)</f>
        <v xml:space="preserve">You're likely disillusioned with politics and don't even vote. You're convinced politics can never solve any immigration problem. </v>
      </c>
      <c r="BE1177" s="4" t="s">
        <v>936</v>
      </c>
      <c r="BF1177" s="4" t="str">
        <f>BF1176</f>
        <v>immigration</v>
      </c>
      <c r="BG1177" s="4" t="s">
        <v>927</v>
      </c>
    </row>
    <row r="1178" spans="1:65" ht="14" customHeight="1">
      <c r="A1178" s="345"/>
      <c r="B1178" s="605" t="str">
        <f>BB1180</f>
        <v xml:space="preserve">Immigration views reveal more about each other’s social-needs than self-needs. Guarding their more resolved needs with established specifics reveals their political strength. Relieving their less resolved needs with sweeping generalizations exposes their political weakness. </v>
      </c>
      <c r="C1178" s="605"/>
      <c r="D1178" s="605"/>
      <c r="E1178" s="605"/>
      <c r="F1178" s="605"/>
      <c r="G1178" s="605"/>
      <c r="H1178" s="605"/>
      <c r="I1178" s="605"/>
      <c r="J1178" s="605"/>
      <c r="K1178" s="605"/>
      <c r="L1178" s="605"/>
      <c r="M1178" s="605"/>
      <c r="N1178" s="349"/>
      <c r="BD1178" s="101" t="str">
        <f>CONCATENATE(BE1178)</f>
        <v xml:space="preserve">No matter how you feel about politics, this SWOT tool can add discipline to an otherwise free-for-all mess. </v>
      </c>
      <c r="BE1178" s="4" t="s">
        <v>937</v>
      </c>
      <c r="BF1178" s="4" t="str">
        <f>IF($C$1047="","",IF($C$1047=$BB1047,$BF1047,IF($C$1047=$BB1048,$BF1048,IF($C$1047=$BB1049,$BF1049,IF($C$1047=$BB1050,$BF1050,IF($C$1047=$BB1051,$BF1051,IF($C$1047=$BB1052,$BF1052,IF($C$1047=$BB1053,$BF1053,IF($C$1047=$BB1054,$BF1054)))))))))</f>
        <v>immigration</v>
      </c>
      <c r="BG1178" s="4" t="s">
        <v>938</v>
      </c>
      <c r="BH1178" s="4" t="str">
        <f>BF1178</f>
        <v>immigration</v>
      </c>
      <c r="BI1178" s="4" t="s">
        <v>939</v>
      </c>
    </row>
    <row r="1179" spans="1:65" ht="14" customHeight="1">
      <c r="A1179" s="345"/>
      <c r="B1179" s="605"/>
      <c r="C1179" s="605"/>
      <c r="D1179" s="605"/>
      <c r="E1179" s="605"/>
      <c r="F1179" s="605"/>
      <c r="G1179" s="605"/>
      <c r="H1179" s="605"/>
      <c r="I1179" s="605"/>
      <c r="J1179" s="605"/>
      <c r="K1179" s="605"/>
      <c r="L1179" s="605"/>
      <c r="M1179" s="605"/>
      <c r="N1179" s="349"/>
      <c r="BD1179" s="4" t="str">
        <f>IF(G1176=BB1173,BD1173,IF(G1176=BB1174,BD1174,IF(G1176=BB1175,BD1175,IF(G1175=BB1176,BD1176,IF(G1176=BB1177,BD1177,"")))))</f>
        <v/>
      </c>
    </row>
    <row r="1180" spans="1:65" ht="14" customHeight="1">
      <c r="A1180" s="345"/>
      <c r="B1180" s="605"/>
      <c r="C1180" s="605"/>
      <c r="D1180" s="605"/>
      <c r="E1180" s="605"/>
      <c r="F1180" s="605"/>
      <c r="G1180" s="605"/>
      <c r="H1180" s="605"/>
      <c r="I1180" s="605"/>
      <c r="J1180" s="605"/>
      <c r="K1180" s="605"/>
      <c r="L1180" s="605"/>
      <c r="M1180" s="605"/>
      <c r="N1180" s="349"/>
      <c r="BB1180" s="4" t="str">
        <f>IF($G$1176="",BD1180,CONCATENATE(BD1179,BD1178))</f>
        <v xml:space="preserve">Immigration views reveal more about each other’s social-needs than self-needs. Guarding their more resolved needs with established specifics reveals their political strength. Relieving their less resolved needs with sweeping generalizations exposes their political weakness. </v>
      </c>
      <c r="BD1180" s="101" t="str">
        <f>CONCATENATE(BE1180,BF1180,BG1180,)</f>
        <v xml:space="preserve">Immigration views reveal more about each other’s social-needs than self-needs. Guarding their more resolved needs with established specifics reveals their political strength. Relieving their less resolved needs with sweeping generalizations exposes their political weakness. </v>
      </c>
      <c r="BE1180" s="4" t="str">
        <f>IF($C$1047="","Politics ",IF($C$1047=$BB1047,$BH1047,IF($C$1047=$BB1048,$BH1048,IF($C$1047=$BB1049,$BH1049,IF($C$1047=$BB1050,$BH1050,IF($C$1047=$BB1051,$BH1051,IF($C$1047=$BB1052,$BH1052,IF($C$1047=$BB1053,$BH1053,IF($C$1047=$BB1054,$BH1054)))))))))</f>
        <v>Immigration</v>
      </c>
      <c r="BF1180" s="4" t="str">
        <f>IF(G1176=""," views ","")</f>
        <v xml:space="preserve"> views </v>
      </c>
      <c r="BG1180" s="4" t="s">
        <v>940</v>
      </c>
    </row>
    <row r="1181" spans="1:65" ht="14" customHeight="1">
      <c r="A1181" s="345"/>
      <c r="B1181" s="605"/>
      <c r="C1181" s="605"/>
      <c r="D1181" s="605"/>
      <c r="E1181" s="605"/>
      <c r="F1181" s="605"/>
      <c r="G1181" s="605"/>
      <c r="H1181" s="605"/>
      <c r="I1181" s="605"/>
      <c r="J1181" s="605"/>
      <c r="K1181" s="605"/>
      <c r="L1181" s="605"/>
      <c r="M1181" s="605"/>
      <c r="N1181" s="349"/>
    </row>
    <row r="1182" spans="1:65" ht="14" customHeight="1">
      <c r="A1182" s="345"/>
      <c r="B1182" s="605" t="str">
        <f>BB1182</f>
        <v xml:space="preserve">For the wide-oriented, liberalism is less about guarding self-needs (by resisting traditional historical pressures to conform to old moral norms), and more about countering the Right’s resistance to relieve the Left's less resolved social-needs. Politics is social. </v>
      </c>
      <c r="C1182" s="605"/>
      <c r="D1182" s="605"/>
      <c r="E1182" s="605"/>
      <c r="F1182" s="605"/>
      <c r="G1182" s="605"/>
      <c r="H1182" s="605"/>
      <c r="I1182" s="605"/>
      <c r="J1182" s="605"/>
      <c r="K1182" s="605"/>
      <c r="L1182" s="605"/>
      <c r="M1182" s="605"/>
      <c r="N1182" s="349"/>
      <c r="BB1182" s="4" t="str">
        <f>IF($G$1176="",BD1183,BD1182)</f>
        <v xml:space="preserve">For the wide-oriented, liberalism is less about guarding self-needs (by resisting traditional historical pressures to conform to old moral norms), and more about countering the Right’s resistance to relieve the Left's less resolved social-needs. Politics is social. </v>
      </c>
      <c r="BD1182" s="101" t="str">
        <f>CONCATENATE(BE1182,BF1182,BG1182,BH1182,BI1182,BJ1182)</f>
        <v>The other side's political weakness around their political views provides you opportunity. You can create value for them from the solid ground of your political strengths. Let them reciprocate by providing value to your political weakness. In short, overcome polarization by demanding less, giving more.</v>
      </c>
      <c r="BE1182" s="4" t="s">
        <v>941</v>
      </c>
      <c r="BF1182" s="4" t="str">
        <f>IF($C$1047="","",IF($C$1047=$BB1051,$BF1051,IF($C$1047=$BB1052,$BF1052,IF($C$1047=$BB1053,$BF1053,IF($C$1047=$BB1054,$BF1054,IF($C$1047=$BB1055,$BF1055,IF($C$1047=$BB1056,$BF1056,IF($C$1047=$BB1057,$BF1057,IF($C$1047=$BB1058,$BF1058,"political")))))))))</f>
        <v>political</v>
      </c>
      <c r="BG1182" s="4" t="s">
        <v>938</v>
      </c>
      <c r="BH1182" s="4" t="str">
        <f>BF1182</f>
        <v>political</v>
      </c>
      <c r="BI1182" s="4" t="s">
        <v>942</v>
      </c>
    </row>
    <row r="1183" spans="1:65" ht="14" customHeight="1">
      <c r="A1183" s="345"/>
      <c r="B1183" s="605"/>
      <c r="C1183" s="605"/>
      <c r="D1183" s="605"/>
      <c r="E1183" s="605"/>
      <c r="F1183" s="605"/>
      <c r="G1183" s="605"/>
      <c r="H1183" s="605"/>
      <c r="I1183" s="605"/>
      <c r="J1183" s="605"/>
      <c r="K1183" s="605"/>
      <c r="L1183" s="605"/>
      <c r="M1183" s="605"/>
      <c r="N1183" s="349"/>
      <c r="BD1183" s="4" t="s">
        <v>943</v>
      </c>
    </row>
    <row r="1184" spans="1:65" ht="14" customHeight="1">
      <c r="A1184" s="345"/>
      <c r="B1184" s="605"/>
      <c r="C1184" s="605"/>
      <c r="D1184" s="605"/>
      <c r="E1184" s="605"/>
      <c r="F1184" s="605"/>
      <c r="G1184" s="605"/>
      <c r="H1184" s="605"/>
      <c r="I1184" s="605"/>
      <c r="J1184" s="605"/>
      <c r="K1184" s="605"/>
      <c r="L1184" s="605"/>
      <c r="M1184" s="605"/>
      <c r="N1184" s="349"/>
    </row>
    <row r="1185" spans="1:56" ht="14" customHeight="1">
      <c r="A1185" s="345"/>
      <c r="B1185" s="605"/>
      <c r="C1185" s="605"/>
      <c r="D1185" s="605"/>
      <c r="E1185" s="605"/>
      <c r="F1185" s="605"/>
      <c r="G1185" s="605"/>
      <c r="H1185" s="605"/>
      <c r="I1185" s="605"/>
      <c r="J1185" s="605"/>
      <c r="K1185" s="605"/>
      <c r="L1185" s="605"/>
      <c r="M1185" s="605"/>
      <c r="N1185" s="349"/>
      <c r="BB1185" s="4" t="str">
        <f>IF($G$1176="",BD1186,BD1185)</f>
        <v xml:space="preserve">For the deep-oriented, conservatism is less about relieving self-needs (when asserting individual rights and personal responsibility), and more about countering the Left’s impact by guarding the Right's more resolved social-needs. Politics is social. </v>
      </c>
      <c r="BD1185" s="4" t="s">
        <v>944</v>
      </c>
    </row>
    <row r="1186" spans="1:56" ht="14" customHeight="1">
      <c r="A1186" s="345"/>
      <c r="B1186" s="605" t="str">
        <f>BB1185</f>
        <v xml:space="preserve">For the deep-oriented, conservatism is less about relieving self-needs (when asserting individual rights and personal responsibility), and more about countering the Left’s impact by guarding the Right's more resolved social-needs. Politics is social. </v>
      </c>
      <c r="C1186" s="605"/>
      <c r="D1186" s="605"/>
      <c r="E1186" s="605"/>
      <c r="F1186" s="605"/>
      <c r="G1186" s="605"/>
      <c r="H1186" s="605"/>
      <c r="I1186" s="605"/>
      <c r="J1186" s="605"/>
      <c r="K1186" s="605"/>
      <c r="L1186" s="605"/>
      <c r="M1186" s="605"/>
      <c r="N1186" s="349"/>
      <c r="BD1186" s="4" t="s">
        <v>945</v>
      </c>
    </row>
    <row r="1187" spans="1:56" ht="14" customHeight="1">
      <c r="A1187" s="345"/>
      <c r="B1187" s="605"/>
      <c r="C1187" s="605"/>
      <c r="D1187" s="605"/>
      <c r="E1187" s="605"/>
      <c r="F1187" s="605"/>
      <c r="G1187" s="605"/>
      <c r="H1187" s="605"/>
      <c r="I1187" s="605"/>
      <c r="J1187" s="605"/>
      <c r="K1187" s="605"/>
      <c r="L1187" s="605"/>
      <c r="M1187" s="605"/>
      <c r="N1187" s="349"/>
    </row>
    <row r="1188" spans="1:56">
      <c r="A1188" s="345"/>
      <c r="B1188" s="605"/>
      <c r="C1188" s="605"/>
      <c r="D1188" s="605"/>
      <c r="E1188" s="605"/>
      <c r="F1188" s="605"/>
      <c r="G1188" s="605"/>
      <c r="H1188" s="605"/>
      <c r="I1188" s="605"/>
      <c r="J1188" s="605"/>
      <c r="K1188" s="605"/>
      <c r="L1188" s="605"/>
      <c r="M1188" s="605"/>
      <c r="N1188" s="349"/>
    </row>
    <row r="1189" spans="1:56">
      <c r="A1189" s="345"/>
      <c r="B1189" s="605"/>
      <c r="C1189" s="605"/>
      <c r="D1189" s="605"/>
      <c r="E1189" s="605"/>
      <c r="F1189" s="605"/>
      <c r="G1189" s="605"/>
      <c r="H1189" s="605"/>
      <c r="I1189" s="605"/>
      <c r="J1189" s="605"/>
      <c r="K1189" s="605"/>
      <c r="L1189" s="605"/>
      <c r="M1189" s="605"/>
      <c r="N1189" s="349"/>
    </row>
    <row r="1190" spans="1:56" ht="5" customHeight="1">
      <c r="A1190" s="407"/>
      <c r="B1190" s="606"/>
      <c r="C1190" s="606"/>
      <c r="D1190" s="606"/>
      <c r="E1190" s="606"/>
      <c r="F1190" s="606"/>
      <c r="G1190" s="606"/>
      <c r="H1190" s="607"/>
      <c r="I1190" s="606"/>
      <c r="J1190" s="606"/>
      <c r="K1190" s="606"/>
      <c r="L1190" s="606"/>
      <c r="M1190" s="606"/>
      <c r="N1190" s="410"/>
    </row>
    <row r="1191" spans="1:56" ht="30" customHeight="1">
      <c r="A1191" s="341" t="s">
        <v>66</v>
      </c>
      <c r="B1191" s="608" t="s">
        <v>36</v>
      </c>
      <c r="C1191" s="608"/>
      <c r="D1191" s="608"/>
      <c r="E1191" s="608"/>
      <c r="F1191" s="608"/>
      <c r="G1191" s="608"/>
      <c r="H1191" s="608"/>
      <c r="I1191" s="608"/>
      <c r="J1191" s="608"/>
      <c r="K1191" s="608"/>
      <c r="L1191" s="608"/>
      <c r="M1191" s="343"/>
      <c r="N1191" s="344" t="s">
        <v>68</v>
      </c>
    </row>
    <row r="1192" spans="1:56">
      <c r="A1192" s="345"/>
      <c r="B1192" s="346"/>
      <c r="C1192" s="346"/>
      <c r="D1192" s="346"/>
      <c r="E1192" s="346"/>
      <c r="F1192" s="346"/>
      <c r="G1192" s="346"/>
      <c r="H1192" s="347"/>
      <c r="I1192" s="346"/>
      <c r="J1192" s="346"/>
      <c r="K1192" s="346"/>
      <c r="L1192" s="346"/>
      <c r="M1192" s="346"/>
      <c r="N1192" s="349"/>
    </row>
    <row r="1193" spans="1:56">
      <c r="A1193" s="345"/>
      <c r="B1193" s="346"/>
      <c r="C1193" s="346"/>
      <c r="D1193" s="346"/>
      <c r="E1193" s="346"/>
      <c r="F1193" s="346"/>
      <c r="G1193" s="346"/>
      <c r="H1193" s="347"/>
      <c r="I1193" s="346"/>
      <c r="J1193" s="346"/>
      <c r="K1193" s="346"/>
      <c r="L1193" s="346"/>
      <c r="M1193" s="346"/>
      <c r="N1193" s="349"/>
    </row>
    <row r="1194" spans="1:56">
      <c r="A1194" s="345"/>
      <c r="B1194" s="346"/>
      <c r="C1194" s="346"/>
      <c r="D1194" s="346"/>
      <c r="E1194" s="346"/>
      <c r="F1194" s="346"/>
      <c r="G1194" s="346"/>
      <c r="H1194" s="347"/>
      <c r="I1194" s="346"/>
      <c r="J1194" s="346"/>
      <c r="K1194" s="346"/>
      <c r="L1194" s="346"/>
      <c r="M1194" s="346"/>
      <c r="N1194" s="349"/>
    </row>
    <row r="1195" spans="1:56">
      <c r="A1195" s="345"/>
      <c r="B1195" s="346"/>
      <c r="C1195" s="346"/>
      <c r="D1195" s="346"/>
      <c r="E1195" s="346"/>
      <c r="F1195" s="346"/>
      <c r="G1195" s="346"/>
      <c r="H1195" s="347"/>
      <c r="I1195" s="346"/>
      <c r="J1195" s="346"/>
      <c r="K1195" s="346"/>
      <c r="L1195" s="346"/>
      <c r="M1195" s="346"/>
      <c r="N1195" s="349"/>
    </row>
    <row r="1196" spans="1:56" ht="14.4" customHeight="1">
      <c r="A1196" s="345"/>
      <c r="B1196" s="346"/>
      <c r="C1196" s="346"/>
      <c r="D1196" s="346"/>
      <c r="E1196" s="346"/>
      <c r="F1196" s="346"/>
      <c r="G1196" s="346"/>
      <c r="H1196" s="347"/>
      <c r="I1196" s="346"/>
      <c r="J1196" s="346"/>
      <c r="K1196" s="346"/>
      <c r="L1196" s="346"/>
      <c r="M1196" s="346"/>
      <c r="N1196" s="349"/>
    </row>
    <row r="1197" spans="1:56" ht="14" customHeight="1">
      <c r="A1197" s="345"/>
      <c r="B1197" s="346"/>
      <c r="C1197" s="346"/>
      <c r="D1197" s="346"/>
      <c r="E1197" s="346"/>
      <c r="F1197" s="346"/>
      <c r="G1197" s="346"/>
      <c r="H1197" s="347"/>
      <c r="I1197" s="346"/>
      <c r="J1197" s="346"/>
      <c r="K1197" s="346"/>
      <c r="L1197" s="346"/>
      <c r="M1197" s="346"/>
      <c r="N1197" s="349"/>
    </row>
    <row r="1198" spans="1:56" ht="14.4" customHeight="1">
      <c r="A1198" s="345"/>
      <c r="B1198" s="346"/>
      <c r="C1198" s="346"/>
      <c r="D1198" s="346"/>
      <c r="E1198" s="346"/>
      <c r="F1198" s="346"/>
      <c r="G1198" s="346"/>
      <c r="H1198" s="347"/>
      <c r="I1198" s="346"/>
      <c r="J1198" s="346"/>
      <c r="K1198" s="346"/>
      <c r="L1198" s="346"/>
      <c r="M1198" s="346"/>
      <c r="N1198" s="349"/>
    </row>
    <row r="1199" spans="1:56">
      <c r="A1199" s="345"/>
      <c r="B1199" s="346"/>
      <c r="C1199" s="346"/>
      <c r="D1199" s="346"/>
      <c r="E1199" s="346"/>
      <c r="F1199" s="346"/>
      <c r="G1199" s="346"/>
      <c r="H1199" s="347"/>
      <c r="I1199" s="346"/>
      <c r="J1199" s="346"/>
      <c r="K1199" s="346"/>
      <c r="L1199" s="346"/>
      <c r="M1199" s="346"/>
      <c r="N1199" s="349"/>
    </row>
    <row r="1200" spans="1:56">
      <c r="A1200" s="345"/>
      <c r="B1200" s="346"/>
      <c r="C1200" s="346"/>
      <c r="D1200" s="346"/>
      <c r="E1200" s="346"/>
      <c r="F1200" s="346"/>
      <c r="G1200" s="346"/>
      <c r="H1200" s="347"/>
      <c r="I1200" s="346"/>
      <c r="J1200" s="346"/>
      <c r="K1200" s="346"/>
      <c r="L1200" s="346"/>
      <c r="M1200" s="346"/>
      <c r="N1200" s="349"/>
    </row>
    <row r="1201" spans="1:64" ht="13.25" customHeight="1">
      <c r="A1201" s="345"/>
      <c r="B1201" s="346"/>
      <c r="C1201" s="346"/>
      <c r="D1201" s="346"/>
      <c r="E1201" s="346"/>
      <c r="F1201" s="346"/>
      <c r="G1201" s="346"/>
      <c r="H1201" s="347"/>
      <c r="I1201" s="346"/>
      <c r="J1201" s="346"/>
      <c r="K1201" s="346"/>
      <c r="L1201" s="346"/>
      <c r="M1201" s="346"/>
      <c r="N1201" s="349"/>
    </row>
    <row r="1202" spans="1:64">
      <c r="A1202" s="345"/>
      <c r="B1202" s="346"/>
      <c r="C1202" s="346"/>
      <c r="D1202" s="346"/>
      <c r="E1202" s="346"/>
      <c r="F1202" s="346"/>
      <c r="G1202" s="346"/>
      <c r="H1202" s="347"/>
      <c r="I1202" s="346"/>
      <c r="J1202" s="346"/>
      <c r="K1202" s="346"/>
      <c r="L1202" s="346"/>
      <c r="M1202" s="346"/>
      <c r="N1202" s="349"/>
    </row>
    <row r="1203" spans="1:64">
      <c r="A1203" s="345"/>
      <c r="B1203" s="346"/>
      <c r="C1203" s="346"/>
      <c r="D1203" s="346"/>
      <c r="E1203" s="346"/>
      <c r="F1203" s="346"/>
      <c r="G1203" s="346"/>
      <c r="H1203" s="347"/>
      <c r="I1203" s="346"/>
      <c r="J1203" s="346"/>
      <c r="K1203" s="346"/>
      <c r="L1203" s="346"/>
      <c r="M1203" s="346"/>
      <c r="N1203" s="349"/>
    </row>
    <row r="1204" spans="1:64">
      <c r="A1204" s="345"/>
      <c r="B1204" s="346"/>
      <c r="C1204" s="346"/>
      <c r="D1204" s="346"/>
      <c r="E1204" s="346"/>
      <c r="F1204" s="346"/>
      <c r="G1204" s="346"/>
      <c r="H1204" s="347"/>
      <c r="I1204" s="346"/>
      <c r="J1204" s="346"/>
      <c r="K1204" s="346"/>
      <c r="L1204" s="346"/>
      <c r="M1204" s="346"/>
      <c r="N1204" s="349"/>
    </row>
    <row r="1205" spans="1:64">
      <c r="A1205" s="345"/>
      <c r="B1205" s="346"/>
      <c r="C1205" s="346"/>
      <c r="D1205" s="346"/>
      <c r="E1205" s="346"/>
      <c r="F1205" s="346"/>
      <c r="G1205" s="346"/>
      <c r="H1205" s="347"/>
      <c r="I1205" s="346"/>
      <c r="J1205" s="346"/>
      <c r="K1205" s="346"/>
      <c r="L1205" s="346"/>
      <c r="M1205" s="346"/>
      <c r="N1205" s="349"/>
    </row>
    <row r="1206" spans="1:64">
      <c r="A1206" s="345"/>
      <c r="B1206" s="346"/>
      <c r="C1206" s="346"/>
      <c r="D1206" s="346"/>
      <c r="E1206" s="346"/>
      <c r="F1206" s="346"/>
      <c r="G1206" s="346"/>
      <c r="H1206" s="347"/>
      <c r="I1206" s="346"/>
      <c r="J1206" s="346"/>
      <c r="K1206" s="346"/>
      <c r="L1206" s="346"/>
      <c r="M1206" s="346"/>
      <c r="N1206" s="349"/>
    </row>
    <row r="1207" spans="1:64">
      <c r="A1207" s="345"/>
      <c r="B1207" s="346"/>
      <c r="C1207" s="346"/>
      <c r="D1207" s="346"/>
      <c r="E1207" s="346"/>
      <c r="F1207" s="346"/>
      <c r="G1207" s="346"/>
      <c r="H1207" s="347"/>
      <c r="I1207" s="346"/>
      <c r="J1207" s="346"/>
      <c r="K1207" s="346"/>
      <c r="L1207" s="346"/>
      <c r="M1207" s="346"/>
      <c r="N1207" s="349"/>
    </row>
    <row r="1208" spans="1:64" ht="14" customHeight="1">
      <c r="A1208" s="345"/>
      <c r="B1208" s="346"/>
      <c r="C1208" s="346"/>
      <c r="D1208" s="346"/>
      <c r="E1208" s="346"/>
      <c r="F1208" s="346"/>
      <c r="G1208" s="346"/>
      <c r="H1208" s="347"/>
      <c r="I1208" s="346"/>
      <c r="J1208" s="346"/>
      <c r="K1208" s="346"/>
      <c r="L1208" s="346"/>
      <c r="M1208" s="346"/>
      <c r="N1208" s="349"/>
    </row>
    <row r="1209" spans="1:64" ht="14" customHeight="1">
      <c r="A1209" s="345"/>
      <c r="B1209" s="346"/>
      <c r="C1209" s="346"/>
      <c r="D1209" s="346"/>
      <c r="E1209" s="346"/>
      <c r="F1209" s="346"/>
      <c r="G1209" s="346"/>
      <c r="H1209" s="347"/>
      <c r="I1209" s="346"/>
      <c r="J1209" s="346"/>
      <c r="K1209" s="346"/>
      <c r="L1209" s="346"/>
      <c r="M1209" s="346"/>
      <c r="N1209" s="349"/>
    </row>
    <row r="1210" spans="1:64" ht="14" customHeight="1">
      <c r="A1210" s="345"/>
      <c r="B1210" s="346"/>
      <c r="C1210" s="346"/>
      <c r="D1210" s="346"/>
      <c r="E1210" s="346"/>
      <c r="F1210" s="346"/>
      <c r="G1210" s="346"/>
      <c r="H1210" s="347"/>
      <c r="I1210" s="346"/>
      <c r="J1210" s="346"/>
      <c r="K1210" s="346"/>
      <c r="L1210" s="346"/>
      <c r="M1210" s="346"/>
      <c r="N1210" s="349"/>
    </row>
    <row r="1211" spans="1:64" ht="14" customHeight="1">
      <c r="A1211" s="345"/>
      <c r="B1211" s="346"/>
      <c r="C1211" s="346"/>
      <c r="D1211" s="346"/>
      <c r="E1211" s="346"/>
      <c r="F1211" s="346"/>
      <c r="G1211" s="346"/>
      <c r="H1211" s="347"/>
      <c r="I1211" s="346"/>
      <c r="J1211" s="346"/>
      <c r="K1211" s="346"/>
      <c r="L1211" s="346"/>
      <c r="M1211" s="346"/>
      <c r="N1211" s="349"/>
    </row>
    <row r="1212" spans="1:64" ht="14" customHeight="1">
      <c r="A1212" s="345"/>
      <c r="B1212" s="346"/>
      <c r="C1212" s="346"/>
      <c r="D1212" s="346"/>
      <c r="E1212" s="346"/>
      <c r="F1212" s="346"/>
      <c r="G1212" s="346"/>
      <c r="H1212" s="347"/>
      <c r="I1212" s="346"/>
      <c r="J1212" s="346"/>
      <c r="K1212" s="346"/>
      <c r="L1212" s="346"/>
      <c r="M1212" s="346"/>
      <c r="N1212" s="349"/>
    </row>
    <row r="1213" spans="1:64" ht="14" customHeight="1">
      <c r="A1213" s="345"/>
      <c r="B1213" s="346"/>
      <c r="C1213" s="346"/>
      <c r="D1213" s="346"/>
      <c r="E1213" s="346"/>
      <c r="F1213" s="346"/>
      <c r="G1213" s="346"/>
      <c r="H1213" s="347"/>
      <c r="I1213" s="346"/>
      <c r="J1213" s="346"/>
      <c r="K1213" s="346"/>
      <c r="L1213" s="346"/>
      <c r="M1213" s="346"/>
      <c r="N1213" s="349"/>
    </row>
    <row r="1214" spans="1:64" ht="14" customHeight="1">
      <c r="A1214" s="345"/>
      <c r="B1214" s="346"/>
      <c r="C1214" s="346"/>
      <c r="D1214" s="346"/>
      <c r="E1214" s="346"/>
      <c r="F1214" s="346"/>
      <c r="G1214" s="346"/>
      <c r="H1214" s="347"/>
      <c r="I1214" s="346"/>
      <c r="J1214" s="346"/>
      <c r="K1214" s="346"/>
      <c r="L1214" s="346"/>
      <c r="M1214" s="346"/>
      <c r="N1214" s="349"/>
    </row>
    <row r="1215" spans="1:64" ht="14" customHeight="1">
      <c r="A1215" s="345"/>
      <c r="B1215" s="346"/>
      <c r="C1215" s="346"/>
      <c r="D1215" s="346"/>
      <c r="E1215" s="346"/>
      <c r="F1215" s="346"/>
      <c r="G1215" s="346"/>
      <c r="H1215" s="347"/>
      <c r="I1215" s="346"/>
      <c r="J1215" s="346"/>
      <c r="K1215" s="346"/>
      <c r="L1215" s="346"/>
      <c r="M1215" s="346"/>
      <c r="N1215" s="349"/>
    </row>
    <row r="1216" spans="1:64" ht="14" customHeight="1">
      <c r="A1216" s="345"/>
      <c r="B1216" s="609" t="str">
        <f>BE1216</f>
        <v>Generalizing lets us build coalitions, by avoiding messy specifics that could undercut unifying agreement. Coalitions attract support to shape public policy around the issue of IMMIGRATION.</v>
      </c>
      <c r="C1216" s="609"/>
      <c r="D1216" s="609"/>
      <c r="E1216" s="609"/>
      <c r="F1216" s="609" t="str">
        <f>BE1220</f>
        <v>Alienation is the byproduct of our highly individualistic privacy, so we can do our own things without intrusion from others. Privacy lets us set our terms for handling the issue of IMMIGRATION.</v>
      </c>
      <c r="G1216" s="609"/>
      <c r="H1216" s="609"/>
      <c r="I1216" s="609"/>
      <c r="J1216" s="609" t="str">
        <f>BE1224</f>
        <v>Polarization is the common outcome when fighting for our opposing rights, to fight for a piece of the public pie. It tends to bring out more voices affected by the issue of IMMIGRATION.</v>
      </c>
      <c r="K1216" s="609"/>
      <c r="L1216" s="609"/>
      <c r="M1216" s="609"/>
      <c r="N1216" s="349"/>
      <c r="BE1216" s="4" t="str">
        <f>CONCATENATE(BG1216,BH1216,BI1216)</f>
        <v>Generalizing lets us build coalitions, by avoiding messy specifics that could undercut unifying agreement. Coalitions attract support to shape public policy around the issue of IMMIGRATION.</v>
      </c>
      <c r="BG1216" s="4" t="s">
        <v>946</v>
      </c>
      <c r="BH1216" s="4" t="str">
        <f>IF(B1233="","each issue",BJ1216)</f>
        <v>the issue of IMMIGRATION</v>
      </c>
      <c r="BI1216" s="4" t="s">
        <v>947</v>
      </c>
      <c r="BJ1216" s="4" t="str">
        <f>CONCATENATE(BK1216,BL1216)</f>
        <v>the issue of IMMIGRATION</v>
      </c>
      <c r="BK1216" s="4" t="s">
        <v>948</v>
      </c>
      <c r="BL1216" s="4" t="str">
        <f>B1233</f>
        <v>IMMIGRATION</v>
      </c>
    </row>
    <row r="1217" spans="1:64" ht="14" customHeight="1">
      <c r="A1217" s="345"/>
      <c r="B1217" s="609"/>
      <c r="C1217" s="609"/>
      <c r="D1217" s="609"/>
      <c r="E1217" s="609"/>
      <c r="F1217" s="609"/>
      <c r="G1217" s="609"/>
      <c r="H1217" s="609"/>
      <c r="I1217" s="609"/>
      <c r="J1217" s="609"/>
      <c r="K1217" s="609"/>
      <c r="L1217" s="609"/>
      <c r="M1217" s="609"/>
      <c r="N1217" s="349"/>
      <c r="BE1217" s="4" t="str">
        <f>CONCATENATE(BG1217,BH1217)</f>
        <v>But generalizations gloss over the specifics necessary to fully resolve underlying needs, which would then remove the pain. The more you generalize, the more you feel the need to generalize, slipping into a vicious cycle.</v>
      </c>
      <c r="BG1217" s="4" t="s">
        <v>949</v>
      </c>
      <c r="BH1217" s="610" t="s">
        <v>950</v>
      </c>
    </row>
    <row r="1218" spans="1:64" ht="14" customHeight="1">
      <c r="A1218" s="345"/>
      <c r="B1218" s="609"/>
      <c r="C1218" s="609"/>
      <c r="D1218" s="609"/>
      <c r="E1218" s="609"/>
      <c r="F1218" s="609"/>
      <c r="G1218" s="609"/>
      <c r="H1218" s="609"/>
      <c r="I1218" s="609"/>
      <c r="J1218" s="609"/>
      <c r="K1218" s="609"/>
      <c r="L1218" s="609"/>
      <c r="M1218" s="609"/>
      <c r="N1218" s="349"/>
    </row>
    <row r="1219" spans="1:64" ht="14" customHeight="1">
      <c r="A1219" s="345"/>
      <c r="B1219" s="609"/>
      <c r="C1219" s="609"/>
      <c r="D1219" s="609"/>
      <c r="E1219" s="609"/>
      <c r="F1219" s="609"/>
      <c r="G1219" s="609"/>
      <c r="H1219" s="609"/>
      <c r="I1219" s="609"/>
      <c r="J1219" s="609"/>
      <c r="K1219" s="609"/>
      <c r="L1219" s="609"/>
      <c r="M1219" s="609"/>
      <c r="N1219" s="349"/>
    </row>
    <row r="1220" spans="1:64" ht="14" customHeight="1">
      <c r="A1220" s="345"/>
      <c r="B1220" s="609"/>
      <c r="C1220" s="609"/>
      <c r="D1220" s="609"/>
      <c r="E1220" s="609"/>
      <c r="F1220" s="609"/>
      <c r="G1220" s="609"/>
      <c r="H1220" s="609"/>
      <c r="I1220" s="609"/>
      <c r="J1220" s="609"/>
      <c r="K1220" s="609"/>
      <c r="L1220" s="609"/>
      <c r="M1220" s="609"/>
      <c r="N1220" s="349"/>
      <c r="BE1220" s="4" t="str">
        <f>CONCATENATE(BG1220,BH1220,BI1220)</f>
        <v>Alienation is the byproduct of our highly individualistic privacy, so we can do our own things without intrusion from others. Privacy lets us set our terms for handling the issue of IMMIGRATION.</v>
      </c>
      <c r="BG1220" s="4" t="s">
        <v>951</v>
      </c>
      <c r="BH1220" s="4" t="str">
        <f>BH1216</f>
        <v>the issue of IMMIGRATION</v>
      </c>
      <c r="BI1220" s="4" t="s">
        <v>947</v>
      </c>
      <c r="BJ1220" s="4" t="str">
        <f>CONCATENATE(BK1220,BL1220)</f>
        <v>the issue of IMMIGRATION</v>
      </c>
      <c r="BK1220" s="4" t="s">
        <v>948</v>
      </c>
      <c r="BL1220" s="4" t="str">
        <f>B1233</f>
        <v>IMMIGRATION</v>
      </c>
    </row>
    <row r="1221" spans="1:64" ht="14" customHeight="1">
      <c r="A1221" s="345"/>
      <c r="B1221" s="609"/>
      <c r="C1221" s="609"/>
      <c r="D1221" s="609"/>
      <c r="E1221" s="609"/>
      <c r="F1221" s="609"/>
      <c r="G1221" s="609"/>
      <c r="H1221" s="609"/>
      <c r="I1221" s="609"/>
      <c r="J1221" s="609"/>
      <c r="K1221" s="609"/>
      <c r="L1221" s="609"/>
      <c r="M1221" s="609"/>
      <c r="N1221" s="349"/>
      <c r="BE1221" s="4" t="str">
        <f>CONCATENATE(BG1221,BH1221)</f>
        <v xml:space="preserve">But alienation traps us into relying on impersonal laws to redress one another's affected needs. The more you remain alienated from others, the less you can resolve needs affecting each other, trapping you into a vicious cycle. </v>
      </c>
      <c r="BG1221" s="4" t="s">
        <v>952</v>
      </c>
      <c r="BH1221" s="610" t="s">
        <v>953</v>
      </c>
    </row>
    <row r="1222" spans="1:64" ht="14" customHeight="1">
      <c r="A1222" s="345"/>
      <c r="B1222" s="609" t="str">
        <f>BE1217</f>
        <v>But generalizations gloss over the specifics necessary to fully resolve underlying needs, which would then remove the pain. The more you generalize, the more you feel the need to generalize, slipping into a vicious cycle.</v>
      </c>
      <c r="C1222" s="609"/>
      <c r="D1222" s="609"/>
      <c r="E1222" s="609"/>
      <c r="F1222" s="609" t="str">
        <f>BE1221</f>
        <v xml:space="preserve">But alienation traps us into relying on impersonal laws to redress one another's affected needs. The more you remain alienated from others, the less you can resolve needs affecting each other, trapping you into a vicious cycle. </v>
      </c>
      <c r="G1222" s="609"/>
      <c r="H1222" s="609"/>
      <c r="I1222" s="609"/>
      <c r="J1222" s="609" t="str">
        <f>BE1225</f>
        <v xml:space="preserve">But polarization easily sinks into mutual defensiveness that shuts down meaningful resolution of each other's affected needs. The more at odds with each other, the longer it can take to resolve needs, leaving you stuck in a vicious cycle. </v>
      </c>
      <c r="K1222" s="609"/>
      <c r="L1222" s="609"/>
      <c r="M1222" s="609"/>
      <c r="N1222" s="349"/>
    </row>
    <row r="1223" spans="1:64" ht="14" customHeight="1">
      <c r="A1223" s="345"/>
      <c r="B1223" s="609"/>
      <c r="C1223" s="609"/>
      <c r="D1223" s="609"/>
      <c r="E1223" s="609"/>
      <c r="F1223" s="609"/>
      <c r="G1223" s="609"/>
      <c r="H1223" s="609"/>
      <c r="I1223" s="609"/>
      <c r="J1223" s="609"/>
      <c r="K1223" s="609"/>
      <c r="L1223" s="609"/>
      <c r="M1223" s="609"/>
      <c r="N1223" s="349"/>
    </row>
    <row r="1224" spans="1:64" ht="14" customHeight="1">
      <c r="A1224" s="345"/>
      <c r="B1224" s="609"/>
      <c r="C1224" s="609"/>
      <c r="D1224" s="609"/>
      <c r="E1224" s="609"/>
      <c r="F1224" s="609"/>
      <c r="G1224" s="609"/>
      <c r="H1224" s="609"/>
      <c r="I1224" s="609"/>
      <c r="J1224" s="609"/>
      <c r="K1224" s="609"/>
      <c r="L1224" s="609"/>
      <c r="M1224" s="609"/>
      <c r="N1224" s="349"/>
      <c r="BE1224" s="4" t="str">
        <f>CONCATENATE(BG1224,BH1224,BI1224)</f>
        <v>Polarization is the common outcome when fighting for our opposing rights, to fight for a piece of the public pie. It tends to bring out more voices affected by the issue of IMMIGRATION.</v>
      </c>
      <c r="BG1224" s="4" t="s">
        <v>954</v>
      </c>
      <c r="BH1224" s="4" t="str">
        <f>BH1220</f>
        <v>the issue of IMMIGRATION</v>
      </c>
      <c r="BI1224" s="4" t="s">
        <v>947</v>
      </c>
      <c r="BJ1224" s="4" t="str">
        <f>CONCATENATE(BK1224,BL1224)</f>
        <v>the issue of IMMIGRATION</v>
      </c>
      <c r="BK1224" s="4" t="s">
        <v>948</v>
      </c>
      <c r="BL1224" s="4" t="str">
        <f>B1233</f>
        <v>IMMIGRATION</v>
      </c>
    </row>
    <row r="1225" spans="1:64" ht="14" customHeight="1">
      <c r="A1225" s="345"/>
      <c r="B1225" s="609"/>
      <c r="C1225" s="609"/>
      <c r="D1225" s="609"/>
      <c r="E1225" s="609"/>
      <c r="F1225" s="609"/>
      <c r="G1225" s="609"/>
      <c r="H1225" s="609"/>
      <c r="I1225" s="609"/>
      <c r="J1225" s="609"/>
      <c r="K1225" s="609"/>
      <c r="L1225" s="609"/>
      <c r="M1225" s="609"/>
      <c r="N1225" s="349"/>
      <c r="BE1225" s="4" t="str">
        <f>CONCATENATE(BG1225,BH1225)</f>
        <v xml:space="preserve">But polarization easily sinks into mutual defensiveness that shuts down meaningful resolution of each other's affected needs. The more at odds with each other, the longer it can take to resolve needs, leaving you stuck in a vicious cycle. </v>
      </c>
      <c r="BG1225" s="4" t="s">
        <v>955</v>
      </c>
      <c r="BH1225" s="610" t="s">
        <v>956</v>
      </c>
    </row>
    <row r="1226" spans="1:64" ht="14" customHeight="1">
      <c r="A1226" s="345"/>
      <c r="B1226" s="609"/>
      <c r="C1226" s="609"/>
      <c r="D1226" s="609"/>
      <c r="E1226" s="609"/>
      <c r="F1226" s="609"/>
      <c r="G1226" s="609"/>
      <c r="H1226" s="609"/>
      <c r="I1226" s="609"/>
      <c r="J1226" s="609"/>
      <c r="K1226" s="609"/>
      <c r="L1226" s="609"/>
      <c r="M1226" s="609"/>
      <c r="N1226" s="349"/>
    </row>
    <row r="1227" spans="1:64" ht="14" customHeight="1">
      <c r="A1227" s="345"/>
      <c r="B1227" s="609"/>
      <c r="C1227" s="609"/>
      <c r="D1227" s="609"/>
      <c r="E1227" s="609"/>
      <c r="F1227" s="609"/>
      <c r="G1227" s="609"/>
      <c r="H1227" s="609"/>
      <c r="I1227" s="609"/>
      <c r="J1227" s="609"/>
      <c r="K1227" s="609"/>
      <c r="L1227" s="609"/>
      <c r="M1227" s="609"/>
      <c r="N1227" s="349"/>
    </row>
    <row r="1228" spans="1:64" ht="14" customHeight="1">
      <c r="A1228" s="345"/>
      <c r="B1228" s="609"/>
      <c r="C1228" s="609"/>
      <c r="D1228" s="609"/>
      <c r="E1228" s="609"/>
      <c r="F1228" s="609"/>
      <c r="G1228" s="609"/>
      <c r="H1228" s="609"/>
      <c r="I1228" s="609"/>
      <c r="J1228" s="609"/>
      <c r="K1228" s="609"/>
      <c r="L1228" s="609"/>
      <c r="M1228" s="609"/>
      <c r="N1228" s="349"/>
    </row>
    <row r="1229" spans="1:64">
      <c r="A1229" s="345"/>
      <c r="B1229" s="609"/>
      <c r="C1229" s="609"/>
      <c r="D1229" s="609"/>
      <c r="E1229" s="609"/>
      <c r="F1229" s="609"/>
      <c r="G1229" s="609"/>
      <c r="H1229" s="609"/>
      <c r="I1229" s="609"/>
      <c r="J1229" s="609"/>
      <c r="K1229" s="609"/>
      <c r="L1229" s="609"/>
      <c r="M1229" s="609"/>
      <c r="N1229" s="349"/>
    </row>
    <row r="1230" spans="1:64" ht="14.4" customHeight="1">
      <c r="A1230" s="345"/>
      <c r="B1230" s="609" t="s">
        <v>957</v>
      </c>
      <c r="C1230" s="609"/>
      <c r="D1230" s="609"/>
      <c r="E1230" s="609"/>
      <c r="F1230" s="609"/>
      <c r="G1230" s="609"/>
      <c r="H1230" s="609"/>
      <c r="I1230" s="609"/>
      <c r="J1230" s="609"/>
      <c r="K1230" s="609"/>
      <c r="L1230" s="609"/>
      <c r="M1230" s="609"/>
      <c r="N1230" s="349"/>
    </row>
    <row r="1231" spans="1:64" ht="14" customHeight="1">
      <c r="A1231" s="345"/>
      <c r="B1231" s="609"/>
      <c r="C1231" s="609"/>
      <c r="D1231" s="609"/>
      <c r="E1231" s="609"/>
      <c r="F1231" s="609"/>
      <c r="G1231" s="609"/>
      <c r="H1231" s="609"/>
      <c r="I1231" s="609"/>
      <c r="J1231" s="609"/>
      <c r="K1231" s="609"/>
      <c r="L1231" s="609"/>
      <c r="M1231" s="609"/>
      <c r="N1231" s="349"/>
    </row>
    <row r="1232" spans="1:64" ht="14.4" customHeight="1" thickBot="1">
      <c r="A1232" s="345"/>
      <c r="B1232" s="346"/>
      <c r="C1232" s="346"/>
      <c r="D1232" s="346"/>
      <c r="E1232" s="346"/>
      <c r="F1232" s="346"/>
      <c r="G1232" s="346"/>
      <c r="H1232" s="347"/>
      <c r="I1232" s="346"/>
      <c r="J1232" s="346"/>
      <c r="K1232" s="346"/>
      <c r="L1232" s="346"/>
      <c r="M1232" s="346"/>
      <c r="N1232" s="349"/>
    </row>
    <row r="1233" spans="1:65" ht="14.4" customHeight="1" thickTop="1">
      <c r="A1233" s="345"/>
      <c r="B1233" s="611" t="str">
        <f>C1047</f>
        <v>IMMIGRATION</v>
      </c>
      <c r="C1233" s="612"/>
      <c r="D1233" s="612"/>
      <c r="E1233" s="612"/>
      <c r="F1233" s="612"/>
      <c r="G1233" s="612"/>
      <c r="H1233" s="612"/>
      <c r="I1233" s="612"/>
      <c r="J1233" s="612"/>
      <c r="K1233" s="612"/>
      <c r="L1233" s="612"/>
      <c r="M1233" s="613"/>
      <c r="N1233" s="349"/>
    </row>
    <row r="1234" spans="1:65" ht="14" customHeight="1">
      <c r="A1234" s="345"/>
      <c r="B1234" s="614"/>
      <c r="C1234" s="615"/>
      <c r="D1234" s="615"/>
      <c r="E1234" s="615"/>
      <c r="F1234" s="615"/>
      <c r="G1234" s="615"/>
      <c r="H1234" s="615"/>
      <c r="I1234" s="615"/>
      <c r="J1234" s="615"/>
      <c r="K1234" s="615"/>
      <c r="L1234" s="615"/>
      <c r="M1234" s="616"/>
      <c r="N1234" s="349"/>
    </row>
    <row r="1235" spans="1:65" ht="14.4" customHeight="1" thickBot="1">
      <c r="A1235" s="345"/>
      <c r="B1235" s="617"/>
      <c r="C1235" s="618"/>
      <c r="D1235" s="618"/>
      <c r="E1235" s="618"/>
      <c r="F1235" s="618"/>
      <c r="G1235" s="618"/>
      <c r="H1235" s="618"/>
      <c r="I1235" s="618"/>
      <c r="J1235" s="618"/>
      <c r="K1235" s="618"/>
      <c r="L1235" s="618"/>
      <c r="M1235" s="619"/>
      <c r="N1235" s="349"/>
    </row>
    <row r="1236" spans="1:65" ht="13.5" thickTop="1">
      <c r="A1236" s="345"/>
      <c r="B1236" s="346"/>
      <c r="C1236" s="346"/>
      <c r="D1236" s="346"/>
      <c r="E1236" s="346"/>
      <c r="F1236" s="346"/>
      <c r="G1236" s="346"/>
      <c r="H1236" s="347"/>
      <c r="I1236" s="346"/>
      <c r="J1236" s="346"/>
      <c r="K1236" s="346"/>
      <c r="L1236" s="346"/>
      <c r="M1236" s="346"/>
      <c r="N1236" s="349"/>
    </row>
    <row r="1237" spans="1:65">
      <c r="A1237" s="407"/>
      <c r="B1237" s="408"/>
      <c r="C1237" s="408"/>
      <c r="D1237" s="408"/>
      <c r="E1237" s="408"/>
      <c r="F1237" s="408"/>
      <c r="G1237" s="408"/>
      <c r="H1237" s="409"/>
      <c r="I1237" s="408"/>
      <c r="J1237" s="408"/>
      <c r="K1237" s="408"/>
      <c r="L1237" s="408"/>
      <c r="M1237" s="408"/>
      <c r="N1237" s="410"/>
    </row>
    <row r="1238" spans="1:65" ht="30" customHeight="1">
      <c r="A1238" s="341" t="s">
        <v>66</v>
      </c>
      <c r="B1238" s="620" t="s">
        <v>37</v>
      </c>
      <c r="C1238" s="620"/>
      <c r="D1238" s="620"/>
      <c r="E1238" s="620"/>
      <c r="F1238" s="620"/>
      <c r="G1238" s="620"/>
      <c r="H1238" s="620"/>
      <c r="I1238" s="620"/>
      <c r="J1238" s="620"/>
      <c r="K1238" s="504"/>
      <c r="L1238" s="504"/>
      <c r="M1238" s="343"/>
      <c r="N1238" s="344" t="s">
        <v>68</v>
      </c>
    </row>
    <row r="1239" spans="1:65">
      <c r="A1239" s="345"/>
      <c r="B1239" s="346"/>
      <c r="C1239" s="346"/>
      <c r="D1239" s="346"/>
      <c r="E1239" s="346"/>
      <c r="F1239" s="346"/>
      <c r="G1239" s="346"/>
      <c r="H1239" s="347"/>
      <c r="I1239" s="346"/>
      <c r="J1239" s="346"/>
      <c r="K1239" s="346"/>
      <c r="L1239" s="346"/>
      <c r="M1239" s="346"/>
      <c r="N1239" s="349"/>
    </row>
    <row r="1240" spans="1:65">
      <c r="A1240" s="345"/>
      <c r="B1240" s="346"/>
      <c r="C1240" s="346"/>
      <c r="D1240" s="346"/>
      <c r="E1240" s="346"/>
      <c r="F1240" s="346"/>
      <c r="G1240" s="346"/>
      <c r="H1240" s="347"/>
      <c r="I1240" s="346"/>
      <c r="J1240" s="346"/>
      <c r="K1240" s="346"/>
      <c r="L1240" s="346"/>
      <c r="M1240" s="346"/>
      <c r="N1240" s="349"/>
    </row>
    <row r="1241" spans="1:65">
      <c r="A1241" s="345"/>
      <c r="B1241" s="346"/>
      <c r="C1241" s="346"/>
      <c r="D1241" s="346"/>
      <c r="E1241" s="346"/>
      <c r="F1241" s="346"/>
      <c r="G1241" s="346"/>
      <c r="H1241" s="347"/>
      <c r="I1241" s="346"/>
      <c r="J1241" s="346"/>
      <c r="K1241" s="346"/>
      <c r="L1241" s="346"/>
      <c r="M1241" s="346"/>
      <c r="N1241" s="349"/>
    </row>
    <row r="1242" spans="1:65">
      <c r="A1242" s="345"/>
      <c r="B1242" s="346"/>
      <c r="C1242" s="346"/>
      <c r="D1242" s="346"/>
      <c r="E1242" s="346"/>
      <c r="F1242" s="346"/>
      <c r="G1242" s="346"/>
      <c r="H1242" s="621" t="s">
        <v>958</v>
      </c>
      <c r="I1242" s="346"/>
      <c r="J1242" s="346"/>
      <c r="K1242" s="346"/>
      <c r="L1242" s="346"/>
      <c r="M1242" s="346"/>
      <c r="N1242" s="349"/>
    </row>
    <row r="1243" spans="1:65">
      <c r="A1243" s="345"/>
      <c r="B1243" s="346"/>
      <c r="C1243" s="346"/>
      <c r="D1243" s="346"/>
      <c r="E1243" s="346"/>
      <c r="F1243" s="346"/>
      <c r="G1243" s="346"/>
      <c r="H1243" s="347"/>
      <c r="I1243" s="346"/>
      <c r="J1243" s="346"/>
      <c r="K1243" s="346"/>
      <c r="L1243" s="346"/>
      <c r="M1243" s="346"/>
      <c r="N1243" s="349"/>
    </row>
    <row r="1244" spans="1:65" ht="14" customHeight="1">
      <c r="A1244" s="345"/>
      <c r="B1244" s="346"/>
      <c r="C1244" s="346"/>
      <c r="D1244" s="346"/>
      <c r="E1244" s="346"/>
      <c r="F1244" s="346"/>
      <c r="G1244" s="346"/>
      <c r="H1244" s="622">
        <v>1</v>
      </c>
      <c r="I1244" s="609" t="str">
        <f>IF(B$1233="",BM1244,BE1244)</f>
        <v>The more you generalize for relief with IMMIGRATION politics, the less responsive you are to specific needs affected by IMMIGRATION.</v>
      </c>
      <c r="J1244" s="609"/>
      <c r="K1244" s="609"/>
      <c r="L1244" s="609"/>
      <c r="M1244" s="609"/>
      <c r="N1244" s="349"/>
      <c r="BD1244" s="4">
        <v>1</v>
      </c>
      <c r="BE1244" s="101" t="str">
        <f>CONCATENATE(BG1244,BH1244,BI1244,BJ1244,".")</f>
        <v>The more you generalize for relief with IMMIGRATION politics, the less responsive you are to specific needs affected by IMMIGRATION.</v>
      </c>
      <c r="BF1244" s="203" t="s">
        <v>432</v>
      </c>
      <c r="BG1244" s="4" t="s">
        <v>959</v>
      </c>
      <c r="BH1244" s="4" t="str">
        <f>IF(OR($B$1233=0,$B$1233=""),"divisive",$B$1233)</f>
        <v>IMMIGRATION</v>
      </c>
      <c r="BI1244" s="4" t="s">
        <v>960</v>
      </c>
      <c r="BJ1244" s="4" t="str">
        <f>IF(OR($B$1233=0,$B$1233=""),"politics",$B$1233)</f>
        <v>IMMIGRATION</v>
      </c>
      <c r="BM1244" s="4" t="s">
        <v>961</v>
      </c>
    </row>
    <row r="1245" spans="1:65">
      <c r="A1245" s="345"/>
      <c r="B1245" s="346"/>
      <c r="C1245" s="346"/>
      <c r="D1245" s="346"/>
      <c r="E1245" s="346"/>
      <c r="F1245" s="346"/>
      <c r="G1245" s="346"/>
      <c r="H1245" s="347"/>
      <c r="I1245" s="609"/>
      <c r="J1245" s="609"/>
      <c r="K1245" s="609"/>
      <c r="L1245" s="609"/>
      <c r="M1245" s="609"/>
      <c r="N1245" s="349"/>
    </row>
    <row r="1246" spans="1:65">
      <c r="A1246" s="345"/>
      <c r="B1246" s="346"/>
      <c r="C1246" s="346"/>
      <c r="D1246" s="346"/>
      <c r="E1246" s="346"/>
      <c r="F1246" s="346"/>
      <c r="G1246" s="346"/>
      <c r="H1246" s="347"/>
      <c r="I1246" s="609"/>
      <c r="J1246" s="609"/>
      <c r="K1246" s="609"/>
      <c r="L1246" s="609"/>
      <c r="M1246" s="609"/>
      <c r="N1246" s="349"/>
    </row>
    <row r="1247" spans="1:65" ht="14" customHeight="1">
      <c r="A1247" s="345"/>
      <c r="B1247" s="346"/>
      <c r="C1247" s="346"/>
      <c r="D1247" s="346"/>
      <c r="E1247" s="346"/>
      <c r="F1247" s="346"/>
      <c r="G1247" s="346"/>
      <c r="H1247" s="347"/>
      <c r="I1247" s="609"/>
      <c r="J1247" s="609"/>
      <c r="K1247" s="609"/>
      <c r="L1247" s="609"/>
      <c r="M1247" s="609"/>
      <c r="N1247" s="349"/>
    </row>
    <row r="1248" spans="1:65" ht="14" customHeight="1">
      <c r="A1248" s="345"/>
      <c r="B1248" s="346"/>
      <c r="C1248" s="346"/>
      <c r="D1248" s="346"/>
      <c r="E1248" s="346"/>
      <c r="F1248" s="346"/>
      <c r="G1248" s="346"/>
      <c r="H1248" s="622">
        <v>2</v>
      </c>
      <c r="I1248" s="609" t="str">
        <f>IF(B$1233="",BM1248,BE1248)</f>
        <v>The less responsive to specific needs affected by IMMIGRATION, the fewer of your IMMIGRATION affected needs fully resolve.</v>
      </c>
      <c r="J1248" s="609"/>
      <c r="K1248" s="609"/>
      <c r="L1248" s="609"/>
      <c r="M1248" s="609"/>
      <c r="N1248" s="349"/>
      <c r="BD1248" s="4">
        <v>2</v>
      </c>
      <c r="BE1248" s="101" t="str">
        <f>CONCATENATE(BG1248,BH1248,BI1248,BJ1248,BK1248,".")</f>
        <v>The less responsive to specific needs affected by IMMIGRATION, the fewer of your IMMIGRATION affected needs fully resolve.</v>
      </c>
      <c r="BF1248" s="203" t="s">
        <v>432</v>
      </c>
      <c r="BG1248" s="4" t="s">
        <v>962</v>
      </c>
      <c r="BH1248" s="4" t="str">
        <f>BJ1244</f>
        <v>IMMIGRATION</v>
      </c>
      <c r="BI1248" s="4" t="s">
        <v>963</v>
      </c>
      <c r="BJ1248" s="4" t="str">
        <f>IF(OR($B$1233=0,$B$1233=""),"politically",$B$1233)</f>
        <v>IMMIGRATION</v>
      </c>
      <c r="BK1248" s="4" t="s">
        <v>964</v>
      </c>
      <c r="BM1248" s="4" t="s">
        <v>965</v>
      </c>
    </row>
    <row r="1249" spans="1:65">
      <c r="A1249" s="345"/>
      <c r="B1249" s="346"/>
      <c r="C1249" s="346"/>
      <c r="D1249" s="346"/>
      <c r="E1249" s="346"/>
      <c r="F1249" s="346"/>
      <c r="G1249" s="346"/>
      <c r="H1249" s="623"/>
      <c r="I1249" s="609"/>
      <c r="J1249" s="609"/>
      <c r="K1249" s="609"/>
      <c r="L1249" s="609"/>
      <c r="M1249" s="609"/>
      <c r="N1249" s="349"/>
    </row>
    <row r="1250" spans="1:65">
      <c r="A1250" s="345"/>
      <c r="B1250" s="346"/>
      <c r="C1250" s="346"/>
      <c r="D1250" s="346"/>
      <c r="E1250" s="346"/>
      <c r="F1250" s="346"/>
      <c r="G1250" s="346"/>
      <c r="H1250" s="622"/>
      <c r="I1250" s="609"/>
      <c r="J1250" s="609"/>
      <c r="K1250" s="609"/>
      <c r="L1250" s="609"/>
      <c r="M1250" s="609"/>
      <c r="N1250" s="349"/>
    </row>
    <row r="1251" spans="1:65" ht="14" customHeight="1">
      <c r="A1251" s="345"/>
      <c r="B1251" s="346"/>
      <c r="C1251" s="346"/>
      <c r="D1251" s="346"/>
      <c r="E1251" s="346"/>
      <c r="F1251" s="346"/>
      <c r="G1251" s="346"/>
      <c r="H1251" s="623"/>
      <c r="I1251" s="609"/>
      <c r="J1251" s="609"/>
      <c r="K1251" s="609"/>
      <c r="L1251" s="609"/>
      <c r="M1251" s="609"/>
      <c r="N1251" s="349"/>
    </row>
    <row r="1252" spans="1:65" ht="14" customHeight="1">
      <c r="A1252" s="345"/>
      <c r="B1252" s="346"/>
      <c r="C1252" s="346"/>
      <c r="D1252" s="346"/>
      <c r="E1252" s="346"/>
      <c r="F1252" s="346"/>
      <c r="G1252" s="346"/>
      <c r="H1252" s="622">
        <v>3</v>
      </c>
      <c r="I1252" s="609" t="str">
        <f>IF(B$1233="",BM1252,BE1252)</f>
        <v>The fewer of your IMMIGRATION affected needs fully resolve, the more pain around the IMMIGRATION issue you naturally suffer.</v>
      </c>
      <c r="J1252" s="609"/>
      <c r="K1252" s="609"/>
      <c r="L1252" s="609"/>
      <c r="M1252" s="609"/>
      <c r="N1252" s="349"/>
      <c r="BD1252" s="4">
        <v>3</v>
      </c>
      <c r="BE1252" s="101" t="str">
        <f>CONCATENATE(BG1252,BH1252,BI1252,BJ1252,BK1252,".")</f>
        <v>The fewer of your IMMIGRATION affected needs fully resolve, the more pain around the IMMIGRATION issue you naturally suffer.</v>
      </c>
      <c r="BF1252" s="203" t="s">
        <v>432</v>
      </c>
      <c r="BG1252" s="4" t="s">
        <v>966</v>
      </c>
      <c r="BH1252" s="4" t="str">
        <f>BJ1248</f>
        <v>IMMIGRATION</v>
      </c>
      <c r="BI1252" s="4" t="s">
        <v>967</v>
      </c>
      <c r="BJ1252" s="4" t="str">
        <f>IF(OR($B$1233=0,$B$1233=""),"politicized",$B$1233)</f>
        <v>IMMIGRATION</v>
      </c>
      <c r="BK1252" s="4" t="s">
        <v>968</v>
      </c>
      <c r="BM1252" s="4" t="s">
        <v>969</v>
      </c>
    </row>
    <row r="1253" spans="1:65">
      <c r="A1253" s="345"/>
      <c r="B1253" s="346"/>
      <c r="C1253" s="346"/>
      <c r="D1253" s="346"/>
      <c r="E1253" s="346"/>
      <c r="F1253" s="346"/>
      <c r="G1253" s="346"/>
      <c r="H1253" s="623"/>
      <c r="I1253" s="609"/>
      <c r="J1253" s="609"/>
      <c r="K1253" s="609"/>
      <c r="L1253" s="609"/>
      <c r="M1253" s="609"/>
      <c r="N1253" s="349"/>
    </row>
    <row r="1254" spans="1:65">
      <c r="A1254" s="345"/>
      <c r="B1254" s="346"/>
      <c r="C1254" s="346"/>
      <c r="D1254" s="346"/>
      <c r="E1254" s="346"/>
      <c r="F1254" s="346"/>
      <c r="G1254" s="346"/>
      <c r="H1254" s="622"/>
      <c r="I1254" s="609"/>
      <c r="J1254" s="609"/>
      <c r="K1254" s="609"/>
      <c r="L1254" s="609"/>
      <c r="M1254" s="609"/>
      <c r="N1254" s="349"/>
    </row>
    <row r="1255" spans="1:65" ht="14" customHeight="1">
      <c r="A1255" s="345"/>
      <c r="B1255" s="346"/>
      <c r="C1255" s="346"/>
      <c r="D1255" s="346"/>
      <c r="E1255" s="346"/>
      <c r="F1255" s="346"/>
      <c r="G1255" s="346"/>
      <c r="H1255" s="623"/>
      <c r="I1255" s="609"/>
      <c r="J1255" s="609"/>
      <c r="K1255" s="609"/>
      <c r="L1255" s="609"/>
      <c r="M1255" s="609"/>
      <c r="N1255" s="349"/>
    </row>
    <row r="1256" spans="1:65" ht="14" customHeight="1">
      <c r="A1256" s="345"/>
      <c r="B1256" s="346"/>
      <c r="C1256" s="346"/>
      <c r="D1256" s="346"/>
      <c r="E1256" s="346"/>
      <c r="F1256" s="346"/>
      <c r="G1256" s="346"/>
      <c r="H1256" s="622">
        <v>4</v>
      </c>
      <c r="I1256" s="609" t="str">
        <f>IF(B$1233="",BM1256,BE1256)</f>
        <v>The more pain from unmet IMMIGRATION needs, the more you generalize for relief with specifics-avoidant IMMIGRATION politics.</v>
      </c>
      <c r="J1256" s="609"/>
      <c r="K1256" s="609"/>
      <c r="L1256" s="609"/>
      <c r="M1256" s="609"/>
      <c r="N1256" s="349"/>
      <c r="BD1256" s="4">
        <v>4</v>
      </c>
      <c r="BE1256" s="101" t="str">
        <f>CONCATENATE(BG1256,BH1256,BI1256,BJ1256,BK1256,".")</f>
        <v>The more pain from unmet IMMIGRATION needs, the more you generalize for relief with specifics-avoidant IMMIGRATION politics.</v>
      </c>
      <c r="BF1256" s="203" t="s">
        <v>432</v>
      </c>
      <c r="BG1256" s="4" t="s">
        <v>970</v>
      </c>
      <c r="BH1256" s="4" t="str">
        <f>BJ1252</f>
        <v>IMMIGRATION</v>
      </c>
      <c r="BI1256" s="4" t="s">
        <v>971</v>
      </c>
      <c r="BJ1256" s="4" t="str">
        <f>BH1244</f>
        <v>IMMIGRATION</v>
      </c>
      <c r="BK1256" s="4" t="s">
        <v>972</v>
      </c>
      <c r="BM1256" s="4" t="s">
        <v>973</v>
      </c>
    </row>
    <row r="1257" spans="1:65">
      <c r="A1257" s="345"/>
      <c r="B1257" s="346"/>
      <c r="C1257" s="346"/>
      <c r="D1257" s="346"/>
      <c r="E1257" s="346"/>
      <c r="F1257" s="346"/>
      <c r="G1257" s="346"/>
      <c r="H1257" s="623"/>
      <c r="I1257" s="609"/>
      <c r="J1257" s="609"/>
      <c r="K1257" s="609"/>
      <c r="L1257" s="609"/>
      <c r="M1257" s="609"/>
      <c r="N1257" s="349"/>
    </row>
    <row r="1258" spans="1:65">
      <c r="A1258" s="345"/>
      <c r="B1258" s="346"/>
      <c r="C1258" s="346"/>
      <c r="D1258" s="346"/>
      <c r="E1258" s="346"/>
      <c r="F1258" s="346"/>
      <c r="G1258" s="346"/>
      <c r="H1258" s="622"/>
      <c r="I1258" s="609"/>
      <c r="J1258" s="609"/>
      <c r="K1258" s="609"/>
      <c r="L1258" s="609"/>
      <c r="M1258" s="609"/>
      <c r="N1258" s="349"/>
    </row>
    <row r="1259" spans="1:65" ht="14" customHeight="1">
      <c r="A1259" s="345"/>
      <c r="B1259" s="346"/>
      <c r="C1259" s="346"/>
      <c r="D1259" s="346"/>
      <c r="E1259" s="346"/>
      <c r="F1259" s="346"/>
      <c r="G1259" s="346"/>
      <c r="H1259" s="623"/>
      <c r="I1259" s="609"/>
      <c r="J1259" s="609"/>
      <c r="K1259" s="609"/>
      <c r="L1259" s="609"/>
      <c r="M1259" s="609"/>
      <c r="N1259" s="349"/>
    </row>
    <row r="1260" spans="1:65">
      <c r="A1260" s="345"/>
      <c r="B1260" s="346"/>
      <c r="C1260" s="346"/>
      <c r="D1260" s="346"/>
      <c r="E1260" s="346"/>
      <c r="F1260" s="346"/>
      <c r="G1260" s="346"/>
      <c r="H1260" s="622">
        <v>5</v>
      </c>
      <c r="I1260" s="609" t="str">
        <f>IF(B$1233="",BM1260,BE1260)</f>
        <v>The more you generalize how we all should respond to the issue of IMMIGRATION….</v>
      </c>
      <c r="J1260" s="609"/>
      <c r="K1260" s="609"/>
      <c r="L1260" s="609"/>
      <c r="M1260" s="609"/>
      <c r="N1260" s="349"/>
      <c r="BD1260" s="4">
        <v>5</v>
      </c>
      <c r="BE1260" s="101" t="str">
        <f>CONCATENATE(BG1260,BH1260,BI1260,BJ1260,".")</f>
        <v>The more you generalize how we all should respond to the issue of IMMIGRATION….</v>
      </c>
      <c r="BF1260" s="203" t="s">
        <v>432</v>
      </c>
      <c r="BG1260" s="4" t="s">
        <v>974</v>
      </c>
      <c r="BH1260" s="4" t="str">
        <f>BH1248</f>
        <v>IMMIGRATION</v>
      </c>
      <c r="BI1260" s="4" t="s">
        <v>975</v>
      </c>
      <c r="BM1260" s="4" t="s">
        <v>976</v>
      </c>
    </row>
    <row r="1261" spans="1:65">
      <c r="A1261" s="345"/>
      <c r="B1261" s="346"/>
      <c r="C1261" s="346"/>
      <c r="D1261" s="346"/>
      <c r="E1261" s="346"/>
      <c r="F1261" s="346"/>
      <c r="G1261" s="346"/>
      <c r="H1261" s="623"/>
      <c r="I1261" s="609"/>
      <c r="J1261" s="609"/>
      <c r="K1261" s="609"/>
      <c r="L1261" s="609"/>
      <c r="M1261" s="609"/>
      <c r="N1261" s="349"/>
    </row>
    <row r="1262" spans="1:65">
      <c r="A1262" s="345"/>
      <c r="B1262" s="346"/>
      <c r="C1262" s="346"/>
      <c r="D1262" s="346"/>
      <c r="E1262" s="346"/>
      <c r="F1262" s="346"/>
      <c r="G1262" s="346"/>
      <c r="H1262" s="622"/>
      <c r="I1262" s="609"/>
      <c r="J1262" s="609"/>
      <c r="K1262" s="609"/>
      <c r="L1262" s="609"/>
      <c r="M1262" s="609"/>
      <c r="N1262" s="349"/>
    </row>
    <row r="1263" spans="1:65" ht="14" customHeight="1">
      <c r="A1263" s="345"/>
      <c r="B1263" s="346"/>
      <c r="C1263" s="346"/>
      <c r="D1263" s="346"/>
      <c r="E1263" s="346"/>
      <c r="F1263" s="346"/>
      <c r="G1263" s="346"/>
      <c r="H1263" s="621" t="s">
        <v>977</v>
      </c>
      <c r="I1263" s="624"/>
      <c r="J1263" s="624"/>
      <c r="K1263" s="624"/>
      <c r="L1263" s="624"/>
      <c r="M1263" s="624"/>
      <c r="N1263" s="349"/>
    </row>
    <row r="1264" spans="1:65">
      <c r="A1264" s="345"/>
      <c r="B1264" s="346"/>
      <c r="C1264" s="346"/>
      <c r="D1264" s="346"/>
      <c r="E1264" s="346"/>
      <c r="F1264" s="346"/>
      <c r="G1264" s="346"/>
      <c r="H1264" s="347"/>
      <c r="I1264" s="346"/>
      <c r="J1264" s="346"/>
      <c r="K1264" s="346"/>
      <c r="L1264" s="346"/>
      <c r="M1264" s="346"/>
      <c r="N1264" s="349"/>
    </row>
    <row r="1265" spans="1:65">
      <c r="A1265" s="345"/>
      <c r="B1265" s="346"/>
      <c r="C1265" s="346"/>
      <c r="D1265" s="346"/>
      <c r="E1265" s="346"/>
      <c r="F1265" s="346"/>
      <c r="G1265" s="346"/>
      <c r="H1265" s="622">
        <v>1</v>
      </c>
      <c r="I1265" s="609" t="str">
        <f>IF(B$1233="",BM1265,BE1265)</f>
        <v>The less you generalize for relief with IMMIGRATION politics, the more responsive you are to specific needs affected by IMMIGRATION.</v>
      </c>
      <c r="J1265" s="609"/>
      <c r="K1265" s="609"/>
      <c r="L1265" s="609"/>
      <c r="M1265" s="609"/>
      <c r="N1265" s="349"/>
      <c r="BD1265" s="4">
        <v>1</v>
      </c>
      <c r="BE1265" s="101" t="str">
        <f>CONCATENATE(BG1265,BH1265,BI1265,BJ1265,".")</f>
        <v>The less you generalize for relief with IMMIGRATION politics, the more responsive you are to specific needs affected by IMMIGRATION.</v>
      </c>
      <c r="BF1265" s="203" t="s">
        <v>432</v>
      </c>
      <c r="BG1265" s="4" t="s">
        <v>978</v>
      </c>
      <c r="BH1265" s="4" t="str">
        <f>BH1244</f>
        <v>IMMIGRATION</v>
      </c>
      <c r="BI1265" s="4" t="s">
        <v>979</v>
      </c>
      <c r="BJ1265" s="4" t="str">
        <f>BJ1244</f>
        <v>IMMIGRATION</v>
      </c>
      <c r="BM1265" s="4" t="s">
        <v>980</v>
      </c>
    </row>
    <row r="1266" spans="1:65">
      <c r="A1266" s="345"/>
      <c r="B1266" s="346"/>
      <c r="C1266" s="346"/>
      <c r="D1266" s="346"/>
      <c r="E1266" s="346"/>
      <c r="F1266" s="346"/>
      <c r="G1266" s="346"/>
      <c r="H1266" s="347"/>
      <c r="I1266" s="609"/>
      <c r="J1266" s="609"/>
      <c r="K1266" s="609"/>
      <c r="L1266" s="609"/>
      <c r="M1266" s="609"/>
      <c r="N1266" s="349"/>
    </row>
    <row r="1267" spans="1:65">
      <c r="A1267" s="345"/>
      <c r="B1267" s="346"/>
      <c r="C1267" s="346"/>
      <c r="D1267" s="346"/>
      <c r="E1267" s="346"/>
      <c r="F1267" s="346"/>
      <c r="G1267" s="346"/>
      <c r="H1267" s="347"/>
      <c r="I1267" s="609"/>
      <c r="J1267" s="609"/>
      <c r="K1267" s="609"/>
      <c r="L1267" s="609"/>
      <c r="M1267" s="609"/>
      <c r="N1267" s="349"/>
    </row>
    <row r="1268" spans="1:65">
      <c r="A1268" s="345"/>
      <c r="B1268" s="346"/>
      <c r="C1268" s="346"/>
      <c r="D1268" s="346"/>
      <c r="E1268" s="346"/>
      <c r="F1268" s="346"/>
      <c r="G1268" s="346"/>
      <c r="H1268" s="347"/>
      <c r="I1268" s="609"/>
      <c r="J1268" s="609"/>
      <c r="K1268" s="609"/>
      <c r="L1268" s="609"/>
      <c r="M1268" s="609"/>
      <c r="N1268" s="349"/>
    </row>
    <row r="1269" spans="1:65">
      <c r="A1269" s="345"/>
      <c r="B1269" s="346"/>
      <c r="C1269" s="346"/>
      <c r="D1269" s="346"/>
      <c r="E1269" s="346"/>
      <c r="F1269" s="346"/>
      <c r="G1269" s="346"/>
      <c r="H1269" s="622">
        <v>2</v>
      </c>
      <c r="I1269" s="609" t="str">
        <f>IF(B$1233="",BM1269,BE1269)</f>
        <v>The more responsive to specific needs affected by IMMIGRATION, the more of your IMMIGRATION affected needs fully resolve.</v>
      </c>
      <c r="J1269" s="609"/>
      <c r="K1269" s="609"/>
      <c r="L1269" s="609"/>
      <c r="M1269" s="609"/>
      <c r="N1269" s="349"/>
      <c r="BD1269" s="4">
        <v>2</v>
      </c>
      <c r="BE1269" s="101" t="str">
        <f>CONCATENATE(BG1269,BH1269,BI1269,BJ1269,BK1269,".")</f>
        <v>The more responsive to specific needs affected by IMMIGRATION, the more of your IMMIGRATION affected needs fully resolve.</v>
      </c>
      <c r="BF1269" s="203" t="s">
        <v>432</v>
      </c>
      <c r="BG1269" s="4" t="s">
        <v>981</v>
      </c>
      <c r="BH1269" s="4" t="str">
        <f>BH1248</f>
        <v>IMMIGRATION</v>
      </c>
      <c r="BI1269" s="4" t="s">
        <v>982</v>
      </c>
      <c r="BJ1269" s="4" t="str">
        <f>BJ1248</f>
        <v>IMMIGRATION</v>
      </c>
      <c r="BK1269" s="4" t="s">
        <v>964</v>
      </c>
      <c r="BM1269" s="4" t="s">
        <v>983</v>
      </c>
    </row>
    <row r="1270" spans="1:65">
      <c r="A1270" s="345"/>
      <c r="B1270" s="346"/>
      <c r="C1270" s="346"/>
      <c r="D1270" s="346"/>
      <c r="E1270" s="346"/>
      <c r="F1270" s="346"/>
      <c r="G1270" s="346"/>
      <c r="H1270" s="623"/>
      <c r="I1270" s="609"/>
      <c r="J1270" s="609"/>
      <c r="K1270" s="609"/>
      <c r="L1270" s="609"/>
      <c r="M1270" s="609"/>
      <c r="N1270" s="349"/>
    </row>
    <row r="1271" spans="1:65">
      <c r="A1271" s="345"/>
      <c r="B1271" s="346"/>
      <c r="C1271" s="346"/>
      <c r="D1271" s="346"/>
      <c r="E1271" s="346"/>
      <c r="F1271" s="346"/>
      <c r="G1271" s="346"/>
      <c r="H1271" s="622"/>
      <c r="I1271" s="609"/>
      <c r="J1271" s="609"/>
      <c r="K1271" s="609"/>
      <c r="L1271" s="609"/>
      <c r="M1271" s="609"/>
      <c r="N1271" s="349"/>
    </row>
    <row r="1272" spans="1:65">
      <c r="A1272" s="345"/>
      <c r="B1272" s="346"/>
      <c r="C1272" s="346"/>
      <c r="D1272" s="346"/>
      <c r="E1272" s="346"/>
      <c r="F1272" s="346"/>
      <c r="G1272" s="346"/>
      <c r="H1272" s="623"/>
      <c r="I1272" s="609"/>
      <c r="J1272" s="609"/>
      <c r="K1272" s="609"/>
      <c r="L1272" s="609"/>
      <c r="M1272" s="609"/>
      <c r="N1272" s="349"/>
    </row>
    <row r="1273" spans="1:65">
      <c r="A1273" s="345"/>
      <c r="B1273" s="346"/>
      <c r="C1273" s="346"/>
      <c r="D1273" s="346"/>
      <c r="E1273" s="346"/>
      <c r="F1273" s="346"/>
      <c r="G1273" s="346"/>
      <c r="H1273" s="622">
        <v>3</v>
      </c>
      <c r="I1273" s="609" t="str">
        <f>IF(B$1233="",BM1273,BE1273)</f>
        <v>The more of your IMMIGRATION affected needs fully resolve, the less pain around the IMMIGRATION issue you naturally suffer.</v>
      </c>
      <c r="J1273" s="609"/>
      <c r="K1273" s="609"/>
      <c r="L1273" s="609"/>
      <c r="M1273" s="609"/>
      <c r="N1273" s="349"/>
      <c r="BD1273" s="4">
        <v>3</v>
      </c>
      <c r="BE1273" s="101" t="str">
        <f>CONCATENATE(BG1273,BH1273,BI1273,BJ1273,BK1273,".")</f>
        <v>The more of your IMMIGRATION affected needs fully resolve, the less pain around the IMMIGRATION issue you naturally suffer.</v>
      </c>
      <c r="BF1273" s="203" t="s">
        <v>432</v>
      </c>
      <c r="BG1273" s="4" t="s">
        <v>984</v>
      </c>
      <c r="BH1273" s="4" t="str">
        <f>BH1252</f>
        <v>IMMIGRATION</v>
      </c>
      <c r="BI1273" s="4" t="s">
        <v>985</v>
      </c>
      <c r="BJ1273" s="4" t="str">
        <f>BJ1252</f>
        <v>IMMIGRATION</v>
      </c>
      <c r="BK1273" s="4" t="s">
        <v>968</v>
      </c>
      <c r="BM1273" s="4" t="s">
        <v>986</v>
      </c>
    </row>
    <row r="1274" spans="1:65">
      <c r="A1274" s="345"/>
      <c r="B1274" s="346"/>
      <c r="C1274" s="346"/>
      <c r="D1274" s="346"/>
      <c r="E1274" s="346"/>
      <c r="F1274" s="346"/>
      <c r="G1274" s="346"/>
      <c r="H1274" s="623"/>
      <c r="I1274" s="609"/>
      <c r="J1274" s="609"/>
      <c r="K1274" s="609"/>
      <c r="L1274" s="609"/>
      <c r="M1274" s="609"/>
      <c r="N1274" s="349"/>
    </row>
    <row r="1275" spans="1:65">
      <c r="A1275" s="345"/>
      <c r="B1275" s="346"/>
      <c r="C1275" s="346"/>
      <c r="D1275" s="346"/>
      <c r="E1275" s="346"/>
      <c r="F1275" s="346"/>
      <c r="G1275" s="346"/>
      <c r="H1275" s="622"/>
      <c r="I1275" s="609"/>
      <c r="J1275" s="609"/>
      <c r="K1275" s="609"/>
      <c r="L1275" s="609"/>
      <c r="M1275" s="609"/>
      <c r="N1275" s="349"/>
    </row>
    <row r="1276" spans="1:65">
      <c r="A1276" s="345"/>
      <c r="B1276" s="346"/>
      <c r="C1276" s="346"/>
      <c r="D1276" s="346"/>
      <c r="E1276" s="346"/>
      <c r="F1276" s="346"/>
      <c r="G1276" s="346"/>
      <c r="H1276" s="623"/>
      <c r="I1276" s="609"/>
      <c r="J1276" s="609"/>
      <c r="K1276" s="609"/>
      <c r="L1276" s="609"/>
      <c r="M1276" s="609"/>
      <c r="N1276" s="349"/>
    </row>
    <row r="1277" spans="1:65">
      <c r="A1277" s="345"/>
      <c r="B1277" s="346"/>
      <c r="C1277" s="346"/>
      <c r="D1277" s="346"/>
      <c r="E1277" s="346"/>
      <c r="F1277" s="346"/>
      <c r="G1277" s="346"/>
      <c r="H1277" s="622">
        <v>4</v>
      </c>
      <c r="I1277" s="609" t="str">
        <f>IF(B$1233="",BM1277,BE1277)</f>
        <v>The less pain from unmet IMMIGRATION needs, the less you generalize for relief by using IMMIGRATION politics as a stepping stone to address overlooked specifics.</v>
      </c>
      <c r="J1277" s="609"/>
      <c r="K1277" s="609"/>
      <c r="L1277" s="609"/>
      <c r="M1277" s="609"/>
      <c r="N1277" s="349"/>
      <c r="BD1277" s="4">
        <v>4</v>
      </c>
      <c r="BE1277" s="101" t="str">
        <f>CONCATENATE(BG1277,BH1277,BI1277,BJ1277,BK1277,)</f>
        <v>The less pain from unmet IMMIGRATION needs, the less you generalize for relief by using IMMIGRATION politics as a stepping stone to address overlooked specifics.</v>
      </c>
      <c r="BF1277" s="203" t="s">
        <v>432</v>
      </c>
      <c r="BG1277" s="4" t="s">
        <v>987</v>
      </c>
      <c r="BH1277" s="4" t="str">
        <f>BH1256</f>
        <v>IMMIGRATION</v>
      </c>
      <c r="BI1277" s="4" t="s">
        <v>988</v>
      </c>
      <c r="BJ1277" s="4" t="str">
        <f>BJ1256</f>
        <v>IMMIGRATION</v>
      </c>
      <c r="BK1277" s="4" t="s">
        <v>989</v>
      </c>
      <c r="BM1277" s="4" t="s">
        <v>990</v>
      </c>
    </row>
    <row r="1278" spans="1:65">
      <c r="A1278" s="345"/>
      <c r="B1278" s="346"/>
      <c r="C1278" s="346"/>
      <c r="D1278" s="346"/>
      <c r="E1278" s="346"/>
      <c r="F1278" s="346"/>
      <c r="G1278" s="346"/>
      <c r="H1278" s="623"/>
      <c r="I1278" s="609"/>
      <c r="J1278" s="609"/>
      <c r="K1278" s="609"/>
      <c r="L1278" s="609"/>
      <c r="M1278" s="609"/>
      <c r="N1278" s="349"/>
    </row>
    <row r="1279" spans="1:65">
      <c r="A1279" s="345"/>
      <c r="B1279" s="346"/>
      <c r="C1279" s="346"/>
      <c r="D1279" s="346"/>
      <c r="E1279" s="346"/>
      <c r="F1279" s="346"/>
      <c r="G1279" s="346"/>
      <c r="H1279" s="622"/>
      <c r="I1279" s="609"/>
      <c r="J1279" s="609"/>
      <c r="K1279" s="609"/>
      <c r="L1279" s="609"/>
      <c r="M1279" s="609"/>
      <c r="N1279" s="349"/>
    </row>
    <row r="1280" spans="1:65">
      <c r="A1280" s="345"/>
      <c r="B1280" s="346"/>
      <c r="C1280" s="346"/>
      <c r="D1280" s="346"/>
      <c r="E1280" s="346"/>
      <c r="F1280" s="346"/>
      <c r="G1280" s="346"/>
      <c r="H1280" s="623"/>
      <c r="I1280" s="609"/>
      <c r="J1280" s="609"/>
      <c r="K1280" s="609"/>
      <c r="L1280" s="609"/>
      <c r="M1280" s="609"/>
      <c r="N1280" s="349"/>
    </row>
    <row r="1281" spans="1:65" ht="14" customHeight="1">
      <c r="A1281" s="345"/>
      <c r="B1281" s="346"/>
      <c r="C1281" s="346"/>
      <c r="D1281" s="346"/>
      <c r="E1281" s="346"/>
      <c r="F1281" s="346"/>
      <c r="G1281" s="346"/>
      <c r="H1281" s="347"/>
      <c r="I1281" s="346"/>
      <c r="J1281" s="625"/>
      <c r="K1281" s="625"/>
      <c r="L1281" s="625"/>
      <c r="M1281" s="625"/>
      <c r="N1281" s="349"/>
      <c r="BD1281" s="4">
        <v>5</v>
      </c>
      <c r="BE1281" s="101" t="str">
        <f>CONCATENATE(BG1281,BH1281,BI1281,BJ1281,".")</f>
        <v>The less you generalize how we all should respond to the issue of IMMIGRATION….</v>
      </c>
      <c r="BF1281" s="203" t="s">
        <v>432</v>
      </c>
      <c r="BG1281" s="4" t="s">
        <v>991</v>
      </c>
      <c r="BH1281" s="4" t="str">
        <f>BH1260</f>
        <v>IMMIGRATION</v>
      </c>
      <c r="BI1281" s="4" t="s">
        <v>975</v>
      </c>
      <c r="BM1281" s="4" t="s">
        <v>992</v>
      </c>
    </row>
    <row r="1282" spans="1:65">
      <c r="A1282" s="345"/>
      <c r="B1282" s="346"/>
      <c r="C1282" s="346"/>
      <c r="D1282" s="346"/>
      <c r="E1282" s="346"/>
      <c r="F1282" s="346"/>
      <c r="G1282" s="346"/>
      <c r="H1282" s="622">
        <v>5</v>
      </c>
      <c r="I1282" s="609" t="str">
        <f>IF(B$1233="",BM1281,BE1281)</f>
        <v>The less you generalize how we all should respond to the issue of IMMIGRATION….</v>
      </c>
      <c r="J1282" s="609"/>
      <c r="K1282" s="609"/>
      <c r="L1282" s="609"/>
      <c r="M1282" s="609"/>
      <c r="N1282" s="349"/>
    </row>
    <row r="1283" spans="1:65">
      <c r="A1283" s="345"/>
      <c r="B1283" s="346"/>
      <c r="C1283" s="346"/>
      <c r="D1283" s="346"/>
      <c r="E1283" s="346"/>
      <c r="F1283" s="346"/>
      <c r="G1283" s="346"/>
      <c r="H1283" s="347"/>
      <c r="I1283" s="609"/>
      <c r="J1283" s="609"/>
      <c r="K1283" s="609"/>
      <c r="L1283" s="609"/>
      <c r="M1283" s="609"/>
      <c r="N1283" s="349"/>
    </row>
    <row r="1284" spans="1:65" ht="30" customHeight="1">
      <c r="A1284" s="407"/>
      <c r="B1284" s="408"/>
      <c r="C1284" s="408"/>
      <c r="D1284" s="408"/>
      <c r="E1284" s="408"/>
      <c r="F1284" s="408"/>
      <c r="G1284" s="408"/>
      <c r="H1284" s="409"/>
      <c r="I1284" s="408"/>
      <c r="J1284" s="408"/>
      <c r="K1284" s="408"/>
      <c r="L1284" s="408"/>
      <c r="M1284" s="408"/>
      <c r="N1284" s="410"/>
    </row>
    <row r="1285" spans="1:65" ht="30" customHeight="1">
      <c r="A1285" s="341" t="s">
        <v>66</v>
      </c>
      <c r="B1285" s="411" t="s">
        <v>993</v>
      </c>
      <c r="C1285" s="411"/>
      <c r="D1285" s="411"/>
      <c r="E1285" s="411"/>
      <c r="F1285" s="411"/>
      <c r="G1285" s="411"/>
      <c r="H1285" s="411"/>
      <c r="I1285" s="411"/>
      <c r="J1285" s="411"/>
      <c r="K1285" s="411"/>
      <c r="L1285" s="411"/>
      <c r="M1285" s="626"/>
      <c r="N1285" s="627" t="s">
        <v>68</v>
      </c>
    </row>
    <row r="1286" spans="1:65">
      <c r="A1286" s="345"/>
      <c r="B1286" s="628" t="s">
        <v>994</v>
      </c>
      <c r="C1286" s="628"/>
      <c r="D1286" s="628"/>
      <c r="E1286" s="628"/>
      <c r="F1286" s="628"/>
      <c r="G1286" s="628"/>
      <c r="H1286" s="628"/>
      <c r="I1286" s="628"/>
      <c r="J1286" s="628"/>
      <c r="K1286" s="628"/>
      <c r="L1286" s="628"/>
      <c r="M1286" s="628"/>
      <c r="N1286" s="349"/>
    </row>
    <row r="1287" spans="1:65" ht="14" customHeight="1">
      <c r="A1287" s="345"/>
      <c r="B1287" s="628"/>
      <c r="C1287" s="628"/>
      <c r="D1287" s="628"/>
      <c r="E1287" s="628"/>
      <c r="F1287" s="628"/>
      <c r="G1287" s="628"/>
      <c r="H1287" s="628"/>
      <c r="I1287" s="628"/>
      <c r="J1287" s="628"/>
      <c r="K1287" s="628"/>
      <c r="L1287" s="628"/>
      <c r="M1287" s="628"/>
      <c r="N1287" s="349"/>
    </row>
    <row r="1288" spans="1:65" ht="14.4" customHeight="1">
      <c r="A1288" s="345"/>
      <c r="B1288" s="628"/>
      <c r="C1288" s="628"/>
      <c r="D1288" s="628"/>
      <c r="E1288" s="628"/>
      <c r="F1288" s="628"/>
      <c r="G1288" s="628"/>
      <c r="H1288" s="628"/>
      <c r="I1288" s="628"/>
      <c r="J1288" s="628"/>
      <c r="K1288" s="628"/>
      <c r="L1288" s="628"/>
      <c r="M1288" s="628"/>
      <c r="N1288" s="349"/>
    </row>
    <row r="1289" spans="1:65" ht="14" customHeight="1">
      <c r="A1289" s="345"/>
      <c r="B1289" s="629" t="s">
        <v>995</v>
      </c>
      <c r="C1289" s="629"/>
      <c r="D1289" s="629"/>
      <c r="E1289" s="629"/>
      <c r="F1289" s="629"/>
      <c r="G1289" s="629"/>
      <c r="H1289" s="629"/>
      <c r="I1289" s="629"/>
      <c r="J1289" s="629"/>
      <c r="K1289" s="629"/>
      <c r="L1289" s="629"/>
      <c r="M1289" s="629"/>
      <c r="N1289" s="349"/>
    </row>
    <row r="1290" spans="1:65">
      <c r="A1290" s="345"/>
      <c r="B1290" s="629"/>
      <c r="C1290" s="629"/>
      <c r="D1290" s="629"/>
      <c r="E1290" s="629"/>
      <c r="F1290" s="629"/>
      <c r="G1290" s="629"/>
      <c r="H1290" s="629"/>
      <c r="I1290" s="629"/>
      <c r="J1290" s="629"/>
      <c r="K1290" s="629"/>
      <c r="L1290" s="629"/>
      <c r="M1290" s="629"/>
      <c r="N1290" s="349"/>
    </row>
    <row r="1291" spans="1:65">
      <c r="A1291" s="345"/>
      <c r="B1291" s="629"/>
      <c r="C1291" s="629"/>
      <c r="D1291" s="629"/>
      <c r="E1291" s="629"/>
      <c r="F1291" s="629"/>
      <c r="G1291" s="629"/>
      <c r="H1291" s="629"/>
      <c r="I1291" s="629"/>
      <c r="J1291" s="629"/>
      <c r="K1291" s="629"/>
      <c r="L1291" s="629"/>
      <c r="M1291" s="629"/>
      <c r="N1291" s="349"/>
    </row>
    <row r="1292" spans="1:65" ht="15.65" customHeight="1">
      <c r="A1292" s="345"/>
      <c r="B1292" s="629"/>
      <c r="C1292" s="629"/>
      <c r="D1292" s="629"/>
      <c r="E1292" s="629"/>
      <c r="F1292" s="629"/>
      <c r="G1292" s="629"/>
      <c r="H1292" s="629"/>
      <c r="I1292" s="629"/>
      <c r="J1292" s="629"/>
      <c r="K1292" s="629"/>
      <c r="L1292" s="629"/>
      <c r="M1292" s="629"/>
      <c r="N1292" s="349"/>
    </row>
    <row r="1293" spans="1:65" ht="16">
      <c r="A1293" s="630"/>
      <c r="B1293" s="631"/>
      <c r="C1293" s="632"/>
      <c r="D1293" s="632"/>
      <c r="E1293" s="632"/>
      <c r="F1293" s="632"/>
      <c r="G1293" s="632"/>
      <c r="H1293" s="633"/>
      <c r="I1293" s="634"/>
      <c r="J1293" s="634"/>
      <c r="K1293" s="634"/>
      <c r="L1293" s="634"/>
      <c r="M1293" s="634"/>
      <c r="N1293" s="635"/>
      <c r="BE1293" s="157" t="str">
        <f t="shared" ref="BE1293:BL1293" si="20">BE1163</f>
        <v>IMM</v>
      </c>
      <c r="BF1293" s="157" t="str">
        <f t="shared" si="20"/>
        <v>CLI</v>
      </c>
      <c r="BG1293" s="157" t="str">
        <f t="shared" si="20"/>
        <v>GUN</v>
      </c>
      <c r="BH1293" s="157" t="str">
        <f t="shared" si="20"/>
        <v>ABO</v>
      </c>
      <c r="BI1293" s="157" t="str">
        <f t="shared" si="20"/>
        <v>HEA</v>
      </c>
      <c r="BJ1293" s="157" t="str">
        <f t="shared" si="20"/>
        <v>CRI</v>
      </c>
      <c r="BK1293" s="157" t="str">
        <f t="shared" si="20"/>
        <v>ECO</v>
      </c>
      <c r="BL1293" s="157" t="str">
        <f t="shared" si="20"/>
        <v>RAC</v>
      </c>
      <c r="BM1293" s="203" t="s">
        <v>432</v>
      </c>
    </row>
    <row r="1294" spans="1:65" ht="15.65" customHeight="1">
      <c r="A1294" s="630"/>
      <c r="B1294" s="636" t="str">
        <f>BB1294</f>
        <v>The more you affirm my need to include worthy migrants, the easier to respect your need to stay safe from violent migrants.</v>
      </c>
      <c r="C1294" s="636"/>
      <c r="D1294" s="636"/>
      <c r="E1294" s="636"/>
      <c r="F1294" s="636"/>
      <c r="G1294" s="632"/>
      <c r="H1294" s="637"/>
      <c r="I1294" s="638" t="str">
        <f>BB1296</f>
        <v>The more you affirm my need to stay safe from lawless migrants, the easier to respect your need to include legitimate migrants.</v>
      </c>
      <c r="J1294" s="638"/>
      <c r="K1294" s="638"/>
      <c r="L1294" s="638"/>
      <c r="M1294" s="638"/>
      <c r="N1294" s="635"/>
      <c r="BB1294" s="4" t="str">
        <f>IF($C$1047=BB$1047,BE1294,IF($C$1047=BB$1048,BF1294,IF($C$1047=BB$1049,BG1294,IF($C$1047=BB$1050,BH1294,IF($C$1047=BB$1051,BI1294,IF($C$1047=BB$1052,BJ1294,IF($C$1047=BB$1053,BK1294,IF($C$1047=BB$1054,BL1294,""))))))))</f>
        <v>The more you affirm my need to include worthy migrants, the easier to respect your need to stay safe from violent migrants.</v>
      </c>
      <c r="BD1294" s="253" t="s">
        <v>472</v>
      </c>
      <c r="BE1294" s="4" t="s">
        <v>473</v>
      </c>
      <c r="BF1294" s="4" t="s">
        <v>474</v>
      </c>
      <c r="BG1294" s="4" t="s">
        <v>475</v>
      </c>
      <c r="BH1294" s="4" t="s">
        <v>476</v>
      </c>
      <c r="BI1294" s="4" t="s">
        <v>477</v>
      </c>
      <c r="BJ1294" s="4" t="s">
        <v>478</v>
      </c>
      <c r="BK1294" s="4" t="s">
        <v>479</v>
      </c>
      <c r="BL1294" s="4" t="s">
        <v>480</v>
      </c>
      <c r="BM1294" s="203" t="s">
        <v>432</v>
      </c>
    </row>
    <row r="1295" spans="1:65" ht="15" customHeight="1">
      <c r="A1295" s="630"/>
      <c r="B1295" s="636"/>
      <c r="C1295" s="636"/>
      <c r="D1295" s="636"/>
      <c r="E1295" s="636"/>
      <c r="F1295" s="636"/>
      <c r="G1295" s="632"/>
      <c r="H1295" s="637"/>
      <c r="I1295" s="638"/>
      <c r="J1295" s="638"/>
      <c r="K1295" s="638"/>
      <c r="L1295" s="638"/>
      <c r="M1295" s="638"/>
      <c r="N1295" s="635"/>
      <c r="BB1295" s="4" t="str">
        <f>IF($C$1047=BB$1047,BE1295,IF($C$1047=BB$1048,BF1295,IF($C$1047=BB$1049,BG1295,IF($C$1047=BB$1050,BH1295,IF($C$1047=BB$1051,BI1295,IF($C$1047=BB$1052,BJ1295,IF($C$1047=BB$1053,BK1295,IF($C$1047=BB$1054,BL1295,""))))))))</f>
        <v>But the more you insist we all blend in to some melting pot, the less I can serve your need for local or national cohesion.</v>
      </c>
      <c r="BD1295" s="253" t="s">
        <v>481</v>
      </c>
      <c r="BE1295" s="4" t="s">
        <v>482</v>
      </c>
      <c r="BF1295" s="4" t="s">
        <v>483</v>
      </c>
      <c r="BG1295" s="4" t="s">
        <v>484</v>
      </c>
      <c r="BH1295" s="4" t="s">
        <v>485</v>
      </c>
      <c r="BI1295" s="254" t="s">
        <v>486</v>
      </c>
      <c r="BJ1295" s="4" t="s">
        <v>487</v>
      </c>
      <c r="BK1295" s="4" t="s">
        <v>488</v>
      </c>
      <c r="BL1295" s="4" t="s">
        <v>489</v>
      </c>
      <c r="BM1295" s="203" t="s">
        <v>432</v>
      </c>
    </row>
    <row r="1296" spans="1:65" ht="15" customHeight="1">
      <c r="A1296" s="630"/>
      <c r="B1296" s="636"/>
      <c r="C1296" s="636"/>
      <c r="D1296" s="636"/>
      <c r="E1296" s="636"/>
      <c r="F1296" s="636"/>
      <c r="G1296" s="632"/>
      <c r="H1296" s="637"/>
      <c r="I1296" s="638"/>
      <c r="J1296" s="638"/>
      <c r="K1296" s="638"/>
      <c r="L1296" s="638"/>
      <c r="M1296" s="638"/>
      <c r="N1296" s="635"/>
      <c r="BB1296" s="4" t="str">
        <f>IF($C$1047=BB$1047,BE1296,IF($C$1047=BB$1048,BF1296,IF($C$1047=BB$1049,BG1296,IF($C$1047=BB$1050,BH1296,IF($C$1047=BB$1051,BI1296,IF($C$1047=BB$1052,BJ1296,IF($C$1047=BB$1053,BK1296,IF($C$1047=BB$1054,BL1296,""))))))))</f>
        <v>The more you affirm my need to stay safe from lawless migrants, the easier to respect your need to include legitimate migrants.</v>
      </c>
      <c r="BD1296" s="253" t="s">
        <v>490</v>
      </c>
      <c r="BE1296" s="4" t="s">
        <v>491</v>
      </c>
      <c r="BF1296" s="4" t="s">
        <v>492</v>
      </c>
      <c r="BG1296" s="4" t="s">
        <v>493</v>
      </c>
      <c r="BH1296" s="4" t="s">
        <v>494</v>
      </c>
      <c r="BI1296" s="4" t="s">
        <v>495</v>
      </c>
      <c r="BJ1296" s="4" t="s">
        <v>496</v>
      </c>
      <c r="BK1296" s="4" t="s">
        <v>497</v>
      </c>
      <c r="BL1296" s="4" t="s">
        <v>498</v>
      </c>
      <c r="BM1296" s="203" t="s">
        <v>432</v>
      </c>
    </row>
    <row r="1297" spans="1:65" ht="15" customHeight="1">
      <c r="A1297" s="630"/>
      <c r="B1297" s="636"/>
      <c r="C1297" s="636"/>
      <c r="D1297" s="636"/>
      <c r="E1297" s="636"/>
      <c r="F1297" s="636"/>
      <c r="G1297" s="632"/>
      <c r="H1297" s="637"/>
      <c r="I1297" s="638"/>
      <c r="J1297" s="638"/>
      <c r="K1297" s="638"/>
      <c r="L1297" s="638"/>
      <c r="M1297" s="638"/>
      <c r="N1297" s="635"/>
      <c r="BB1297" s="4" t="str">
        <f>IF($C$1047=BB$1047,BE1297,IF($C$1047=BB$1048,BF1297,IF($C$1047=BB$1049,BG1297,IF($C$1047=BB$1050,BH1297,IF($C$1047=BB$1051,BI1297,IF($C$1047=BB$1052,BJ1297,IF($C$1047=BB$1053,BK1297,IF($C$1047=BB$1054,BL1297,""))))))))</f>
        <v>But the more you insist we compromise our national cohesion, the less I can accept their lack of acculturation.</v>
      </c>
      <c r="BD1297" s="253" t="s">
        <v>499</v>
      </c>
      <c r="BE1297" s="4" t="s">
        <v>500</v>
      </c>
      <c r="BF1297" s="4" t="s">
        <v>501</v>
      </c>
      <c r="BG1297" s="4" t="s">
        <v>502</v>
      </c>
      <c r="BH1297" s="4" t="s">
        <v>503</v>
      </c>
      <c r="BI1297" s="4" t="s">
        <v>504</v>
      </c>
      <c r="BJ1297" s="4" t="s">
        <v>505</v>
      </c>
      <c r="BK1297" s="4" t="s">
        <v>506</v>
      </c>
      <c r="BL1297" s="4" t="s">
        <v>507</v>
      </c>
      <c r="BM1297" s="203" t="s">
        <v>432</v>
      </c>
    </row>
    <row r="1298" spans="1:65" ht="14" customHeight="1">
      <c r="A1298" s="630"/>
      <c r="B1298" s="636"/>
      <c r="C1298" s="636"/>
      <c r="D1298" s="636"/>
      <c r="E1298" s="636"/>
      <c r="F1298" s="636"/>
      <c r="G1298" s="632"/>
      <c r="H1298" s="637"/>
      <c r="I1298" s="638"/>
      <c r="J1298" s="638"/>
      <c r="K1298" s="638"/>
      <c r="L1298" s="638"/>
      <c r="M1298" s="638"/>
      <c r="N1298" s="635"/>
    </row>
    <row r="1299" spans="1:65" ht="14" customHeight="1">
      <c r="A1299" s="630"/>
      <c r="B1299" s="636"/>
      <c r="C1299" s="636"/>
      <c r="D1299" s="636"/>
      <c r="E1299" s="636"/>
      <c r="F1299" s="636"/>
      <c r="G1299" s="632"/>
      <c r="H1299" s="637"/>
      <c r="I1299" s="638"/>
      <c r="J1299" s="638"/>
      <c r="K1299" s="638"/>
      <c r="L1299" s="638"/>
      <c r="M1299" s="638"/>
      <c r="N1299" s="635"/>
    </row>
    <row r="1300" spans="1:65" ht="14" customHeight="1">
      <c r="A1300" s="630"/>
      <c r="B1300" s="636"/>
      <c r="C1300" s="636"/>
      <c r="D1300" s="636"/>
      <c r="E1300" s="636"/>
      <c r="F1300" s="636"/>
      <c r="G1300" s="632"/>
      <c r="H1300" s="637"/>
      <c r="I1300" s="638"/>
      <c r="J1300" s="638"/>
      <c r="K1300" s="638"/>
      <c r="L1300" s="638"/>
      <c r="M1300" s="638"/>
      <c r="N1300" s="635"/>
    </row>
    <row r="1301" spans="1:65" ht="14" customHeight="1">
      <c r="A1301" s="630"/>
      <c r="B1301" s="636"/>
      <c r="C1301" s="636"/>
      <c r="D1301" s="636"/>
      <c r="E1301" s="636"/>
      <c r="F1301" s="636"/>
      <c r="G1301" s="632"/>
      <c r="H1301" s="637"/>
      <c r="I1301" s="638"/>
      <c r="J1301" s="638"/>
      <c r="K1301" s="638"/>
      <c r="L1301" s="638"/>
      <c r="M1301" s="638"/>
      <c r="N1301" s="635"/>
      <c r="BE1301" s="449" t="s">
        <v>996</v>
      </c>
    </row>
    <row r="1302" spans="1:65" ht="14" customHeight="1">
      <c r="A1302" s="630"/>
      <c r="B1302" s="639"/>
      <c r="C1302" s="639" t="s">
        <v>545</v>
      </c>
      <c r="D1302" s="640"/>
      <c r="E1302" s="640"/>
      <c r="F1302" s="640"/>
      <c r="G1302" s="639"/>
      <c r="H1302" s="641"/>
      <c r="I1302" s="634"/>
      <c r="J1302" s="634"/>
      <c r="K1302" s="634"/>
      <c r="L1302" s="642" t="s">
        <v>997</v>
      </c>
      <c r="M1302" s="634"/>
      <c r="N1302" s="635"/>
      <c r="BE1302" s="449" t="s">
        <v>998</v>
      </c>
    </row>
    <row r="1303" spans="1:65" ht="14" customHeight="1">
      <c r="A1303" s="630"/>
      <c r="B1303" s="639"/>
      <c r="C1303" s="639"/>
      <c r="D1303" s="640"/>
      <c r="E1303" s="640"/>
      <c r="F1303" s="640"/>
      <c r="G1303" s="639"/>
      <c r="H1303" s="641"/>
      <c r="I1303" s="634"/>
      <c r="J1303" s="634"/>
      <c r="K1303" s="634"/>
      <c r="L1303" s="642"/>
      <c r="M1303" s="634"/>
      <c r="N1303" s="635"/>
      <c r="BE1303" s="449" t="s">
        <v>999</v>
      </c>
    </row>
    <row r="1304" spans="1:65" ht="14" customHeight="1">
      <c r="A1304" s="630"/>
      <c r="B1304" s="639"/>
      <c r="C1304" s="639"/>
      <c r="D1304" s="640"/>
      <c r="E1304" s="640"/>
      <c r="F1304" s="640"/>
      <c r="G1304" s="639"/>
      <c r="H1304" s="641"/>
      <c r="I1304" s="634"/>
      <c r="J1304" s="634"/>
      <c r="K1304" s="634"/>
      <c r="L1304" s="642"/>
      <c r="M1304" s="634"/>
      <c r="N1304" s="635"/>
      <c r="BE1304" s="449" t="s">
        <v>1000</v>
      </c>
    </row>
    <row r="1305" spans="1:65" ht="14" customHeight="1">
      <c r="A1305" s="630"/>
      <c r="B1305" s="639"/>
      <c r="C1305" s="639"/>
      <c r="D1305" s="640"/>
      <c r="E1305" s="640"/>
      <c r="F1305" s="640"/>
      <c r="G1305" s="639"/>
      <c r="H1305" s="641"/>
      <c r="I1305" s="634"/>
      <c r="J1305" s="634"/>
      <c r="K1305" s="634"/>
      <c r="L1305" s="642"/>
      <c r="M1305" s="634"/>
      <c r="N1305" s="635"/>
      <c r="BE1305" s="449" t="s">
        <v>1001</v>
      </c>
    </row>
    <row r="1306" spans="1:65" ht="14" customHeight="1">
      <c r="A1306" s="630"/>
      <c r="B1306" s="639"/>
      <c r="C1306" s="639"/>
      <c r="D1306" s="640"/>
      <c r="E1306" s="640"/>
      <c r="F1306" s="640"/>
      <c r="G1306" s="639"/>
      <c r="H1306" s="641"/>
      <c r="I1306" s="634"/>
      <c r="J1306" s="634"/>
      <c r="K1306" s="634"/>
      <c r="L1306" s="642"/>
      <c r="M1306" s="634"/>
      <c r="N1306" s="635"/>
    </row>
    <row r="1307" spans="1:65" ht="14" customHeight="1">
      <c r="A1307" s="630"/>
      <c r="B1307" s="636" t="str">
        <f>BB1295</f>
        <v>But the more you insist we all blend in to some melting pot, the less I can serve your need for local or national cohesion.</v>
      </c>
      <c r="C1307" s="636"/>
      <c r="D1307" s="636"/>
      <c r="E1307" s="636"/>
      <c r="F1307" s="636"/>
      <c r="G1307" s="632"/>
      <c r="H1307" s="637"/>
      <c r="I1307" s="638" t="str">
        <f>BB1297</f>
        <v>But the more you insist we compromise our national cohesion, the less I can accept their lack of acculturation.</v>
      </c>
      <c r="J1307" s="638"/>
      <c r="K1307" s="638"/>
      <c r="L1307" s="638"/>
      <c r="M1307" s="638"/>
      <c r="N1307" s="635"/>
      <c r="BF1307" s="101" t="str">
        <f>IF(B1233=BB1047,BF1047,IF(B1233=BB1048,BF1048,IF(B1233=BB1049,BF1049,IF(B1233=BB1050,BF1050,IF(B1233=BB1051,BF1051,IF(B1233=BB1052,BF1052,IF(B1233=BB1053,BF1053,IF(B1233=BB1054,BF1054,IF(B1233=0,"",IF(B1233="",""))))))))))</f>
        <v>immigration</v>
      </c>
    </row>
    <row r="1308" spans="1:65" ht="14" customHeight="1">
      <c r="A1308" s="630"/>
      <c r="B1308" s="636"/>
      <c r="C1308" s="636"/>
      <c r="D1308" s="636"/>
      <c r="E1308" s="636"/>
      <c r="F1308" s="636"/>
      <c r="G1308" s="632"/>
      <c r="H1308" s="637"/>
      <c r="I1308" s="638"/>
      <c r="J1308" s="638"/>
      <c r="K1308" s="638"/>
      <c r="L1308" s="638"/>
      <c r="M1308" s="638"/>
      <c r="N1308" s="635"/>
      <c r="BC1308" s="4" t="str">
        <f>IF(OR(B1233=0,B1233=""),"",CONCATENATE(BE1308,BF1308,BG1308))</f>
        <v>This wording helps me relate better to both sides of immigration politics.</v>
      </c>
      <c r="BE1308" s="4" t="s">
        <v>1002</v>
      </c>
      <c r="BF1308" s="4" t="str">
        <f>IF(BF$1307="","divisive",BF$1307)</f>
        <v>immigration</v>
      </c>
      <c r="BG1308" s="4" t="s">
        <v>1003</v>
      </c>
    </row>
    <row r="1309" spans="1:65" ht="14" customHeight="1">
      <c r="A1309" s="630"/>
      <c r="B1309" s="636"/>
      <c r="C1309" s="636"/>
      <c r="D1309" s="636"/>
      <c r="E1309" s="636"/>
      <c r="F1309" s="636"/>
      <c r="G1309" s="632"/>
      <c r="H1309" s="637"/>
      <c r="I1309" s="638"/>
      <c r="J1309" s="638"/>
      <c r="K1309" s="638"/>
      <c r="L1309" s="638"/>
      <c r="M1309" s="638"/>
      <c r="N1309" s="635"/>
      <c r="BC1309" s="4" t="str">
        <f>IF(OR(B1233=0,B1233=""),"",CONCATENATE(BE1309,BF1309,BG1309))</f>
        <v>Now I can better understand immigration politics' competing priorities.</v>
      </c>
      <c r="BE1309" s="4" t="s">
        <v>1004</v>
      </c>
      <c r="BF1309" s="4" t="str">
        <f>BF1308</f>
        <v>immigration</v>
      </c>
      <c r="BG1309" s="4" t="s">
        <v>1005</v>
      </c>
    </row>
    <row r="1310" spans="1:65" ht="14" customHeight="1">
      <c r="A1310" s="630"/>
      <c r="B1310" s="636"/>
      <c r="C1310" s="636"/>
      <c r="D1310" s="636"/>
      <c r="E1310" s="636"/>
      <c r="F1310" s="636"/>
      <c r="G1310" s="632"/>
      <c r="H1310" s="637"/>
      <c r="I1310" s="638"/>
      <c r="J1310" s="638"/>
      <c r="K1310" s="638"/>
      <c r="L1310" s="638"/>
      <c r="M1310" s="638"/>
      <c r="N1310" s="635"/>
      <c r="BC1310" s="4" t="str">
        <f>IF(OR(B1233=0,B1233=""),"",CONCATENATE(BE1310,BF1310,BG1310))</f>
        <v>This wording helps me let go of trusted immigration generalizations.</v>
      </c>
      <c r="BE1310" s="4" t="s">
        <v>1006</v>
      </c>
      <c r="BF1310" s="4" t="str">
        <f>IF(BF$1307="","hateful",BF$1307)</f>
        <v>immigration</v>
      </c>
      <c r="BG1310" s="4" t="s">
        <v>1007</v>
      </c>
    </row>
    <row r="1311" spans="1:65" ht="14" customHeight="1">
      <c r="A1311" s="630"/>
      <c r="B1311" s="636"/>
      <c r="C1311" s="636"/>
      <c r="D1311" s="636"/>
      <c r="E1311" s="636"/>
      <c r="F1311" s="636"/>
      <c r="G1311" s="632"/>
      <c r="H1311" s="637"/>
      <c r="I1311" s="638"/>
      <c r="J1311" s="638"/>
      <c r="K1311" s="638"/>
      <c r="L1311" s="638"/>
      <c r="M1311" s="638"/>
      <c r="N1311" s="635"/>
    </row>
    <row r="1312" spans="1:65" ht="14" customHeight="1">
      <c r="A1312" s="630"/>
      <c r="B1312" s="636"/>
      <c r="C1312" s="636"/>
      <c r="D1312" s="636"/>
      <c r="E1312" s="636"/>
      <c r="F1312" s="636"/>
      <c r="G1312" s="632"/>
      <c r="H1312" s="637"/>
      <c r="I1312" s="638"/>
      <c r="J1312" s="638"/>
      <c r="K1312" s="638"/>
      <c r="L1312" s="638"/>
      <c r="M1312" s="638"/>
      <c r="N1312" s="635"/>
    </row>
    <row r="1313" spans="1:63" ht="14" customHeight="1">
      <c r="A1313" s="630"/>
      <c r="B1313" s="636"/>
      <c r="C1313" s="636"/>
      <c r="D1313" s="636"/>
      <c r="E1313" s="636"/>
      <c r="F1313" s="636"/>
      <c r="G1313" s="632"/>
      <c r="H1313" s="637"/>
      <c r="I1313" s="638"/>
      <c r="J1313" s="638"/>
      <c r="K1313" s="638"/>
      <c r="L1313" s="638"/>
      <c r="M1313" s="638"/>
      <c r="N1313" s="635"/>
    </row>
    <row r="1314" spans="1:63" ht="14" customHeight="1">
      <c r="A1314" s="630"/>
      <c r="B1314" s="636"/>
      <c r="C1314" s="636"/>
      <c r="D1314" s="636"/>
      <c r="E1314" s="636"/>
      <c r="F1314" s="636"/>
      <c r="G1314" s="632"/>
      <c r="H1314" s="637"/>
      <c r="I1314" s="638"/>
      <c r="J1314" s="638"/>
      <c r="K1314" s="638"/>
      <c r="L1314" s="638"/>
      <c r="M1314" s="638"/>
      <c r="N1314" s="635"/>
      <c r="BG1314" s="4" t="s">
        <v>1008</v>
      </c>
      <c r="BH1314" s="4" t="s">
        <v>446</v>
      </c>
      <c r="BI1314" s="4" t="s">
        <v>1009</v>
      </c>
      <c r="BJ1314" s="4" t="s">
        <v>448</v>
      </c>
      <c r="BK1314" s="4" t="s">
        <v>1010</v>
      </c>
    </row>
    <row r="1315" spans="1:63">
      <c r="A1315" s="630"/>
      <c r="B1315" s="632"/>
      <c r="C1315" s="632"/>
      <c r="D1315" s="632"/>
      <c r="E1315" s="632"/>
      <c r="F1315" s="632"/>
      <c r="G1315" s="632"/>
      <c r="H1315" s="633"/>
      <c r="I1315" s="634"/>
      <c r="J1315" s="634"/>
      <c r="K1315" s="634"/>
      <c r="L1315" s="634"/>
      <c r="M1315" s="634"/>
      <c r="N1315" s="349"/>
      <c r="BF1315" s="4">
        <v>15</v>
      </c>
      <c r="BG1315" s="4">
        <f>BF1315-3</f>
        <v>12</v>
      </c>
      <c r="BH1315" s="4">
        <f>BG1315-3</f>
        <v>9</v>
      </c>
      <c r="BI1315" s="4">
        <f>BH1315-3</f>
        <v>6</v>
      </c>
      <c r="BJ1315" s="4">
        <f>BI1315-3</f>
        <v>3</v>
      </c>
      <c r="BK1315" s="4">
        <f>BJ1315-3</f>
        <v>0</v>
      </c>
    </row>
    <row r="1316" spans="1:63" ht="17" customHeight="1" thickBot="1">
      <c r="A1316" s="345"/>
      <c r="B1316" s="346"/>
      <c r="C1316" s="346"/>
      <c r="D1316" s="346"/>
      <c r="E1316" s="346"/>
      <c r="F1316" s="346"/>
      <c r="G1316" s="346"/>
      <c r="H1316" s="347"/>
      <c r="I1316" s="346"/>
      <c r="J1316" s="346"/>
      <c r="K1316" s="346"/>
      <c r="L1316" s="346"/>
      <c r="M1316" s="346"/>
      <c r="N1316" s="349"/>
    </row>
    <row r="1317" spans="1:63" ht="17" customHeight="1">
      <c r="A1317" s="345"/>
      <c r="B1317" s="643" t="str">
        <f>BC1308</f>
        <v>This wording helps me relate better to both sides of immigration politics.</v>
      </c>
      <c r="C1317" s="643"/>
      <c r="D1317" s="643"/>
      <c r="E1317" s="643"/>
      <c r="F1317" s="643"/>
      <c r="G1317" s="643"/>
      <c r="H1317" s="644"/>
      <c r="I1317" s="645"/>
      <c r="J1317" s="646"/>
      <c r="K1317" s="646"/>
      <c r="L1317" s="646"/>
      <c r="M1317" s="647"/>
      <c r="N1317" s="349"/>
      <c r="BE1317" s="4">
        <f>IF(I1317=BE$1301,5,IF(I1317=BE$1302,4,IF(I1317=BE$1303,3,IF(I1317=BE$1304,2,IF(I1317=BE$1305,1,0)))))</f>
        <v>0</v>
      </c>
    </row>
    <row r="1318" spans="1:63" ht="17" customHeight="1" thickBot="1">
      <c r="A1318" s="345"/>
      <c r="B1318" s="643"/>
      <c r="C1318" s="643"/>
      <c r="D1318" s="643"/>
      <c r="E1318" s="643"/>
      <c r="F1318" s="643"/>
      <c r="G1318" s="643"/>
      <c r="H1318" s="644"/>
      <c r="I1318" s="648"/>
      <c r="J1318" s="649"/>
      <c r="K1318" s="649"/>
      <c r="L1318" s="649"/>
      <c r="M1318" s="650"/>
      <c r="N1318" s="349"/>
      <c r="BE1318" s="4">
        <f>IF(I1319=BE$1301,5,IF(I1319=BE$1302,4,IF(I1319=BE$1303,3,IF(I1319=BE$1304,2,IF(I1319=BE$1305,1,0)))))</f>
        <v>0</v>
      </c>
    </row>
    <row r="1319" spans="1:63" ht="17" customHeight="1">
      <c r="A1319" s="345"/>
      <c r="B1319" s="643" t="str">
        <f>BC1309</f>
        <v>Now I can better understand immigration politics' competing priorities.</v>
      </c>
      <c r="C1319" s="643"/>
      <c r="D1319" s="643"/>
      <c r="E1319" s="643"/>
      <c r="F1319" s="643"/>
      <c r="G1319" s="643"/>
      <c r="H1319" s="644"/>
      <c r="I1319" s="645"/>
      <c r="J1319" s="646"/>
      <c r="K1319" s="646"/>
      <c r="L1319" s="646"/>
      <c r="M1319" s="647"/>
      <c r="N1319" s="349"/>
      <c r="BE1319" s="4">
        <f>IF(I1321=BE$1301,5,IF(I1321=BE$1302,4,IF(I1321=BE$1303,3,IF(I1321=BE$1304,2,IF(I1321=BE$1305,1,0)))))</f>
        <v>0</v>
      </c>
    </row>
    <row r="1320" spans="1:63" ht="17" customHeight="1" thickBot="1">
      <c r="A1320" s="345"/>
      <c r="B1320" s="643"/>
      <c r="C1320" s="643"/>
      <c r="D1320" s="643"/>
      <c r="E1320" s="643"/>
      <c r="F1320" s="643"/>
      <c r="G1320" s="643"/>
      <c r="H1320" s="644"/>
      <c r="I1320" s="648"/>
      <c r="J1320" s="649"/>
      <c r="K1320" s="649"/>
      <c r="L1320" s="649"/>
      <c r="M1320" s="650"/>
      <c r="N1320" s="349"/>
      <c r="BE1320" s="101">
        <f>SUM(BE1317:BE1319)</f>
        <v>0</v>
      </c>
    </row>
    <row r="1321" spans="1:63" ht="17" customHeight="1">
      <c r="A1321" s="345"/>
      <c r="B1321" s="643" t="str">
        <f>BC1310</f>
        <v>This wording helps me let go of trusted immigration generalizations.</v>
      </c>
      <c r="C1321" s="643"/>
      <c r="D1321" s="643"/>
      <c r="E1321" s="643"/>
      <c r="F1321" s="643"/>
      <c r="G1321" s="643"/>
      <c r="H1321" s="644"/>
      <c r="I1321" s="645"/>
      <c r="J1321" s="646"/>
      <c r="K1321" s="646"/>
      <c r="L1321" s="646"/>
      <c r="M1321" s="647"/>
      <c r="N1321" s="349"/>
      <c r="BE1321" s="101" t="str">
        <f>IF(AND(BE1320&gt;=BK1315,BE1320&lt;BJ1315),BK1314,IF(AND(BE1320&gt;=BJ1315,BE1320&lt;BI1315),BJ1314,IF(AND(BE1320&gt;=BI1315,BE1320&lt;BH1315),BI1314,IF(AND(BE1320&gt;=BH1315,BE1320&lt;BG1315),BH1314,IF(AND(BE1320&gt;=BG1315,BE1320&lt;=BF1315),BG1314)))))</f>
        <v>low</v>
      </c>
    </row>
    <row r="1322" spans="1:63" ht="17" customHeight="1" thickBot="1">
      <c r="A1322" s="345"/>
      <c r="B1322" s="643"/>
      <c r="C1322" s="643"/>
      <c r="D1322" s="643"/>
      <c r="E1322" s="643"/>
      <c r="F1322" s="643"/>
      <c r="G1322" s="643"/>
      <c r="H1322" s="644"/>
      <c r="I1322" s="648"/>
      <c r="J1322" s="649"/>
      <c r="K1322" s="649"/>
      <c r="L1322" s="649"/>
      <c r="M1322" s="650"/>
      <c r="N1322" s="349"/>
    </row>
    <row r="1323" spans="1:63" ht="10.25" customHeight="1">
      <c r="A1323" s="345"/>
      <c r="B1323" s="346"/>
      <c r="C1323" s="346"/>
      <c r="D1323" s="346"/>
      <c r="E1323" s="346"/>
      <c r="F1323" s="346"/>
      <c r="G1323" s="346"/>
      <c r="H1323" s="347"/>
      <c r="I1323" s="346"/>
      <c r="J1323" s="346"/>
      <c r="K1323" s="346"/>
      <c r="L1323" s="346"/>
      <c r="M1323" s="346"/>
      <c r="N1323" s="349"/>
      <c r="BC1323" s="4" t="str">
        <f>IF(BE1317=0,"",CONCATENATE(BE1323,BF1323,BG1323,BH1323,BI1323,BJ1323))</f>
        <v/>
      </c>
      <c r="BE1323" s="4" t="s">
        <v>1011</v>
      </c>
      <c r="BF1323" s="4" t="str">
        <f>BE1321</f>
        <v>low</v>
      </c>
      <c r="BG1323" s="4" t="s">
        <v>1012</v>
      </c>
      <c r="BH1323" s="4" t="s">
        <v>1013</v>
      </c>
      <c r="BI1323" s="4" t="str">
        <f>IF($B$1233="","",$BF$1307)</f>
        <v>immigration</v>
      </c>
      <c r="BJ1323" s="4" t="s">
        <v>1014</v>
      </c>
    </row>
    <row r="1324" spans="1:63" ht="14" customHeight="1">
      <c r="A1324" s="345"/>
      <c r="B1324" s="651" t="str">
        <f>BC1329</f>
        <v>Are you ready to escape the clutches of overgeneralizing immigration politics? After choosing an issue, select above how well you can agree with these radically different approaches to immigration politics. Replace being led with taking the lead.</v>
      </c>
      <c r="C1324" s="651"/>
      <c r="D1324" s="651"/>
      <c r="E1324" s="651"/>
      <c r="F1324" s="651"/>
      <c r="G1324" s="651"/>
      <c r="H1324" s="651"/>
      <c r="I1324" s="651"/>
      <c r="J1324" s="651"/>
      <c r="K1324" s="651"/>
      <c r="L1324" s="651"/>
      <c r="M1324" s="651"/>
      <c r="N1324" s="349"/>
      <c r="BC1324" s="4" t="str">
        <f>IF(BE1318=0,"",CONCATENATE(BE1324,BF1324,BG1324))</f>
        <v/>
      </c>
      <c r="BE1324" s="4" t="s">
        <v>1015</v>
      </c>
      <c r="BF1324" s="4" t="str">
        <f>IF($B$1233="","",$BF$1307)</f>
        <v>immigration</v>
      </c>
      <c r="BG1324" s="4" t="s">
        <v>1016</v>
      </c>
    </row>
    <row r="1325" spans="1:63" ht="14" customHeight="1">
      <c r="A1325" s="345"/>
      <c r="B1325" s="651"/>
      <c r="C1325" s="651"/>
      <c r="D1325" s="651"/>
      <c r="E1325" s="651"/>
      <c r="F1325" s="651"/>
      <c r="G1325" s="651"/>
      <c r="H1325" s="651"/>
      <c r="I1325" s="651"/>
      <c r="J1325" s="651"/>
      <c r="K1325" s="651"/>
      <c r="L1325" s="651"/>
      <c r="M1325" s="651"/>
      <c r="N1325" s="349"/>
      <c r="BC1325" s="4" t="str">
        <f>IF(BE1319=0,"",CONCATENATE(BE1325,BF1325,BG1325,BH1325,BI1325,BJ1325))</f>
        <v/>
      </c>
      <c r="BE1325" s="4" t="s">
        <v>1017</v>
      </c>
      <c r="BF1325" s="4" t="str">
        <f>IF($B$1233="","",$BF$1307)</f>
        <v>immigration</v>
      </c>
      <c r="BG1325" s="4" t="s">
        <v>1018</v>
      </c>
      <c r="BH1325" s="4" t="str">
        <f>IF($B$1233="","",$BF$1307)</f>
        <v>immigration</v>
      </c>
      <c r="BI1325" s="4" t="s">
        <v>1019</v>
      </c>
      <c r="BJ1325" s="4" t="s">
        <v>1020</v>
      </c>
    </row>
    <row r="1326" spans="1:63" ht="14" customHeight="1">
      <c r="A1326" s="345"/>
      <c r="B1326" s="651"/>
      <c r="C1326" s="651"/>
      <c r="D1326" s="651"/>
      <c r="E1326" s="651"/>
      <c r="F1326" s="651"/>
      <c r="G1326" s="651"/>
      <c r="H1326" s="651"/>
      <c r="I1326" s="651"/>
      <c r="J1326" s="651"/>
      <c r="K1326" s="651"/>
      <c r="L1326" s="651"/>
      <c r="M1326" s="651"/>
      <c r="N1326" s="349"/>
      <c r="BC1326" s="4" t="str">
        <f>CONCATENATE(BE1326,BF1326,BG1326,BH1326,BI1326)</f>
        <v>Are you ready to escape the clutches of overgeneralizing immigration politics? After choosing an issue, select above how well you can agree with these radically different approaches to immigration politics. Replace being led with taking the lead.</v>
      </c>
      <c r="BE1326" s="4" t="s">
        <v>1021</v>
      </c>
      <c r="BF1326" s="4" t="str">
        <f>IF($B$1233="","",$BF$1307)</f>
        <v>immigration</v>
      </c>
      <c r="BG1326" s="4" t="s">
        <v>1022</v>
      </c>
      <c r="BH1326" s="4" t="str">
        <f>IF($B$1233="","",$BF$1307)</f>
        <v>immigration</v>
      </c>
      <c r="BI1326" s="4" t="s">
        <v>1023</v>
      </c>
    </row>
    <row r="1327" spans="1:63" ht="14" customHeight="1">
      <c r="A1327" s="345"/>
      <c r="B1327" s="651"/>
      <c r="C1327" s="651"/>
      <c r="D1327" s="651"/>
      <c r="E1327" s="651"/>
      <c r="F1327" s="651"/>
      <c r="G1327" s="651"/>
      <c r="H1327" s="651"/>
      <c r="I1327" s="651"/>
      <c r="J1327" s="651"/>
      <c r="K1327" s="651"/>
      <c r="L1327" s="651"/>
      <c r="M1327" s="651"/>
      <c r="N1327" s="349"/>
      <c r="BC1327" s="4" t="str">
        <f>CONCATENATE(BC1323,BC1324,BC1325)</f>
        <v/>
      </c>
    </row>
    <row r="1328" spans="1:63" ht="14" customHeight="1">
      <c r="A1328" s="345"/>
      <c r="B1328" s="651"/>
      <c r="C1328" s="651"/>
      <c r="D1328" s="651"/>
      <c r="E1328" s="651"/>
      <c r="F1328" s="651"/>
      <c r="G1328" s="651"/>
      <c r="H1328" s="651"/>
      <c r="I1328" s="651"/>
      <c r="J1328" s="651"/>
      <c r="K1328" s="651"/>
      <c r="L1328" s="651"/>
      <c r="M1328" s="651"/>
      <c r="N1328" s="349"/>
    </row>
    <row r="1329" spans="1:69" ht="10" customHeight="1">
      <c r="A1329" s="345"/>
      <c r="B1329" s="651"/>
      <c r="C1329" s="651"/>
      <c r="D1329" s="651"/>
      <c r="E1329" s="651"/>
      <c r="F1329" s="651"/>
      <c r="G1329" s="651"/>
      <c r="H1329" s="651"/>
      <c r="I1329" s="651"/>
      <c r="J1329" s="651"/>
      <c r="K1329" s="651"/>
      <c r="L1329" s="651"/>
      <c r="M1329" s="651"/>
      <c r="N1329" s="349"/>
      <c r="BC1329" s="4" t="str">
        <f>IF(BE1320=0,BC1326,BC1327)</f>
        <v>Are you ready to escape the clutches of overgeneralizing immigration politics? After choosing an issue, select above how well you can agree with these radically different approaches to immigration politics. Replace being led with taking the lead.</v>
      </c>
    </row>
    <row r="1330" spans="1:69" ht="5" customHeight="1">
      <c r="A1330" s="407"/>
      <c r="B1330" s="408"/>
      <c r="C1330" s="408"/>
      <c r="D1330" s="408"/>
      <c r="E1330" s="408"/>
      <c r="F1330" s="408"/>
      <c r="G1330" s="408"/>
      <c r="H1330" s="409"/>
      <c r="I1330" s="408"/>
      <c r="J1330" s="408"/>
      <c r="K1330" s="408"/>
      <c r="L1330" s="408"/>
      <c r="M1330" s="408"/>
      <c r="N1330" s="410"/>
    </row>
    <row r="1331" spans="1:69" ht="30" customHeight="1">
      <c r="A1331" s="341" t="s">
        <v>66</v>
      </c>
      <c r="B1331" s="620" t="s">
        <v>39</v>
      </c>
      <c r="C1331" s="620"/>
      <c r="D1331" s="620"/>
      <c r="E1331" s="620"/>
      <c r="F1331" s="620"/>
      <c r="G1331" s="620"/>
      <c r="H1331" s="620"/>
      <c r="I1331" s="620"/>
      <c r="J1331" s="620"/>
      <c r="K1331" s="620"/>
      <c r="L1331" s="504"/>
      <c r="M1331" s="343"/>
      <c r="N1331" s="344" t="s">
        <v>68</v>
      </c>
    </row>
    <row r="1332" spans="1:69">
      <c r="A1332" s="345"/>
      <c r="B1332" s="346"/>
      <c r="C1332" s="346"/>
      <c r="D1332" s="346"/>
      <c r="E1332" s="346"/>
      <c r="F1332" s="346"/>
      <c r="G1332" s="346"/>
      <c r="H1332" s="347"/>
      <c r="I1332" s="346"/>
      <c r="J1332" s="346"/>
      <c r="K1332" s="346"/>
      <c r="L1332" s="346"/>
      <c r="M1332" s="346"/>
      <c r="N1332" s="349"/>
    </row>
    <row r="1333" spans="1:69">
      <c r="A1333" s="345"/>
      <c r="B1333" s="346"/>
      <c r="C1333" s="346"/>
      <c r="D1333" s="346"/>
      <c r="E1333" s="346"/>
      <c r="F1333" s="346"/>
      <c r="G1333" s="346"/>
      <c r="H1333" s="347"/>
      <c r="I1333" s="346"/>
      <c r="J1333" s="346"/>
      <c r="K1333" s="346"/>
      <c r="L1333" s="346"/>
      <c r="M1333" s="346"/>
      <c r="N1333" s="349"/>
    </row>
    <row r="1334" spans="1:69">
      <c r="A1334" s="345"/>
      <c r="B1334" s="346"/>
      <c r="C1334" s="346"/>
      <c r="D1334" s="346"/>
      <c r="E1334" s="346"/>
      <c r="F1334" s="346"/>
      <c r="G1334" s="346"/>
      <c r="H1334" s="347"/>
      <c r="I1334" s="346"/>
      <c r="J1334" s="346"/>
      <c r="K1334" s="346"/>
      <c r="L1334" s="346"/>
      <c r="M1334" s="346"/>
      <c r="N1334" s="349"/>
    </row>
    <row r="1335" spans="1:69">
      <c r="A1335" s="345"/>
      <c r="B1335" s="346"/>
      <c r="C1335" s="346"/>
      <c r="D1335" s="346"/>
      <c r="E1335" s="346"/>
      <c r="F1335" s="346"/>
      <c r="G1335" s="346"/>
      <c r="H1335" s="621" t="s">
        <v>1024</v>
      </c>
      <c r="I1335" s="346"/>
      <c r="J1335" s="346"/>
      <c r="K1335" s="346"/>
      <c r="L1335" s="346"/>
      <c r="M1335" s="346"/>
      <c r="N1335" s="349"/>
    </row>
    <row r="1336" spans="1:69">
      <c r="A1336" s="345"/>
      <c r="B1336" s="346"/>
      <c r="C1336" s="346"/>
      <c r="D1336" s="346"/>
      <c r="E1336" s="346"/>
      <c r="F1336" s="346"/>
      <c r="G1336" s="346"/>
      <c r="H1336" s="347"/>
      <c r="I1336" s="346"/>
      <c r="J1336" s="346"/>
      <c r="K1336" s="346"/>
      <c r="L1336" s="346"/>
      <c r="M1336" s="346"/>
      <c r="N1336" s="349"/>
    </row>
    <row r="1337" spans="1:69">
      <c r="A1337" s="345"/>
      <c r="B1337" s="346"/>
      <c r="C1337" s="346"/>
      <c r="D1337" s="346"/>
      <c r="E1337" s="346"/>
      <c r="F1337" s="346"/>
      <c r="G1337" s="346"/>
      <c r="H1337" s="622">
        <v>1</v>
      </c>
      <c r="I1337" s="609" t="str">
        <f>IF(B$1233="",BM1337,BE1337)</f>
        <v>The less aware of other’s needs impacted by IMMIGRATION, the more you rely on constricting laws about IMMIGRATION.</v>
      </c>
      <c r="J1337" s="609"/>
      <c r="K1337" s="609"/>
      <c r="L1337" s="609"/>
      <c r="M1337" s="609"/>
      <c r="N1337" s="349"/>
      <c r="BD1337" s="4">
        <v>1</v>
      </c>
      <c r="BE1337" s="101" t="str">
        <f>CONCATENATE(BG1337,BH1337,BI1337,BJ1337,".")</f>
        <v>The less aware of other’s needs impacted by IMMIGRATION, the more you rely on constricting laws about IMMIGRATION.</v>
      </c>
      <c r="BF1337" s="203" t="s">
        <v>432</v>
      </c>
      <c r="BG1337" s="4" t="s">
        <v>1025</v>
      </c>
      <c r="BH1337" s="4" t="str">
        <f>IF(OR($B$1233=0,$B$1233=""),"a politicized issue",$B$1233)</f>
        <v>IMMIGRATION</v>
      </c>
      <c r="BI1337" s="4" t="s">
        <v>1026</v>
      </c>
      <c r="BJ1337" s="4" t="str">
        <f>BH1337</f>
        <v>IMMIGRATION</v>
      </c>
      <c r="BM1337" s="4" t="str">
        <f>CONCATENATE(BN1337,BO1337,BP1337,BQ1337)</f>
        <v>The less aware of other's needs impacted by a politial issue, the more you rely on constricting laws for that issue.</v>
      </c>
      <c r="BN1337" s="4" t="s">
        <v>1027</v>
      </c>
      <c r="BO1337" s="4" t="s">
        <v>1028</v>
      </c>
      <c r="BP1337" s="4" t="s">
        <v>1029</v>
      </c>
      <c r="BQ1337" s="4" t="s">
        <v>1030</v>
      </c>
    </row>
    <row r="1338" spans="1:69">
      <c r="A1338" s="345"/>
      <c r="B1338" s="346"/>
      <c r="C1338" s="346"/>
      <c r="D1338" s="346"/>
      <c r="E1338" s="346"/>
      <c r="F1338" s="346"/>
      <c r="G1338" s="346"/>
      <c r="H1338" s="347"/>
      <c r="I1338" s="609"/>
      <c r="J1338" s="609"/>
      <c r="K1338" s="609"/>
      <c r="L1338" s="609"/>
      <c r="M1338" s="609"/>
      <c r="N1338" s="349"/>
    </row>
    <row r="1339" spans="1:69">
      <c r="A1339" s="345"/>
      <c r="B1339" s="346"/>
      <c r="C1339" s="346"/>
      <c r="D1339" s="346"/>
      <c r="E1339" s="346"/>
      <c r="F1339" s="346"/>
      <c r="G1339" s="346"/>
      <c r="H1339" s="347"/>
      <c r="I1339" s="609"/>
      <c r="J1339" s="609"/>
      <c r="K1339" s="609"/>
      <c r="L1339" s="609"/>
      <c r="M1339" s="609"/>
      <c r="N1339" s="349"/>
    </row>
    <row r="1340" spans="1:69">
      <c r="A1340" s="345"/>
      <c r="B1340" s="346"/>
      <c r="C1340" s="346"/>
      <c r="D1340" s="346"/>
      <c r="E1340" s="346"/>
      <c r="F1340" s="346"/>
      <c r="G1340" s="346"/>
      <c r="H1340" s="347"/>
      <c r="I1340" s="609"/>
      <c r="J1340" s="609"/>
      <c r="K1340" s="609"/>
      <c r="L1340" s="609"/>
      <c r="M1340" s="609"/>
      <c r="N1340" s="349"/>
    </row>
    <row r="1341" spans="1:69">
      <c r="A1341" s="345"/>
      <c r="B1341" s="346"/>
      <c r="C1341" s="346"/>
      <c r="D1341" s="346"/>
      <c r="E1341" s="346"/>
      <c r="F1341" s="346"/>
      <c r="G1341" s="346"/>
      <c r="H1341" s="622">
        <v>2</v>
      </c>
      <c r="I1341" s="609" t="str">
        <f>IF(B$1233="",BM1341,BE1341)</f>
        <v>The more you rely on laws about IMMIGRATION, the less you engage others impacted by IMMIGRATION.</v>
      </c>
      <c r="J1341" s="609"/>
      <c r="K1341" s="609"/>
      <c r="L1341" s="609"/>
      <c r="M1341" s="609"/>
      <c r="N1341" s="349"/>
      <c r="BD1341" s="4">
        <v>2</v>
      </c>
      <c r="BE1341" s="101" t="str">
        <f>CONCATENATE(BG1341,BH1341,BI1341,BJ1341,BK1341,".")</f>
        <v>The more you rely on laws about IMMIGRATION, the less you engage others impacted by IMMIGRATION.</v>
      </c>
      <c r="BF1341" s="203" t="s">
        <v>432</v>
      </c>
      <c r="BG1341" s="4" t="s">
        <v>1031</v>
      </c>
      <c r="BH1341" s="4" t="str">
        <f>BH1337</f>
        <v>IMMIGRATION</v>
      </c>
      <c r="BI1341" s="4" t="s">
        <v>1032</v>
      </c>
      <c r="BJ1341" s="4" t="str">
        <f>BH1341</f>
        <v>IMMIGRATION</v>
      </c>
      <c r="BM1341" s="4" t="str">
        <f>CONCATENATE(BN1341,BO1341,BP1341,BQ1341)</f>
        <v>The more you rely on laws for that political issue, the less you engage others impacted by that particular issue.</v>
      </c>
      <c r="BN1341" s="4" t="s">
        <v>1033</v>
      </c>
      <c r="BO1341" s="4" t="s">
        <v>1034</v>
      </c>
      <c r="BP1341" s="4" t="s">
        <v>1035</v>
      </c>
      <c r="BQ1341" s="4" t="s">
        <v>1036</v>
      </c>
    </row>
    <row r="1342" spans="1:69">
      <c r="A1342" s="345"/>
      <c r="B1342" s="346"/>
      <c r="C1342" s="346"/>
      <c r="D1342" s="346"/>
      <c r="E1342" s="346"/>
      <c r="F1342" s="346"/>
      <c r="G1342" s="346"/>
      <c r="H1342" s="623"/>
      <c r="I1342" s="609"/>
      <c r="J1342" s="609"/>
      <c r="K1342" s="609"/>
      <c r="L1342" s="609"/>
      <c r="M1342" s="609"/>
      <c r="N1342" s="349"/>
    </row>
    <row r="1343" spans="1:69">
      <c r="A1343" s="345"/>
      <c r="B1343" s="346"/>
      <c r="C1343" s="346"/>
      <c r="D1343" s="346"/>
      <c r="E1343" s="346"/>
      <c r="F1343" s="346"/>
      <c r="G1343" s="346"/>
      <c r="H1343" s="622"/>
      <c r="I1343" s="609"/>
      <c r="J1343" s="609"/>
      <c r="K1343" s="609"/>
      <c r="L1343" s="609"/>
      <c r="M1343" s="609"/>
      <c r="N1343" s="349"/>
    </row>
    <row r="1344" spans="1:69">
      <c r="A1344" s="345"/>
      <c r="B1344" s="346"/>
      <c r="C1344" s="346"/>
      <c r="D1344" s="346"/>
      <c r="E1344" s="346"/>
      <c r="F1344" s="346"/>
      <c r="G1344" s="346"/>
      <c r="H1344" s="623"/>
      <c r="I1344" s="609"/>
      <c r="J1344" s="609"/>
      <c r="K1344" s="609"/>
      <c r="L1344" s="609"/>
      <c r="M1344" s="609"/>
      <c r="N1344" s="349"/>
    </row>
    <row r="1345" spans="1:69">
      <c r="A1345" s="345"/>
      <c r="B1345" s="346"/>
      <c r="C1345" s="346"/>
      <c r="D1345" s="346"/>
      <c r="E1345" s="346"/>
      <c r="F1345" s="346"/>
      <c r="G1345" s="346"/>
      <c r="H1345" s="622">
        <v>3</v>
      </c>
      <c r="I1345" s="609" t="str">
        <f>IF(B$1233="",BM1345,BE1345)</f>
        <v>The less you engage others impacted by IMMIGRATION, the more you alienate others when addressing IMMIGRATION.</v>
      </c>
      <c r="J1345" s="609"/>
      <c r="K1345" s="609"/>
      <c r="L1345" s="609"/>
      <c r="M1345" s="609"/>
      <c r="N1345" s="349"/>
      <c r="BD1345" s="4">
        <v>3</v>
      </c>
      <c r="BE1345" s="101" t="str">
        <f>CONCATENATE(BG1345,BH1345,BI1345,BJ1345,BK1345,".")</f>
        <v>The less you engage others impacted by IMMIGRATION, the more you alienate others when addressing IMMIGRATION.</v>
      </c>
      <c r="BF1345" s="203" t="s">
        <v>432</v>
      </c>
      <c r="BG1345" s="4" t="s">
        <v>1037</v>
      </c>
      <c r="BH1345" s="4" t="str">
        <f>BH1341</f>
        <v>IMMIGRATION</v>
      </c>
      <c r="BI1345" s="4" t="s">
        <v>1038</v>
      </c>
      <c r="BJ1345" s="4" t="str">
        <f>BH1345</f>
        <v>IMMIGRATION</v>
      </c>
      <c r="BM1345" s="4" t="str">
        <f>CONCATENATE(BN1345,BO1345,BP1345,BQ1345)</f>
        <v>The less you engagage others impacted by that political issue, the more you alienate others when addressing that issue.</v>
      </c>
      <c r="BN1345" s="4" t="s">
        <v>1027</v>
      </c>
      <c r="BO1345" s="4" t="s">
        <v>1039</v>
      </c>
      <c r="BP1345" s="4" t="s">
        <v>1029</v>
      </c>
      <c r="BQ1345" s="4" t="s">
        <v>1040</v>
      </c>
    </row>
    <row r="1346" spans="1:69">
      <c r="A1346" s="345"/>
      <c r="B1346" s="346"/>
      <c r="C1346" s="346"/>
      <c r="D1346" s="346"/>
      <c r="E1346" s="346"/>
      <c r="F1346" s="346"/>
      <c r="G1346" s="346"/>
      <c r="H1346" s="623"/>
      <c r="I1346" s="609"/>
      <c r="J1346" s="609"/>
      <c r="K1346" s="609"/>
      <c r="L1346" s="609"/>
      <c r="M1346" s="609"/>
      <c r="N1346" s="349"/>
    </row>
    <row r="1347" spans="1:69">
      <c r="A1347" s="345"/>
      <c r="B1347" s="346"/>
      <c r="C1347" s="346"/>
      <c r="D1347" s="346"/>
      <c r="E1347" s="346"/>
      <c r="F1347" s="346"/>
      <c r="G1347" s="346"/>
      <c r="H1347" s="622"/>
      <c r="I1347" s="609"/>
      <c r="J1347" s="609"/>
      <c r="K1347" s="609"/>
      <c r="L1347" s="609"/>
      <c r="M1347" s="609"/>
      <c r="N1347" s="349"/>
    </row>
    <row r="1348" spans="1:69">
      <c r="A1348" s="345"/>
      <c r="B1348" s="346"/>
      <c r="C1348" s="346"/>
      <c r="D1348" s="346"/>
      <c r="E1348" s="346"/>
      <c r="F1348" s="346"/>
      <c r="G1348" s="346"/>
      <c r="H1348" s="623"/>
      <c r="I1348" s="609"/>
      <c r="J1348" s="609"/>
      <c r="K1348" s="609"/>
      <c r="L1348" s="609"/>
      <c r="M1348" s="609"/>
      <c r="N1348" s="349"/>
    </row>
    <row r="1349" spans="1:69">
      <c r="A1349" s="345"/>
      <c r="B1349" s="346"/>
      <c r="C1349" s="346"/>
      <c r="D1349" s="346"/>
      <c r="E1349" s="346"/>
      <c r="F1349" s="346"/>
      <c r="G1349" s="346"/>
      <c r="H1349" s="622">
        <v>4</v>
      </c>
      <c r="I1349" s="609" t="str">
        <f>IF(B$1233="",BM1349,BE1349)</f>
        <v>The more you alienate others when addressing IMMIGRATION, the less aware of other's needs impacted by IMMIGRATION.</v>
      </c>
      <c r="J1349" s="609"/>
      <c r="K1349" s="609"/>
      <c r="L1349" s="609"/>
      <c r="M1349" s="609"/>
      <c r="N1349" s="349"/>
      <c r="BD1349" s="4">
        <v>4</v>
      </c>
      <c r="BE1349" s="101" t="str">
        <f>CONCATENATE(BG1349,BH1349,BI1349,BJ1349,BK1349,".")</f>
        <v>The more you alienate others when addressing IMMIGRATION, the less aware of other's needs impacted by IMMIGRATION.</v>
      </c>
      <c r="BF1349" s="203" t="s">
        <v>432</v>
      </c>
      <c r="BG1349" s="4" t="s">
        <v>1041</v>
      </c>
      <c r="BH1349" s="4" t="str">
        <f>BH1345</f>
        <v>IMMIGRATION</v>
      </c>
      <c r="BI1349" s="4" t="s">
        <v>1042</v>
      </c>
      <c r="BJ1349" s="4" t="str">
        <f>BH1349</f>
        <v>IMMIGRATION</v>
      </c>
      <c r="BM1349" s="4" t="str">
        <f>CONCATENATE(BN1349,BO1349,BP1349,BQ1349)</f>
        <v>The more you alienate others when addressing that political issue, the less aware of other's needs affected by that issue.</v>
      </c>
      <c r="BN1349" s="4" t="s">
        <v>1033</v>
      </c>
      <c r="BO1349" s="4" t="s">
        <v>1043</v>
      </c>
      <c r="BP1349" s="4" t="s">
        <v>1035</v>
      </c>
      <c r="BQ1349" s="4" t="s">
        <v>1044</v>
      </c>
    </row>
    <row r="1350" spans="1:69">
      <c r="A1350" s="345"/>
      <c r="B1350" s="346"/>
      <c r="C1350" s="346"/>
      <c r="D1350" s="346"/>
      <c r="E1350" s="346"/>
      <c r="F1350" s="346"/>
      <c r="G1350" s="346"/>
      <c r="H1350" s="623"/>
      <c r="I1350" s="609"/>
      <c r="J1350" s="609"/>
      <c r="K1350" s="609"/>
      <c r="L1350" s="609"/>
      <c r="M1350" s="609"/>
      <c r="N1350" s="349"/>
    </row>
    <row r="1351" spans="1:69">
      <c r="A1351" s="345"/>
      <c r="B1351" s="346"/>
      <c r="C1351" s="346"/>
      <c r="D1351" s="346"/>
      <c r="E1351" s="346"/>
      <c r="F1351" s="346"/>
      <c r="G1351" s="346"/>
      <c r="H1351" s="622"/>
      <c r="I1351" s="609"/>
      <c r="J1351" s="609"/>
      <c r="K1351" s="609"/>
      <c r="L1351" s="609"/>
      <c r="M1351" s="609"/>
      <c r="N1351" s="349"/>
    </row>
    <row r="1352" spans="1:69">
      <c r="A1352" s="345"/>
      <c r="B1352" s="346"/>
      <c r="C1352" s="346"/>
      <c r="D1352" s="346"/>
      <c r="E1352" s="346"/>
      <c r="F1352" s="346"/>
      <c r="G1352" s="346"/>
      <c r="H1352" s="623"/>
      <c r="I1352" s="609"/>
      <c r="J1352" s="609"/>
      <c r="K1352" s="609"/>
      <c r="L1352" s="609"/>
      <c r="M1352" s="609"/>
      <c r="N1352" s="349"/>
    </row>
    <row r="1353" spans="1:69">
      <c r="A1353" s="345"/>
      <c r="B1353" s="346"/>
      <c r="C1353" s="346"/>
      <c r="D1353" s="346"/>
      <c r="E1353" s="346"/>
      <c r="F1353" s="346"/>
      <c r="G1353" s="346"/>
      <c r="H1353" s="622">
        <v>5</v>
      </c>
      <c r="I1353" s="609" t="str">
        <f>IF(B$1233="",BM1353,BE1353)</f>
        <v>The less aware of other's IMMIGRATION impacted needs….</v>
      </c>
      <c r="J1353" s="609"/>
      <c r="K1353" s="609"/>
      <c r="L1353" s="609"/>
      <c r="M1353" s="609"/>
      <c r="N1353" s="349"/>
      <c r="BD1353" s="4">
        <v>5</v>
      </c>
      <c r="BE1353" s="101" t="str">
        <f>CONCATENATE(BG1353,BH1353,BI1353,BJ1353,".")</f>
        <v>The less aware of other's IMMIGRATION impacted needs….</v>
      </c>
      <c r="BF1353" s="203" t="s">
        <v>432</v>
      </c>
      <c r="BG1353" s="4" t="s">
        <v>1045</v>
      </c>
      <c r="BH1353" s="4" t="str">
        <f>BH1349</f>
        <v>IMMIGRATION</v>
      </c>
      <c r="BI1353" s="4" t="s">
        <v>1046</v>
      </c>
      <c r="BM1353" s="4" t="str">
        <f>CONCATENATE(BN1353,BO1353)</f>
        <v>The less aware of other's impacted needs by that issue…</v>
      </c>
      <c r="BN1353" s="4" t="s">
        <v>1027</v>
      </c>
      <c r="BO1353" s="4" t="s">
        <v>1047</v>
      </c>
    </row>
    <row r="1354" spans="1:69">
      <c r="A1354" s="345"/>
      <c r="B1354" s="346"/>
      <c r="C1354" s="346"/>
      <c r="D1354" s="346"/>
      <c r="E1354" s="346"/>
      <c r="F1354" s="346"/>
      <c r="G1354" s="346"/>
      <c r="H1354" s="623"/>
      <c r="I1354" s="609"/>
      <c r="J1354" s="609"/>
      <c r="K1354" s="609"/>
      <c r="L1354" s="609"/>
      <c r="M1354" s="609"/>
      <c r="N1354" s="349"/>
    </row>
    <row r="1355" spans="1:69">
      <c r="A1355" s="345"/>
      <c r="B1355" s="346"/>
      <c r="C1355" s="346"/>
      <c r="D1355" s="346"/>
      <c r="E1355" s="346"/>
      <c r="F1355" s="346"/>
      <c r="G1355" s="346"/>
      <c r="H1355" s="622"/>
      <c r="I1355" s="609"/>
      <c r="J1355" s="609"/>
      <c r="K1355" s="609"/>
      <c r="L1355" s="609"/>
      <c r="M1355" s="609"/>
      <c r="N1355" s="349"/>
    </row>
    <row r="1356" spans="1:69">
      <c r="A1356" s="345"/>
      <c r="B1356" s="346"/>
      <c r="C1356" s="346"/>
      <c r="D1356" s="346"/>
      <c r="E1356" s="346"/>
      <c r="F1356" s="346"/>
      <c r="G1356" s="346"/>
      <c r="H1356" s="621" t="s">
        <v>1048</v>
      </c>
      <c r="I1356" s="624"/>
      <c r="J1356" s="624"/>
      <c r="K1356" s="624"/>
      <c r="L1356" s="624"/>
      <c r="M1356" s="624"/>
      <c r="N1356" s="349"/>
    </row>
    <row r="1357" spans="1:69">
      <c r="A1357" s="345"/>
      <c r="B1357" s="346"/>
      <c r="C1357" s="346"/>
      <c r="D1357" s="346"/>
      <c r="E1357" s="346"/>
      <c r="F1357" s="346"/>
      <c r="G1357" s="346"/>
      <c r="H1357" s="347"/>
      <c r="I1357" s="346"/>
      <c r="J1357" s="346"/>
      <c r="K1357" s="346"/>
      <c r="L1357" s="346"/>
      <c r="M1357" s="346"/>
      <c r="N1357" s="349"/>
    </row>
    <row r="1358" spans="1:69">
      <c r="A1358" s="345"/>
      <c r="B1358" s="346"/>
      <c r="C1358" s="346"/>
      <c r="D1358" s="346"/>
      <c r="E1358" s="346"/>
      <c r="F1358" s="346"/>
      <c r="G1358" s="346"/>
      <c r="H1358" s="622">
        <v>1</v>
      </c>
      <c r="I1358" s="609" t="str">
        <f>IF(B$1233="",BM1358,BE1358)</f>
        <v>The more aware of other’s needs impacted by IMMIGRATION, the less you rely on constricting laws about IMMIGRATION.</v>
      </c>
      <c r="J1358" s="609"/>
      <c r="K1358" s="609"/>
      <c r="L1358" s="609"/>
      <c r="M1358" s="609"/>
      <c r="N1358" s="349"/>
      <c r="BD1358" s="4">
        <v>1</v>
      </c>
      <c r="BE1358" s="101" t="str">
        <f>CONCATENATE(BG1358,BH1358,BI1358,BJ1358,".")</f>
        <v>The more aware of other’s needs impacted by IMMIGRATION, the less you rely on constricting laws about IMMIGRATION.</v>
      </c>
      <c r="BF1358" s="203" t="s">
        <v>432</v>
      </c>
      <c r="BG1358" s="4" t="s">
        <v>1049</v>
      </c>
      <c r="BH1358" s="4" t="str">
        <f>BH1337</f>
        <v>IMMIGRATION</v>
      </c>
      <c r="BI1358" s="4" t="s">
        <v>1050</v>
      </c>
      <c r="BJ1358" s="4" t="str">
        <f>BH1358</f>
        <v>IMMIGRATION</v>
      </c>
      <c r="BM1358" s="4" t="str">
        <f>CONCATENATE(BN1358,BO1358,BP1358,BQ1358)</f>
        <v>The more aware of other's needs impacted by a politial issue, the less you rely on constricting laws for that issue.</v>
      </c>
      <c r="BN1358" s="4" t="s">
        <v>1033</v>
      </c>
      <c r="BO1358" s="4" t="s">
        <v>1028</v>
      </c>
      <c r="BP1358" s="4" t="s">
        <v>1035</v>
      </c>
      <c r="BQ1358" s="4" t="s">
        <v>1030</v>
      </c>
    </row>
    <row r="1359" spans="1:69">
      <c r="A1359" s="345"/>
      <c r="B1359" s="346"/>
      <c r="C1359" s="346"/>
      <c r="D1359" s="346"/>
      <c r="E1359" s="346"/>
      <c r="F1359" s="346"/>
      <c r="G1359" s="346"/>
      <c r="H1359" s="347"/>
      <c r="I1359" s="609"/>
      <c r="J1359" s="609"/>
      <c r="K1359" s="609"/>
      <c r="L1359" s="609"/>
      <c r="M1359" s="609"/>
      <c r="N1359" s="349"/>
    </row>
    <row r="1360" spans="1:69">
      <c r="A1360" s="345"/>
      <c r="B1360" s="346"/>
      <c r="C1360" s="346"/>
      <c r="D1360" s="346"/>
      <c r="E1360" s="346"/>
      <c r="F1360" s="346"/>
      <c r="G1360" s="346"/>
      <c r="H1360" s="347"/>
      <c r="I1360" s="609"/>
      <c r="J1360" s="609"/>
      <c r="K1360" s="609"/>
      <c r="L1360" s="609"/>
      <c r="M1360" s="609"/>
      <c r="N1360" s="349"/>
    </row>
    <row r="1361" spans="1:69">
      <c r="A1361" s="345"/>
      <c r="B1361" s="346"/>
      <c r="C1361" s="346"/>
      <c r="D1361" s="346"/>
      <c r="E1361" s="346"/>
      <c r="F1361" s="346"/>
      <c r="G1361" s="346"/>
      <c r="H1361" s="347"/>
      <c r="I1361" s="609"/>
      <c r="J1361" s="609"/>
      <c r="K1361" s="609"/>
      <c r="L1361" s="609"/>
      <c r="M1361" s="609"/>
      <c r="N1361" s="349"/>
    </row>
    <row r="1362" spans="1:69">
      <c r="A1362" s="345"/>
      <c r="B1362" s="346"/>
      <c r="C1362" s="346"/>
      <c r="D1362" s="346"/>
      <c r="E1362" s="346"/>
      <c r="F1362" s="346"/>
      <c r="G1362" s="346"/>
      <c r="H1362" s="622">
        <v>2</v>
      </c>
      <c r="I1362" s="609" t="str">
        <f>IF(B$1233="",BM1362,BE1362)</f>
        <v>The less you rely on laws about IMMIGRATION, the more you engage others impacted by IMMIGRATION.</v>
      </c>
      <c r="J1362" s="609"/>
      <c r="K1362" s="609"/>
      <c r="L1362" s="609"/>
      <c r="M1362" s="609"/>
      <c r="N1362" s="349"/>
      <c r="BD1362" s="4">
        <v>2</v>
      </c>
      <c r="BE1362" s="101" t="str">
        <f>CONCATENATE(BG1362,BH1362,BI1362,BJ1362,BK1362,".")</f>
        <v>The less you rely on laws about IMMIGRATION, the more you engage others impacted by IMMIGRATION.</v>
      </c>
      <c r="BF1362" s="203" t="s">
        <v>432</v>
      </c>
      <c r="BG1362" s="4" t="s">
        <v>1051</v>
      </c>
      <c r="BH1362" s="4" t="str">
        <f>BH1358</f>
        <v>IMMIGRATION</v>
      </c>
      <c r="BI1362" s="4" t="s">
        <v>1052</v>
      </c>
      <c r="BJ1362" s="4" t="str">
        <f>BH1362</f>
        <v>IMMIGRATION</v>
      </c>
      <c r="BM1362" s="4" t="str">
        <f>CONCATENATE(BN1362,BO1362,BP1362,BQ1362)</f>
        <v>The less you rely on laws for that political issue, the more you engage others impacted by that particular issue.</v>
      </c>
      <c r="BN1362" s="4" t="s">
        <v>1027</v>
      </c>
      <c r="BO1362" s="4" t="s">
        <v>1034</v>
      </c>
      <c r="BP1362" s="4" t="s">
        <v>1029</v>
      </c>
      <c r="BQ1362" s="4" t="s">
        <v>1036</v>
      </c>
    </row>
    <row r="1363" spans="1:69">
      <c r="A1363" s="345"/>
      <c r="B1363" s="346"/>
      <c r="C1363" s="346"/>
      <c r="D1363" s="346"/>
      <c r="E1363" s="346"/>
      <c r="F1363" s="346"/>
      <c r="G1363" s="346"/>
      <c r="H1363" s="623"/>
      <c r="I1363" s="609"/>
      <c r="J1363" s="609"/>
      <c r="K1363" s="609"/>
      <c r="L1363" s="609"/>
      <c r="M1363" s="609"/>
      <c r="N1363" s="349"/>
    </row>
    <row r="1364" spans="1:69">
      <c r="A1364" s="345"/>
      <c r="B1364" s="346"/>
      <c r="C1364" s="346"/>
      <c r="D1364" s="346"/>
      <c r="E1364" s="346"/>
      <c r="F1364" s="346"/>
      <c r="G1364" s="346"/>
      <c r="H1364" s="622"/>
      <c r="I1364" s="609"/>
      <c r="J1364" s="609"/>
      <c r="K1364" s="609"/>
      <c r="L1364" s="609"/>
      <c r="M1364" s="609"/>
      <c r="N1364" s="349"/>
    </row>
    <row r="1365" spans="1:69">
      <c r="A1365" s="345"/>
      <c r="B1365" s="346"/>
      <c r="C1365" s="346"/>
      <c r="D1365" s="346"/>
      <c r="E1365" s="346"/>
      <c r="F1365" s="346"/>
      <c r="G1365" s="346"/>
      <c r="H1365" s="623"/>
      <c r="I1365" s="609"/>
      <c r="J1365" s="609"/>
      <c r="K1365" s="609"/>
      <c r="L1365" s="609"/>
      <c r="M1365" s="609"/>
      <c r="N1365" s="349"/>
    </row>
    <row r="1366" spans="1:69">
      <c r="A1366" s="345"/>
      <c r="B1366" s="346"/>
      <c r="C1366" s="346"/>
      <c r="D1366" s="346"/>
      <c r="E1366" s="346"/>
      <c r="F1366" s="346"/>
      <c r="G1366" s="346"/>
      <c r="H1366" s="622">
        <v>3</v>
      </c>
      <c r="I1366" s="609" t="str">
        <f>IF(B$1233="",BM1366,BE1366)</f>
        <v>The more you engage others impacted by IMMIGRATION, the less you alienate others when addressing IMMIGRATION.</v>
      </c>
      <c r="J1366" s="609"/>
      <c r="K1366" s="609"/>
      <c r="L1366" s="609"/>
      <c r="M1366" s="609"/>
      <c r="N1366" s="349"/>
      <c r="BD1366" s="4">
        <v>3</v>
      </c>
      <c r="BE1366" s="101" t="str">
        <f>CONCATENATE(BG1366,BH1366,BI1366,BJ1366,".")</f>
        <v>The more you engage others impacted by IMMIGRATION, the less you alienate others when addressing IMMIGRATION.</v>
      </c>
      <c r="BF1366" s="203" t="s">
        <v>432</v>
      </c>
      <c r="BG1366" s="4" t="s">
        <v>1053</v>
      </c>
      <c r="BH1366" s="4" t="str">
        <f>BH1362</f>
        <v>IMMIGRATION</v>
      </c>
      <c r="BI1366" s="4" t="s">
        <v>1054</v>
      </c>
      <c r="BJ1366" s="4" t="str">
        <f>BH1366</f>
        <v>IMMIGRATION</v>
      </c>
      <c r="BM1366" s="4" t="str">
        <f>CONCATENATE(BN1366,BO1366,BP1366,BQ1366)</f>
        <v>The more you engagage others impacted by that political issue, the less you alienate others when addressing that issue.</v>
      </c>
      <c r="BN1366" s="4" t="s">
        <v>1033</v>
      </c>
      <c r="BO1366" s="4" t="s">
        <v>1039</v>
      </c>
      <c r="BP1366" s="4" t="s">
        <v>1035</v>
      </c>
      <c r="BQ1366" s="4" t="s">
        <v>1040</v>
      </c>
    </row>
    <row r="1367" spans="1:69">
      <c r="A1367" s="345"/>
      <c r="B1367" s="346"/>
      <c r="C1367" s="346"/>
      <c r="D1367" s="346"/>
      <c r="E1367" s="346"/>
      <c r="F1367" s="346"/>
      <c r="G1367" s="346"/>
      <c r="H1367" s="623"/>
      <c r="I1367" s="609"/>
      <c r="J1367" s="609"/>
      <c r="K1367" s="609"/>
      <c r="L1367" s="609"/>
      <c r="M1367" s="609"/>
      <c r="N1367" s="349"/>
    </row>
    <row r="1368" spans="1:69">
      <c r="A1368" s="345"/>
      <c r="B1368" s="346"/>
      <c r="C1368" s="346"/>
      <c r="D1368" s="346"/>
      <c r="E1368" s="346"/>
      <c r="F1368" s="346"/>
      <c r="G1368" s="346"/>
      <c r="H1368" s="622"/>
      <c r="I1368" s="609"/>
      <c r="J1368" s="609"/>
      <c r="K1368" s="609"/>
      <c r="L1368" s="609"/>
      <c r="M1368" s="609"/>
      <c r="N1368" s="349"/>
    </row>
    <row r="1369" spans="1:69">
      <c r="A1369" s="345"/>
      <c r="B1369" s="346"/>
      <c r="C1369" s="346"/>
      <c r="D1369" s="346"/>
      <c r="E1369" s="346"/>
      <c r="F1369" s="346"/>
      <c r="G1369" s="346"/>
      <c r="H1369" s="623"/>
      <c r="I1369" s="609"/>
      <c r="J1369" s="609"/>
      <c r="K1369" s="609"/>
      <c r="L1369" s="609"/>
      <c r="M1369" s="609"/>
      <c r="N1369" s="349"/>
    </row>
    <row r="1370" spans="1:69" ht="14" customHeight="1">
      <c r="A1370" s="345"/>
      <c r="B1370" s="346"/>
      <c r="C1370" s="346"/>
      <c r="D1370" s="346"/>
      <c r="E1370" s="346"/>
      <c r="F1370" s="346"/>
      <c r="G1370" s="346"/>
      <c r="H1370" s="622">
        <v>4</v>
      </c>
      <c r="I1370" s="609" t="str">
        <f>IF(B$1233="",BM1370,BE1370)</f>
        <v>The less you alienate others when addressing IMMIGRATION, the more aware of other's needs impacted by IMMIGRATION.</v>
      </c>
      <c r="J1370" s="609"/>
      <c r="K1370" s="609"/>
      <c r="L1370" s="609"/>
      <c r="M1370" s="609"/>
      <c r="N1370" s="349"/>
      <c r="BD1370" s="4">
        <v>4</v>
      </c>
      <c r="BE1370" s="101" t="str">
        <f>CONCATENATE(BG1370,BH1370,BI1370,BJ1370,BK1370,".")</f>
        <v>The less you alienate others when addressing IMMIGRATION, the more aware of other's needs impacted by IMMIGRATION.</v>
      </c>
      <c r="BF1370" s="203" t="s">
        <v>432</v>
      </c>
      <c r="BG1370" s="4" t="s">
        <v>1055</v>
      </c>
      <c r="BH1370" s="4" t="str">
        <f>BH1366</f>
        <v>IMMIGRATION</v>
      </c>
      <c r="BI1370" s="4" t="s">
        <v>1056</v>
      </c>
      <c r="BJ1370" s="4" t="str">
        <f>BH1370</f>
        <v>IMMIGRATION</v>
      </c>
      <c r="BM1370" s="4" t="str">
        <f>CONCATENATE(BN1370,BO1370,BP1370,BQ1370)</f>
        <v>The less you alienate others when addressing that political issue, the more aware of other's needs affected by that issue.</v>
      </c>
      <c r="BN1370" s="4" t="s">
        <v>1027</v>
      </c>
      <c r="BO1370" s="4" t="s">
        <v>1043</v>
      </c>
      <c r="BP1370" s="4" t="s">
        <v>1029</v>
      </c>
      <c r="BQ1370" s="4" t="s">
        <v>1044</v>
      </c>
    </row>
    <row r="1371" spans="1:69">
      <c r="A1371" s="345"/>
      <c r="B1371" s="346"/>
      <c r="C1371" s="346"/>
      <c r="D1371" s="346"/>
      <c r="E1371" s="346"/>
      <c r="F1371" s="346"/>
      <c r="G1371" s="346"/>
      <c r="H1371" s="623"/>
      <c r="I1371" s="609"/>
      <c r="J1371" s="609"/>
      <c r="K1371" s="609"/>
      <c r="L1371" s="609"/>
      <c r="M1371" s="609"/>
      <c r="N1371" s="349"/>
    </row>
    <row r="1372" spans="1:69">
      <c r="A1372" s="345"/>
      <c r="B1372" s="346"/>
      <c r="C1372" s="346"/>
      <c r="D1372" s="346"/>
      <c r="E1372" s="346"/>
      <c r="F1372" s="346"/>
      <c r="G1372" s="346"/>
      <c r="H1372" s="622"/>
      <c r="I1372" s="609"/>
      <c r="J1372" s="609"/>
      <c r="K1372" s="609"/>
      <c r="L1372" s="609"/>
      <c r="M1372" s="609"/>
      <c r="N1372" s="349"/>
    </row>
    <row r="1373" spans="1:69">
      <c r="A1373" s="345"/>
      <c r="B1373" s="346"/>
      <c r="C1373" s="346"/>
      <c r="D1373" s="346"/>
      <c r="E1373" s="346"/>
      <c r="F1373" s="346"/>
      <c r="G1373" s="346"/>
      <c r="H1373" s="623"/>
      <c r="I1373" s="609"/>
      <c r="J1373" s="609"/>
      <c r="K1373" s="609"/>
      <c r="L1373" s="609"/>
      <c r="M1373" s="609"/>
      <c r="N1373" s="349"/>
    </row>
    <row r="1374" spans="1:69">
      <c r="A1374" s="345"/>
      <c r="B1374" s="346"/>
      <c r="C1374" s="346"/>
      <c r="D1374" s="346"/>
      <c r="E1374" s="346"/>
      <c r="F1374" s="346"/>
      <c r="G1374" s="346"/>
      <c r="H1374" s="622">
        <v>5</v>
      </c>
      <c r="I1374" s="609" t="str">
        <f>IF(B$1233="",BM1374,BE1374)</f>
        <v>The more aware of other's IMMIGRATION impacted needs….</v>
      </c>
      <c r="J1374" s="609"/>
      <c r="K1374" s="609"/>
      <c r="L1374" s="609"/>
      <c r="M1374" s="609"/>
      <c r="N1374" s="349"/>
      <c r="BD1374" s="4">
        <v>5</v>
      </c>
      <c r="BE1374" s="101" t="str">
        <f>CONCATENATE(BG1374,BH1374,BI1374,BJ1374,".")</f>
        <v>The more aware of other's IMMIGRATION impacted needs….</v>
      </c>
      <c r="BF1374" s="203" t="s">
        <v>432</v>
      </c>
      <c r="BG1374" s="4" t="s">
        <v>1057</v>
      </c>
      <c r="BH1374" s="4" t="str">
        <f>BH1370</f>
        <v>IMMIGRATION</v>
      </c>
      <c r="BI1374" s="4" t="s">
        <v>1046</v>
      </c>
      <c r="BM1374" s="4" t="str">
        <f>CONCATENATE(BN1374,BO1374)</f>
        <v>The more aware of other's impacted needs by that issue…</v>
      </c>
      <c r="BN1374" s="4" t="s">
        <v>1033</v>
      </c>
      <c r="BO1374" s="4" t="s">
        <v>1047</v>
      </c>
    </row>
    <row r="1375" spans="1:69" ht="14" customHeight="1">
      <c r="A1375" s="345"/>
      <c r="B1375" s="346"/>
      <c r="C1375" s="346"/>
      <c r="D1375" s="346"/>
      <c r="E1375" s="346"/>
      <c r="F1375" s="346"/>
      <c r="G1375" s="346"/>
      <c r="H1375" s="347"/>
      <c r="I1375" s="609"/>
      <c r="J1375" s="609"/>
      <c r="K1375" s="609"/>
      <c r="L1375" s="609"/>
      <c r="M1375" s="609"/>
      <c r="N1375" s="349"/>
    </row>
    <row r="1376" spans="1:69">
      <c r="A1376" s="345"/>
      <c r="B1376" s="346"/>
      <c r="C1376" s="346"/>
      <c r="D1376" s="346"/>
      <c r="E1376" s="346"/>
      <c r="F1376" s="346"/>
      <c r="G1376" s="346"/>
      <c r="H1376" s="347"/>
      <c r="I1376" s="609"/>
      <c r="J1376" s="609"/>
      <c r="K1376" s="609"/>
      <c r="L1376" s="609"/>
      <c r="M1376" s="609"/>
      <c r="N1376" s="349"/>
    </row>
    <row r="1377" spans="1:81" ht="30" customHeight="1">
      <c r="A1377" s="407"/>
      <c r="B1377" s="408"/>
      <c r="C1377" s="408"/>
      <c r="D1377" s="408"/>
      <c r="E1377" s="408"/>
      <c r="F1377" s="408"/>
      <c r="G1377" s="408"/>
      <c r="H1377" s="409"/>
      <c r="I1377" s="408"/>
      <c r="J1377" s="408"/>
      <c r="K1377" s="408"/>
      <c r="L1377" s="408"/>
      <c r="M1377" s="408"/>
      <c r="N1377" s="410"/>
    </row>
    <row r="1378" spans="1:81" ht="30" customHeight="1">
      <c r="A1378" s="341" t="s">
        <v>66</v>
      </c>
      <c r="B1378" s="411" t="s">
        <v>1058</v>
      </c>
      <c r="C1378" s="411"/>
      <c r="D1378" s="411"/>
      <c r="E1378" s="411"/>
      <c r="F1378" s="411"/>
      <c r="G1378" s="411"/>
      <c r="H1378" s="411"/>
      <c r="I1378" s="411"/>
      <c r="J1378" s="411"/>
      <c r="K1378" s="411"/>
      <c r="L1378" s="411"/>
      <c r="M1378" s="626"/>
      <c r="N1378" s="627" t="s">
        <v>68</v>
      </c>
    </row>
    <row r="1379" spans="1:81">
      <c r="A1379" s="345"/>
      <c r="B1379" s="628" t="s">
        <v>1059</v>
      </c>
      <c r="C1379" s="628"/>
      <c r="D1379" s="628"/>
      <c r="E1379" s="628"/>
      <c r="F1379" s="628"/>
      <c r="G1379" s="628"/>
      <c r="H1379" s="628"/>
      <c r="I1379" s="628"/>
      <c r="J1379" s="628"/>
      <c r="K1379" s="628"/>
      <c r="L1379" s="628"/>
      <c r="M1379" s="628"/>
      <c r="N1379" s="349"/>
    </row>
    <row r="1380" spans="1:81">
      <c r="A1380" s="345"/>
      <c r="B1380" s="628"/>
      <c r="C1380" s="628"/>
      <c r="D1380" s="628"/>
      <c r="E1380" s="628"/>
      <c r="F1380" s="628"/>
      <c r="G1380" s="628"/>
      <c r="H1380" s="628"/>
      <c r="I1380" s="628"/>
      <c r="J1380" s="628"/>
      <c r="K1380" s="628"/>
      <c r="L1380" s="628"/>
      <c r="M1380" s="628"/>
      <c r="N1380" s="349"/>
    </row>
    <row r="1381" spans="1:81">
      <c r="A1381" s="345"/>
      <c r="B1381" s="628"/>
      <c r="C1381" s="628"/>
      <c r="D1381" s="628"/>
      <c r="E1381" s="628"/>
      <c r="F1381" s="628"/>
      <c r="G1381" s="628"/>
      <c r="H1381" s="628"/>
      <c r="I1381" s="628"/>
      <c r="J1381" s="628"/>
      <c r="K1381" s="628"/>
      <c r="L1381" s="628"/>
      <c r="M1381" s="628"/>
      <c r="N1381" s="349"/>
    </row>
    <row r="1382" spans="1:81" ht="14" customHeight="1">
      <c r="A1382" s="345"/>
      <c r="B1382" s="629" t="s">
        <v>1060</v>
      </c>
      <c r="C1382" s="629"/>
      <c r="D1382" s="629"/>
      <c r="E1382" s="629"/>
      <c r="F1382" s="629"/>
      <c r="G1382" s="629"/>
      <c r="H1382" s="629"/>
      <c r="I1382" s="629"/>
      <c r="J1382" s="629"/>
      <c r="K1382" s="629"/>
      <c r="L1382" s="629"/>
      <c r="M1382" s="629"/>
      <c r="N1382" s="349"/>
    </row>
    <row r="1383" spans="1:81">
      <c r="A1383" s="345"/>
      <c r="B1383" s="629"/>
      <c r="C1383" s="629"/>
      <c r="D1383" s="629"/>
      <c r="E1383" s="629"/>
      <c r="F1383" s="629"/>
      <c r="G1383" s="629"/>
      <c r="H1383" s="629"/>
      <c r="I1383" s="629"/>
      <c r="J1383" s="629"/>
      <c r="K1383" s="629"/>
      <c r="L1383" s="629"/>
      <c r="M1383" s="629"/>
      <c r="N1383" s="349"/>
    </row>
    <row r="1384" spans="1:81">
      <c r="A1384" s="345"/>
      <c r="B1384" s="629"/>
      <c r="C1384" s="629"/>
      <c r="D1384" s="629"/>
      <c r="E1384" s="629"/>
      <c r="F1384" s="629"/>
      <c r="G1384" s="629"/>
      <c r="H1384" s="629"/>
      <c r="I1384" s="629"/>
      <c r="J1384" s="629"/>
      <c r="K1384" s="629"/>
      <c r="L1384" s="629"/>
      <c r="M1384" s="629"/>
      <c r="N1384" s="349"/>
    </row>
    <row r="1385" spans="1:81">
      <c r="A1385" s="345"/>
      <c r="B1385" s="629"/>
      <c r="C1385" s="629"/>
      <c r="D1385" s="629"/>
      <c r="E1385" s="629"/>
      <c r="F1385" s="629"/>
      <c r="G1385" s="629"/>
      <c r="H1385" s="629"/>
      <c r="I1385" s="629"/>
      <c r="J1385" s="629"/>
      <c r="K1385" s="629"/>
      <c r="L1385" s="629"/>
      <c r="M1385" s="629"/>
      <c r="N1385" s="349"/>
    </row>
    <row r="1386" spans="1:81" ht="14">
      <c r="A1386" s="345"/>
      <c r="B1386" s="652"/>
      <c r="C1386" s="652"/>
      <c r="D1386" s="652"/>
      <c r="E1386" s="652"/>
      <c r="F1386" s="652"/>
      <c r="G1386" s="652"/>
      <c r="H1386" s="652"/>
      <c r="I1386" s="652"/>
      <c r="J1386" s="652"/>
      <c r="K1386" s="652"/>
      <c r="L1386" s="652"/>
      <c r="M1386" s="652"/>
      <c r="N1386" s="349"/>
    </row>
    <row r="1387" spans="1:81">
      <c r="A1387" s="345"/>
      <c r="B1387" s="346"/>
      <c r="C1387" s="346"/>
      <c r="D1387" s="346"/>
      <c r="E1387" s="346"/>
      <c r="F1387" s="346"/>
      <c r="G1387" s="346"/>
      <c r="H1387" s="347"/>
      <c r="I1387" s="346"/>
      <c r="J1387" s="346"/>
      <c r="K1387" s="346"/>
      <c r="L1387" s="346"/>
      <c r="M1387" s="346"/>
      <c r="N1387" s="349"/>
    </row>
    <row r="1388" spans="1:81" ht="18.649999999999999" customHeight="1">
      <c r="A1388" s="345"/>
      <c r="B1388" s="653" t="str">
        <f>BB1389</f>
        <v>If we win for immigrants crossing the border, I will respect its impact on your border security concerns.</v>
      </c>
      <c r="C1388" s="653"/>
      <c r="D1388" s="653"/>
      <c r="E1388" s="653"/>
      <c r="F1388" s="653"/>
      <c r="G1388" s="346"/>
      <c r="H1388" s="347"/>
      <c r="I1388" s="654" t="str">
        <f>BB1391</f>
        <v>If we win at border security, I will respect its impact on the immigrants you care about crossing the border.</v>
      </c>
      <c r="J1388" s="654"/>
      <c r="K1388" s="654"/>
      <c r="L1388" s="654"/>
      <c r="M1388" s="654"/>
      <c r="N1388" s="349"/>
      <c r="BE1388" s="157" t="str">
        <f t="shared" ref="BE1388:BL1388" si="21">BE1293</f>
        <v>IMM</v>
      </c>
      <c r="BF1388" s="157" t="str">
        <f t="shared" si="21"/>
        <v>CLI</v>
      </c>
      <c r="BG1388" s="157" t="str">
        <f t="shared" si="21"/>
        <v>GUN</v>
      </c>
      <c r="BH1388" s="157" t="str">
        <f t="shared" si="21"/>
        <v>ABO</v>
      </c>
      <c r="BI1388" s="157" t="str">
        <f t="shared" si="21"/>
        <v>HEA</v>
      </c>
      <c r="BJ1388" s="157" t="str">
        <f t="shared" si="21"/>
        <v>CRI</v>
      </c>
      <c r="BK1388" s="157" t="str">
        <f t="shared" si="21"/>
        <v>ECO</v>
      </c>
      <c r="BL1388" s="157" t="str">
        <f t="shared" si="21"/>
        <v>RAC</v>
      </c>
      <c r="BM1388" s="203" t="s">
        <v>432</v>
      </c>
    </row>
    <row r="1389" spans="1:81" ht="14" customHeight="1">
      <c r="A1389" s="345"/>
      <c r="B1389" s="653"/>
      <c r="C1389" s="653"/>
      <c r="D1389" s="653"/>
      <c r="E1389" s="653"/>
      <c r="F1389" s="653"/>
      <c r="G1389" s="346"/>
      <c r="H1389" s="347"/>
      <c r="I1389" s="654"/>
      <c r="J1389" s="654"/>
      <c r="K1389" s="654"/>
      <c r="L1389" s="654"/>
      <c r="M1389" s="654"/>
      <c r="N1389" s="349"/>
      <c r="BB1389" s="4" t="str">
        <f>IF($C$1047=BB$1047,BE1389,IF($C$1047=BB$1048,BF1389,IF($C$1047=BB$1049,BG1389,IF($C$1047=BB$1050,BH1389,IF($C$1047=BB$1051,BI1389,IF($C$1047=BB$1052,BJ1389,IF($C$1047=BB$1053,BK1389,IF($C$1047=BB$1054,BL1389,""))))))))</f>
        <v>If we win for immigrants crossing the border, I will respect its impact on your border security concerns.</v>
      </c>
      <c r="BD1389" s="253" t="s">
        <v>472</v>
      </c>
      <c r="BE1389" s="4" t="str">
        <f>CONCATENATE(BV1389,BV1390,BV1391,BV1392)</f>
        <v>If we win for immigrants crossing the border, I will respect its impact on your border security concerns.</v>
      </c>
      <c r="BF1389" s="4" t="str">
        <f>CONCATENATE(BW1389,BW1390,BW1391,BW1392)</f>
        <v>If we win with environmental controls, I will respect how they impact your strenuously regulated life.</v>
      </c>
      <c r="BG1389" s="4" t="str">
        <f>CONCATENATE(BX1389,BX1390,BX1391,BX1392)</f>
        <v>If we win strengthen gun control, I will respect its impact on your right and need to arm yourself.</v>
      </c>
      <c r="BH1389" s="4" t="str">
        <f>CONCATENATE(BY1389,BY1390,BY1391,BY1392)</f>
        <v>If we win reproductive rights, I will respect its impact on your need to give voice to the unborn.</v>
      </c>
      <c r="BI1389" s="4" t="s">
        <v>1061</v>
      </c>
      <c r="BJ1389" s="4" t="s">
        <v>1062</v>
      </c>
      <c r="BK1389" s="4" t="s">
        <v>1063</v>
      </c>
      <c r="BL1389" s="4" t="s">
        <v>1064</v>
      </c>
      <c r="BM1389" s="203" t="s">
        <v>432</v>
      </c>
      <c r="BN1389" s="4" t="s">
        <v>1065</v>
      </c>
      <c r="BU1389" s="253" t="s">
        <v>472</v>
      </c>
      <c r="BV1389" s="4" t="s">
        <v>1066</v>
      </c>
      <c r="BW1389" s="4" t="s">
        <v>1066</v>
      </c>
      <c r="BX1389" s="4" t="s">
        <v>1066</v>
      </c>
      <c r="BY1389" s="4" t="s">
        <v>1066</v>
      </c>
      <c r="BZ1389" s="4" t="s">
        <v>1066</v>
      </c>
      <c r="CA1389" s="4" t="s">
        <v>1066</v>
      </c>
      <c r="CB1389" s="4" t="s">
        <v>1066</v>
      </c>
      <c r="CC1389" s="4" t="s">
        <v>1066</v>
      </c>
    </row>
    <row r="1390" spans="1:81" ht="14" customHeight="1">
      <c r="A1390" s="345"/>
      <c r="B1390" s="653"/>
      <c r="C1390" s="653"/>
      <c r="D1390" s="653"/>
      <c r="E1390" s="653"/>
      <c r="F1390" s="653"/>
      <c r="G1390" s="346"/>
      <c r="H1390" s="347"/>
      <c r="I1390" s="654"/>
      <c r="J1390" s="654"/>
      <c r="K1390" s="654"/>
      <c r="L1390" s="654"/>
      <c r="M1390" s="654"/>
      <c r="N1390" s="349"/>
      <c r="BB1390" s="4" t="str">
        <f>IF($C$1047=BB$1047,BE1390,IF($C$1047=BB$1048,BF1390,IF($C$1047=BB$1049,BG1390,IF($C$1047=BB$1050,BH1390,IF($C$1047=BB$1051,BI1390,IF($C$1047=BB$1052,BJ1390,IF($C$1047=BB$1053,BK1390,IF($C$1047=BB$1054,BL1390,""))))))))</f>
        <v>If we lose immigrant rights, I will expect you to appreciate how devastating this can be to our impacted families and communities.</v>
      </c>
      <c r="BD1390" s="253" t="s">
        <v>481</v>
      </c>
      <c r="BE1390" s="4" t="str">
        <f>CONCATENATE(BV1393,BV1394,BV1395,BV1396)</f>
        <v>If we lose immigrant rights, I will expect you to appreciate how devastating this can be to our impacted families and communities.</v>
      </c>
      <c r="BF1390" s="4" t="str">
        <f>CONCATENATE(BW1393,BW1394,BW1395,BW1396)</f>
        <v>If we fail to stem climate change, I will expect you to appreciate the alarming impact on our affected habitats.</v>
      </c>
      <c r="BG1390" s="4" t="str">
        <f>CONCATENATE(BX1393,BX1394,BX1395,BX1396)</f>
        <v>If we lose gun control, I will expect you to appreciate my fears of gun violence with each mass shooting.</v>
      </c>
      <c r="BH1390" s="4" t="str">
        <f>CONCATENATE(BY1393,BY1394,BY1395,BY1396)</f>
        <v>If we lose reproductive rights, I will expect you to appreciate its impact on our reproductive health needs.</v>
      </c>
      <c r="BI1390" s="4" t="s">
        <v>1067</v>
      </c>
      <c r="BJ1390" s="4" t="s">
        <v>1068</v>
      </c>
      <c r="BK1390" s="4" t="s">
        <v>1069</v>
      </c>
      <c r="BL1390" s="4" t="s">
        <v>1070</v>
      </c>
      <c r="BM1390" s="203" t="s">
        <v>432</v>
      </c>
      <c r="BN1390" s="4" t="s">
        <v>1071</v>
      </c>
      <c r="BV1390" s="4" t="s">
        <v>1072</v>
      </c>
      <c r="BW1390" s="4" t="s">
        <v>1073</v>
      </c>
      <c r="BX1390" s="4" t="s">
        <v>1074</v>
      </c>
      <c r="BY1390" s="4" t="s">
        <v>1075</v>
      </c>
    </row>
    <row r="1391" spans="1:81" ht="14" customHeight="1">
      <c r="A1391" s="345"/>
      <c r="B1391" s="653"/>
      <c r="C1391" s="653"/>
      <c r="D1391" s="653"/>
      <c r="E1391" s="653"/>
      <c r="F1391" s="653"/>
      <c r="G1391" s="346"/>
      <c r="H1391" s="347"/>
      <c r="I1391" s="654"/>
      <c r="J1391" s="654"/>
      <c r="K1391" s="654"/>
      <c r="L1391" s="654"/>
      <c r="M1391" s="654"/>
      <c r="N1391" s="349"/>
      <c r="BB1391" s="4" t="str">
        <f>IF($C$1047=BB$1047,BE1391,IF($C$1047=BB$1048,BF1391,IF($C$1047=BB$1049,BG1391,IF($C$1047=BB$1050,BH1391,IF($C$1047=BB$1051,BI1391,IF($C$1047=BB$1052,BJ1391,IF($C$1047=BB$1053,BK1391,IF($C$1047=BB$1054,BL1391,""))))))))</f>
        <v>If we win at border security, I will respect its impact on the immigrants you care about crossing the border.</v>
      </c>
      <c r="BD1391" s="253" t="s">
        <v>490</v>
      </c>
      <c r="BE1391" s="4" t="str">
        <f>CONCATENATE(BV1397,BV1398,BV1399,BV1400)</f>
        <v>If we win at border security, I will respect its impact on the immigrants you care about crossing the border.</v>
      </c>
      <c r="BF1391" s="4" t="str">
        <f>CONCATENATE(BW1397,BW1398,BW1399,BW1400)</f>
        <v>If we allow nature to correct itself, I will respect how my deregulated business could impact you.</v>
      </c>
      <c r="BG1391" s="4" t="str">
        <f>CONCATENATE(BX1397,BX1398,BX1399,BX1400)</f>
        <v>If we win to counter gun control, I will respect your trauma from various forms of gun violence.</v>
      </c>
      <c r="BH1391" s="4" t="str">
        <f>CONCATENATE(BY1397,BY1398,BY1399,BY1400)</f>
        <v xml:space="preserve">If we win rights for the unborn, I will respect its impact on your reproductive health needs. </v>
      </c>
      <c r="BI1391" s="4" t="s">
        <v>1076</v>
      </c>
      <c r="BJ1391" s="4" t="s">
        <v>1077</v>
      </c>
      <c r="BK1391" s="4" t="s">
        <v>1078</v>
      </c>
      <c r="BL1391" s="4" t="s">
        <v>1079</v>
      </c>
      <c r="BM1391" s="203" t="s">
        <v>432</v>
      </c>
      <c r="BN1391" s="4" t="s">
        <v>1065</v>
      </c>
      <c r="BV1391" s="4" t="s">
        <v>1080</v>
      </c>
      <c r="BW1391" s="4" t="s">
        <v>1080</v>
      </c>
      <c r="BX1391" s="4" t="s">
        <v>1080</v>
      </c>
      <c r="BY1391" s="4" t="s">
        <v>1080</v>
      </c>
      <c r="BZ1391" s="4" t="s">
        <v>1080</v>
      </c>
      <c r="CA1391" s="4" t="s">
        <v>1080</v>
      </c>
      <c r="CB1391" s="4" t="s">
        <v>1080</v>
      </c>
      <c r="CC1391" s="4" t="s">
        <v>1080</v>
      </c>
    </row>
    <row r="1392" spans="1:81" ht="15" customHeight="1">
      <c r="A1392" s="345"/>
      <c r="B1392" s="653"/>
      <c r="C1392" s="653"/>
      <c r="D1392" s="653"/>
      <c r="E1392" s="653"/>
      <c r="F1392" s="653"/>
      <c r="G1392" s="346"/>
      <c r="H1392" s="347"/>
      <c r="I1392" s="654"/>
      <c r="J1392" s="654"/>
      <c r="K1392" s="654"/>
      <c r="L1392" s="654"/>
      <c r="M1392" s="654"/>
      <c r="N1392" s="349"/>
      <c r="BB1392" s="4" t="str">
        <f>IF($C$1047=BB$1047,BE1392,IF($C$1047=BB$1048,BF1392,IF($C$1047=BB$1049,BG1392,IF($C$1047=BB$1050,BH1392,IF($C$1047=BB$1051,BI1392,IF($C$1047=BB$1052,BJ1392,IF($C$1047=BB$1053,BK1392,IF($C$1047=BB$1054,BL1392,""))))))))</f>
        <v>If we lose border security, I will expect you to appreciate how devastating this can be to our impacted families and communities.</v>
      </c>
      <c r="BD1392" s="253" t="s">
        <v>499</v>
      </c>
      <c r="BE1392" s="4" t="str">
        <f>CONCATENATE(BV1401,BV1402,BV1403,BV1404)</f>
        <v>If we lose border security, I will expect you to appreciate how devastating this can be to our impacted families and communities.</v>
      </c>
      <c r="BF1392" s="4" t="str">
        <f>CONCATENATE(BW1401,BW1402,BW1403,BW1404)</f>
        <v>If subjected further to onereous regulations, I will expect you to appreciate my reduced capacity to provide for you.</v>
      </c>
      <c r="BG1392" s="4" t="str">
        <f>CONCATENATE(BX1401,BX1402,BX1403,BX1404)</f>
        <v>If we lose gun rights, I will expect you to appreciate its impact on my right and need to arm myself.</v>
      </c>
      <c r="BH1392" s="4" t="str">
        <f>CONCATENATE(BY1401,BY1402,BY1403,BY1404)</f>
        <v>If we lose rights for the unborn, I will expect you to appreciate its impact on the voiceless unborn.</v>
      </c>
      <c r="BI1392" s="4" t="s">
        <v>1081</v>
      </c>
      <c r="BJ1392" s="4" t="s">
        <v>1082</v>
      </c>
      <c r="BK1392" s="4" t="s">
        <v>1083</v>
      </c>
      <c r="BL1392" s="4" t="s">
        <v>1084</v>
      </c>
      <c r="BM1392" s="203" t="s">
        <v>432</v>
      </c>
      <c r="BN1392" s="4" t="s">
        <v>1071</v>
      </c>
      <c r="BV1392" s="4" t="s">
        <v>1085</v>
      </c>
      <c r="BW1392" s="4" t="s">
        <v>1086</v>
      </c>
      <c r="BX1392" s="4" t="s">
        <v>1087</v>
      </c>
      <c r="BY1392" s="4" t="s">
        <v>1088</v>
      </c>
    </row>
    <row r="1393" spans="1:81" ht="14" customHeight="1">
      <c r="A1393" s="345"/>
      <c r="B1393" s="653"/>
      <c r="C1393" s="653"/>
      <c r="D1393" s="653"/>
      <c r="E1393" s="653"/>
      <c r="F1393" s="653"/>
      <c r="G1393" s="346"/>
      <c r="H1393" s="347"/>
      <c r="I1393" s="654"/>
      <c r="J1393" s="654"/>
      <c r="K1393" s="654"/>
      <c r="L1393" s="654"/>
      <c r="M1393" s="654"/>
      <c r="N1393" s="349"/>
      <c r="BU1393" s="253" t="s">
        <v>481</v>
      </c>
      <c r="BV1393" s="4" t="s">
        <v>1089</v>
      </c>
      <c r="BW1393" s="4" t="s">
        <v>1089</v>
      </c>
      <c r="BX1393" s="4" t="s">
        <v>1089</v>
      </c>
      <c r="BY1393" s="4" t="s">
        <v>1089</v>
      </c>
      <c r="BZ1393" s="4" t="s">
        <v>1089</v>
      </c>
      <c r="CA1393" s="4" t="s">
        <v>1089</v>
      </c>
      <c r="CB1393" s="4" t="s">
        <v>1089</v>
      </c>
      <c r="CC1393" s="4" t="s">
        <v>1089</v>
      </c>
    </row>
    <row r="1394" spans="1:81" ht="14" customHeight="1">
      <c r="A1394" s="345"/>
      <c r="B1394" s="653"/>
      <c r="C1394" s="653"/>
      <c r="D1394" s="653"/>
      <c r="E1394" s="653"/>
      <c r="F1394" s="653"/>
      <c r="G1394" s="346"/>
      <c r="H1394" s="347"/>
      <c r="I1394" s="654"/>
      <c r="J1394" s="654"/>
      <c r="K1394" s="654"/>
      <c r="L1394" s="654"/>
      <c r="M1394" s="654"/>
      <c r="N1394" s="349"/>
      <c r="BV1394" s="4" t="s">
        <v>1090</v>
      </c>
      <c r="BW1394" s="4" t="s">
        <v>1091</v>
      </c>
      <c r="BX1394" s="4" t="s">
        <v>1092</v>
      </c>
      <c r="BY1394" s="4" t="s">
        <v>1093</v>
      </c>
    </row>
    <row r="1395" spans="1:81" ht="14" customHeight="1">
      <c r="A1395" s="345"/>
      <c r="B1395" s="653"/>
      <c r="C1395" s="653"/>
      <c r="D1395" s="653"/>
      <c r="E1395" s="653"/>
      <c r="F1395" s="653"/>
      <c r="G1395" s="346"/>
      <c r="H1395" s="347"/>
      <c r="I1395" s="654"/>
      <c r="J1395" s="654"/>
      <c r="K1395" s="654"/>
      <c r="L1395" s="654"/>
      <c r="M1395" s="654"/>
      <c r="N1395" s="349"/>
      <c r="BV1395" s="4" t="s">
        <v>1094</v>
      </c>
      <c r="BW1395" s="4" t="s">
        <v>1094</v>
      </c>
      <c r="BX1395" s="4" t="s">
        <v>1094</v>
      </c>
      <c r="BY1395" s="4" t="s">
        <v>1094</v>
      </c>
      <c r="BZ1395" s="4" t="s">
        <v>1094</v>
      </c>
      <c r="CA1395" s="4" t="s">
        <v>1094</v>
      </c>
      <c r="CB1395" s="4" t="s">
        <v>1094</v>
      </c>
      <c r="CC1395" s="4" t="s">
        <v>1094</v>
      </c>
    </row>
    <row r="1396" spans="1:81" ht="14.4" customHeight="1">
      <c r="A1396" s="345"/>
      <c r="B1396" s="346"/>
      <c r="C1396" s="346"/>
      <c r="D1396" s="346"/>
      <c r="E1396" s="346"/>
      <c r="F1396" s="346"/>
      <c r="G1396" s="655" t="s">
        <v>545</v>
      </c>
      <c r="H1396" s="720" t="s">
        <v>997</v>
      </c>
      <c r="I1396" s="346"/>
      <c r="J1396" s="346"/>
      <c r="K1396" s="346"/>
      <c r="L1396" s="346"/>
      <c r="M1396" s="346"/>
      <c r="N1396" s="349"/>
      <c r="BE1396" s="449" t="s">
        <v>996</v>
      </c>
      <c r="BV1396" s="4" t="s">
        <v>1095</v>
      </c>
      <c r="BW1396" s="4" t="s">
        <v>1096</v>
      </c>
      <c r="BX1396" s="4" t="s">
        <v>1097</v>
      </c>
      <c r="BY1396" s="4" t="s">
        <v>1098</v>
      </c>
    </row>
    <row r="1397" spans="1:81" ht="14.4" customHeight="1">
      <c r="A1397" s="345"/>
      <c r="B1397" s="346"/>
      <c r="C1397" s="346"/>
      <c r="D1397" s="346"/>
      <c r="E1397" s="346"/>
      <c r="F1397" s="346"/>
      <c r="G1397" s="655"/>
      <c r="H1397" s="720"/>
      <c r="I1397" s="346"/>
      <c r="J1397" s="346"/>
      <c r="K1397" s="346"/>
      <c r="L1397" s="346"/>
      <c r="M1397" s="346"/>
      <c r="N1397" s="349"/>
      <c r="BE1397" s="449" t="s">
        <v>998</v>
      </c>
      <c r="BU1397" s="253" t="s">
        <v>490</v>
      </c>
      <c r="BV1397" s="4" t="s">
        <v>1066</v>
      </c>
      <c r="BW1397" s="4" t="s">
        <v>1089</v>
      </c>
      <c r="BX1397" s="4" t="s">
        <v>1066</v>
      </c>
      <c r="BY1397" s="4" t="s">
        <v>1066</v>
      </c>
      <c r="BZ1397" s="4" t="s">
        <v>1066</v>
      </c>
      <c r="CA1397" s="4" t="s">
        <v>1066</v>
      </c>
      <c r="CB1397" s="4" t="s">
        <v>1066</v>
      </c>
      <c r="CC1397" s="4" t="s">
        <v>1066</v>
      </c>
    </row>
    <row r="1398" spans="1:81" ht="14" customHeight="1">
      <c r="A1398" s="345"/>
      <c r="B1398" s="346"/>
      <c r="C1398" s="346"/>
      <c r="D1398" s="346"/>
      <c r="E1398" s="346"/>
      <c r="F1398" s="346"/>
      <c r="G1398" s="655"/>
      <c r="H1398" s="720"/>
      <c r="I1398" s="346"/>
      <c r="J1398" s="346"/>
      <c r="K1398" s="346"/>
      <c r="L1398" s="346"/>
      <c r="M1398" s="346"/>
      <c r="N1398" s="349"/>
      <c r="BE1398" s="449" t="s">
        <v>999</v>
      </c>
      <c r="BV1398" s="4" t="s">
        <v>1099</v>
      </c>
      <c r="BW1398" s="4" t="s">
        <v>1100</v>
      </c>
      <c r="BX1398" s="4" t="s">
        <v>1101</v>
      </c>
      <c r="BY1398" s="4" t="s">
        <v>1102</v>
      </c>
    </row>
    <row r="1399" spans="1:81" ht="14" customHeight="1">
      <c r="A1399" s="345"/>
      <c r="B1399" s="346"/>
      <c r="C1399" s="346"/>
      <c r="D1399" s="346"/>
      <c r="E1399" s="346"/>
      <c r="F1399" s="346"/>
      <c r="G1399" s="655"/>
      <c r="H1399" s="720"/>
      <c r="I1399" s="346"/>
      <c r="J1399" s="346"/>
      <c r="K1399" s="346"/>
      <c r="L1399" s="346"/>
      <c r="M1399" s="346"/>
      <c r="N1399" s="349"/>
      <c r="BE1399" s="449" t="s">
        <v>1000</v>
      </c>
      <c r="BV1399" s="4" t="s">
        <v>1080</v>
      </c>
      <c r="BW1399" s="4" t="s">
        <v>1080</v>
      </c>
      <c r="BX1399" s="4" t="s">
        <v>1080</v>
      </c>
      <c r="BY1399" s="4" t="s">
        <v>1080</v>
      </c>
      <c r="BZ1399" s="4" t="s">
        <v>1080</v>
      </c>
      <c r="CA1399" s="4" t="s">
        <v>1080</v>
      </c>
      <c r="CB1399" s="4" t="s">
        <v>1080</v>
      </c>
      <c r="CC1399" s="4" t="s">
        <v>1080</v>
      </c>
    </row>
    <row r="1400" spans="1:81" ht="14" customHeight="1">
      <c r="A1400" s="345"/>
      <c r="B1400" s="346"/>
      <c r="C1400" s="346"/>
      <c r="D1400" s="346"/>
      <c r="E1400" s="346"/>
      <c r="F1400" s="346"/>
      <c r="G1400" s="655"/>
      <c r="H1400" s="720"/>
      <c r="I1400" s="346"/>
      <c r="J1400" s="346"/>
      <c r="K1400" s="346"/>
      <c r="L1400" s="346"/>
      <c r="M1400" s="346"/>
      <c r="N1400" s="349"/>
      <c r="BE1400" s="449" t="s">
        <v>1001</v>
      </c>
      <c r="BV1400" s="4" t="s">
        <v>1103</v>
      </c>
      <c r="BW1400" s="4" t="s">
        <v>1104</v>
      </c>
      <c r="BX1400" s="4" t="s">
        <v>1105</v>
      </c>
      <c r="BY1400" s="4" t="s">
        <v>1106</v>
      </c>
    </row>
    <row r="1401" spans="1:81" ht="14" customHeight="1">
      <c r="A1401" s="345"/>
      <c r="B1401" s="653" t="str">
        <f>BB1390</f>
        <v>If we lose immigrant rights, I will expect you to appreciate how devastating this can be to our impacted families and communities.</v>
      </c>
      <c r="C1401" s="653"/>
      <c r="D1401" s="653"/>
      <c r="E1401" s="653"/>
      <c r="F1401" s="653"/>
      <c r="G1401" s="346"/>
      <c r="H1401" s="347"/>
      <c r="I1401" s="654" t="str">
        <f>BB1392</f>
        <v>If we lose border security, I will expect you to appreciate how devastating this can be to our impacted families and communities.</v>
      </c>
      <c r="J1401" s="654"/>
      <c r="K1401" s="654"/>
      <c r="L1401" s="654"/>
      <c r="M1401" s="654"/>
      <c r="N1401" s="349"/>
      <c r="BU1401" s="253" t="s">
        <v>499</v>
      </c>
      <c r="BV1401" s="4" t="s">
        <v>1089</v>
      </c>
      <c r="BW1401" s="4" t="s">
        <v>1107</v>
      </c>
      <c r="BX1401" s="4" t="s">
        <v>1089</v>
      </c>
      <c r="BY1401" s="4" t="s">
        <v>1089</v>
      </c>
      <c r="BZ1401" s="4" t="s">
        <v>1089</v>
      </c>
      <c r="CA1401" s="4" t="s">
        <v>1089</v>
      </c>
      <c r="CB1401" s="4" t="s">
        <v>1089</v>
      </c>
      <c r="CC1401" s="4" t="s">
        <v>1089</v>
      </c>
    </row>
    <row r="1402" spans="1:81" ht="14" customHeight="1">
      <c r="A1402" s="345"/>
      <c r="B1402" s="653"/>
      <c r="C1402" s="653"/>
      <c r="D1402" s="653"/>
      <c r="E1402" s="653"/>
      <c r="F1402" s="653"/>
      <c r="G1402" s="346"/>
      <c r="H1402" s="347"/>
      <c r="I1402" s="654"/>
      <c r="J1402" s="654"/>
      <c r="K1402" s="654"/>
      <c r="L1402" s="654"/>
      <c r="M1402" s="654"/>
      <c r="N1402" s="349"/>
      <c r="BF1402" s="101" t="str">
        <f>BF1307</f>
        <v>immigration</v>
      </c>
      <c r="BV1402" s="4" t="s">
        <v>1108</v>
      </c>
      <c r="BW1402" s="4" t="s">
        <v>1109</v>
      </c>
      <c r="BX1402" s="4" t="s">
        <v>1110</v>
      </c>
      <c r="BY1402" s="4" t="s">
        <v>1111</v>
      </c>
    </row>
    <row r="1403" spans="1:81" ht="14" customHeight="1">
      <c r="A1403" s="345"/>
      <c r="B1403" s="653"/>
      <c r="C1403" s="653"/>
      <c r="D1403" s="653"/>
      <c r="E1403" s="653"/>
      <c r="F1403" s="653"/>
      <c r="G1403" s="346"/>
      <c r="H1403" s="347"/>
      <c r="I1403" s="654"/>
      <c r="J1403" s="654"/>
      <c r="K1403" s="654"/>
      <c r="L1403" s="654"/>
      <c r="M1403" s="654"/>
      <c r="N1403" s="349"/>
      <c r="BC1403" s="4" t="str">
        <f>IF(OR(B$1233=0,B$1233=""),"",CONCATENATE(BE1403,BF1403,BG1403))</f>
        <v>This wording helps me engage with the opposing side of immigration politics.</v>
      </c>
      <c r="BE1403" s="4" t="s">
        <v>1112</v>
      </c>
      <c r="BF1403" s="4" t="str">
        <f>BF1402</f>
        <v>immigration</v>
      </c>
      <c r="BG1403" s="4" t="s">
        <v>1003</v>
      </c>
      <c r="BV1403" s="4" t="s">
        <v>1094</v>
      </c>
      <c r="BW1403" s="4" t="s">
        <v>1094</v>
      </c>
      <c r="BX1403" s="4" t="s">
        <v>1094</v>
      </c>
      <c r="BY1403" s="4" t="s">
        <v>1094</v>
      </c>
      <c r="BZ1403" s="4" t="s">
        <v>1094</v>
      </c>
      <c r="CA1403" s="4" t="s">
        <v>1094</v>
      </c>
      <c r="CB1403" s="4" t="s">
        <v>1094</v>
      </c>
      <c r="CC1403" s="4" t="s">
        <v>1094</v>
      </c>
    </row>
    <row r="1404" spans="1:81" ht="14" customHeight="1">
      <c r="A1404" s="345"/>
      <c r="B1404" s="653"/>
      <c r="C1404" s="653"/>
      <c r="D1404" s="653"/>
      <c r="E1404" s="653"/>
      <c r="F1404" s="653"/>
      <c r="G1404" s="346"/>
      <c r="H1404" s="347"/>
      <c r="I1404" s="654"/>
      <c r="J1404" s="654"/>
      <c r="K1404" s="654"/>
      <c r="L1404" s="654"/>
      <c r="M1404" s="654"/>
      <c r="N1404" s="349"/>
      <c r="BC1404" s="4" t="str">
        <f>IF(OR(B$1233=0,B$1233=""),"",CONCATENATE(BE1404,BF1404,BG1404))</f>
        <v>Now I can be less dependent on laws requiring my response to immigration-related needs.</v>
      </c>
      <c r="BE1404" s="4" t="s">
        <v>1113</v>
      </c>
      <c r="BF1404" s="4" t="str">
        <f>BF1403</f>
        <v>immigration</v>
      </c>
      <c r="BG1404" s="203" t="s">
        <v>1114</v>
      </c>
      <c r="BV1404" s="4" t="s">
        <v>1095</v>
      </c>
      <c r="BW1404" s="4" t="s">
        <v>1115</v>
      </c>
      <c r="BX1404" s="4" t="s">
        <v>1116</v>
      </c>
      <c r="BY1404" s="4" t="s">
        <v>1117</v>
      </c>
    </row>
    <row r="1405" spans="1:81" ht="14" customHeight="1">
      <c r="A1405" s="345"/>
      <c r="B1405" s="653"/>
      <c r="C1405" s="653"/>
      <c r="D1405" s="653"/>
      <c r="E1405" s="653"/>
      <c r="F1405" s="653"/>
      <c r="G1405" s="346"/>
      <c r="H1405" s="347"/>
      <c r="I1405" s="654"/>
      <c r="J1405" s="654"/>
      <c r="K1405" s="654"/>
      <c r="L1405" s="654"/>
      <c r="M1405" s="654"/>
      <c r="N1405" s="349"/>
      <c r="BC1405" s="4" t="str">
        <f>IF(OR(B$1233=0,B$1233=""),"",CONCATENATE(BE1405,BF1405,BG1405))</f>
        <v>I can now better handle losing at immigration politics.</v>
      </c>
      <c r="BE1405" s="4" t="s">
        <v>1118</v>
      </c>
      <c r="BF1405" s="4" t="str">
        <f>BF1404</f>
        <v>immigration</v>
      </c>
      <c r="BG1405" s="4" t="s">
        <v>1003</v>
      </c>
    </row>
    <row r="1406" spans="1:81" ht="14" customHeight="1">
      <c r="A1406" s="345"/>
      <c r="B1406" s="653"/>
      <c r="C1406" s="653"/>
      <c r="D1406" s="653"/>
      <c r="E1406" s="653"/>
      <c r="F1406" s="653"/>
      <c r="G1406" s="346"/>
      <c r="H1406" s="347"/>
      <c r="I1406" s="654"/>
      <c r="J1406" s="654"/>
      <c r="K1406" s="654"/>
      <c r="L1406" s="654"/>
      <c r="M1406" s="654"/>
      <c r="N1406" s="349"/>
    </row>
    <row r="1407" spans="1:81" ht="14" customHeight="1">
      <c r="A1407" s="345"/>
      <c r="B1407" s="653"/>
      <c r="C1407" s="653"/>
      <c r="D1407" s="653"/>
      <c r="E1407" s="653"/>
      <c r="F1407" s="653"/>
      <c r="G1407" s="346"/>
      <c r="H1407" s="347"/>
      <c r="I1407" s="654"/>
      <c r="J1407" s="654"/>
      <c r="K1407" s="654"/>
      <c r="L1407" s="654"/>
      <c r="M1407" s="654"/>
      <c r="N1407" s="349"/>
    </row>
    <row r="1408" spans="1:81">
      <c r="A1408" s="345"/>
      <c r="B1408" s="346"/>
      <c r="C1408" s="346"/>
      <c r="D1408" s="346"/>
      <c r="E1408" s="346"/>
      <c r="F1408" s="346"/>
      <c r="G1408" s="346"/>
      <c r="H1408" s="347"/>
      <c r="I1408" s="346"/>
      <c r="J1408" s="346"/>
      <c r="K1408" s="346"/>
      <c r="L1408" s="346"/>
      <c r="M1408" s="346"/>
      <c r="N1408" s="349"/>
    </row>
    <row r="1409" spans="1:63">
      <c r="A1409" s="345"/>
      <c r="B1409" s="346"/>
      <c r="C1409" s="346"/>
      <c r="D1409" s="346"/>
      <c r="E1409" s="346"/>
      <c r="F1409" s="346"/>
      <c r="G1409" s="346"/>
      <c r="H1409" s="347"/>
      <c r="I1409" s="346"/>
      <c r="J1409" s="346"/>
      <c r="K1409" s="346"/>
      <c r="L1409" s="346"/>
      <c r="M1409" s="346"/>
      <c r="N1409" s="349"/>
      <c r="BG1409" s="4" t="s">
        <v>1008</v>
      </c>
      <c r="BH1409" s="4" t="s">
        <v>446</v>
      </c>
      <c r="BI1409" s="4" t="s">
        <v>1009</v>
      </c>
      <c r="BJ1409" s="4" t="s">
        <v>448</v>
      </c>
      <c r="BK1409" s="4" t="s">
        <v>1010</v>
      </c>
    </row>
    <row r="1410" spans="1:63" ht="10.25" customHeight="1" thickBot="1">
      <c r="A1410" s="345"/>
      <c r="B1410" s="346"/>
      <c r="C1410" s="346"/>
      <c r="D1410" s="346"/>
      <c r="E1410" s="346"/>
      <c r="F1410" s="346"/>
      <c r="G1410" s="346"/>
      <c r="H1410" s="347"/>
      <c r="I1410" s="346"/>
      <c r="J1410" s="346"/>
      <c r="K1410" s="346"/>
      <c r="L1410" s="346"/>
      <c r="M1410" s="346"/>
      <c r="N1410" s="349"/>
    </row>
    <row r="1411" spans="1:63" ht="17" customHeight="1">
      <c r="A1411" s="345"/>
      <c r="B1411" s="656" t="str">
        <f>BC1403</f>
        <v>This wording helps me engage with the opposing side of immigration politics.</v>
      </c>
      <c r="C1411" s="656"/>
      <c r="D1411" s="656"/>
      <c r="E1411" s="656"/>
      <c r="F1411" s="656"/>
      <c r="G1411" s="656"/>
      <c r="H1411" s="657"/>
      <c r="I1411" s="645"/>
      <c r="J1411" s="646"/>
      <c r="K1411" s="646"/>
      <c r="L1411" s="646"/>
      <c r="M1411" s="647"/>
      <c r="N1411" s="349"/>
      <c r="BF1411" s="4">
        <v>15</v>
      </c>
      <c r="BG1411" s="4">
        <f>BF1411-3</f>
        <v>12</v>
      </c>
      <c r="BH1411" s="4">
        <f>BG1411-3</f>
        <v>9</v>
      </c>
      <c r="BI1411" s="4">
        <f>BH1411-3</f>
        <v>6</v>
      </c>
      <c r="BJ1411" s="4">
        <f>BI1411-3</f>
        <v>3</v>
      </c>
      <c r="BK1411" s="4">
        <f>BJ1411-3</f>
        <v>0</v>
      </c>
    </row>
    <row r="1412" spans="1:63" ht="17" customHeight="1" thickBot="1">
      <c r="A1412" s="345"/>
      <c r="B1412" s="656"/>
      <c r="C1412" s="656"/>
      <c r="D1412" s="656"/>
      <c r="E1412" s="656"/>
      <c r="F1412" s="656"/>
      <c r="G1412" s="656"/>
      <c r="H1412" s="657"/>
      <c r="I1412" s="648"/>
      <c r="J1412" s="649"/>
      <c r="K1412" s="649"/>
      <c r="L1412" s="649"/>
      <c r="M1412" s="650"/>
      <c r="N1412" s="349"/>
      <c r="BE1412" s="4">
        <f>IF(I1411=BE$1301,5,IF(I1411=BE$1302,4,IF(I1411=BE$1303,3,IF(I1411=BE$1304,2,IF(I1411=BE$1305,1,0)))))</f>
        <v>0</v>
      </c>
    </row>
    <row r="1413" spans="1:63" ht="17" customHeight="1">
      <c r="A1413" s="345"/>
      <c r="B1413" s="656" t="str">
        <f>BC1404</f>
        <v>Now I can be less dependent on laws requiring my response to immigration-related needs.</v>
      </c>
      <c r="C1413" s="656"/>
      <c r="D1413" s="656"/>
      <c r="E1413" s="656"/>
      <c r="F1413" s="656"/>
      <c r="G1413" s="656"/>
      <c r="H1413" s="657"/>
      <c r="I1413" s="645"/>
      <c r="J1413" s="646"/>
      <c r="K1413" s="646"/>
      <c r="L1413" s="646"/>
      <c r="M1413" s="647"/>
      <c r="N1413" s="349"/>
      <c r="BE1413" s="4">
        <f>IF(I1413=BE$1301,5,IF(I1413=BE$1302,4,IF(I1413=BE$1303,3,IF(I1413=BE$1304,2,IF(I1413=BE$1305,1,0)))))</f>
        <v>0</v>
      </c>
    </row>
    <row r="1414" spans="1:63" ht="17" customHeight="1" thickBot="1">
      <c r="A1414" s="345"/>
      <c r="B1414" s="656"/>
      <c r="C1414" s="656"/>
      <c r="D1414" s="656"/>
      <c r="E1414" s="656"/>
      <c r="F1414" s="656"/>
      <c r="G1414" s="656"/>
      <c r="H1414" s="657"/>
      <c r="I1414" s="648"/>
      <c r="J1414" s="649"/>
      <c r="K1414" s="649"/>
      <c r="L1414" s="649"/>
      <c r="M1414" s="650"/>
      <c r="N1414" s="349"/>
      <c r="BE1414" s="4">
        <f>IF(I1415=BE$1301,5,IF(I1415=BE$1302,4,IF(I1415=BE$1303,3,IF(I1415=BE$1304,2,IF(I1415=BE$1305,1,0)))))</f>
        <v>0</v>
      </c>
    </row>
    <row r="1415" spans="1:63" ht="17" customHeight="1">
      <c r="A1415" s="345"/>
      <c r="B1415" s="656" t="str">
        <f>BC1405</f>
        <v>I can now better handle losing at immigration politics.</v>
      </c>
      <c r="C1415" s="656"/>
      <c r="D1415" s="656"/>
      <c r="E1415" s="656"/>
      <c r="F1415" s="656"/>
      <c r="G1415" s="656"/>
      <c r="H1415" s="657"/>
      <c r="I1415" s="645"/>
      <c r="J1415" s="646"/>
      <c r="K1415" s="646"/>
      <c r="L1415" s="646"/>
      <c r="M1415" s="647"/>
      <c r="N1415" s="349"/>
      <c r="BE1415" s="101">
        <f>SUM(BE1412:BE1414)</f>
        <v>0</v>
      </c>
    </row>
    <row r="1416" spans="1:63" ht="17" customHeight="1" thickBot="1">
      <c r="A1416" s="345"/>
      <c r="B1416" s="656"/>
      <c r="C1416" s="656"/>
      <c r="D1416" s="656"/>
      <c r="E1416" s="656"/>
      <c r="F1416" s="656"/>
      <c r="G1416" s="656"/>
      <c r="H1416" s="657"/>
      <c r="I1416" s="648"/>
      <c r="J1416" s="649"/>
      <c r="K1416" s="649"/>
      <c r="L1416" s="649"/>
      <c r="M1416" s="650"/>
      <c r="N1416" s="349"/>
      <c r="BE1416" s="101" t="str">
        <f>IF(AND(BE1415&gt;=BK1411,BE1415&lt;BJ1411),BK1409,IF(AND(BE1415&gt;=BJ1411,BE1415&lt;BI1411),BJ1409,IF(AND(BE1415&gt;=BI1411,BE1415&lt;BH1411),BI1409,IF(AND(BE1415&gt;=BH1411,BE1415&lt;BG1411),BH1409,IF(AND(BE1415&gt;=BG1411,BE1415&lt;=BF1411),BG1409)))))</f>
        <v>low</v>
      </c>
    </row>
    <row r="1417" spans="1:63" ht="5" customHeight="1">
      <c r="A1417" s="345"/>
      <c r="B1417" s="346"/>
      <c r="C1417" s="346"/>
      <c r="D1417" s="346"/>
      <c r="E1417" s="346"/>
      <c r="F1417" s="346"/>
      <c r="G1417" s="346"/>
      <c r="H1417" s="347"/>
      <c r="I1417" s="346"/>
      <c r="J1417" s="346"/>
      <c r="K1417" s="346"/>
      <c r="L1417" s="346"/>
      <c r="M1417" s="346"/>
      <c r="N1417" s="349"/>
    </row>
    <row r="1418" spans="1:63">
      <c r="A1418" s="345"/>
      <c r="B1418" s="651" t="str">
        <f>BC1423</f>
        <v>Are you ready to honor needs without alienating laws about immigration? After choosing an issue, select above how well you can agree with these radically different approaches to immigration politics. Replace being led with taking the lead.</v>
      </c>
      <c r="C1418" s="651"/>
      <c r="D1418" s="651"/>
      <c r="E1418" s="651"/>
      <c r="F1418" s="651"/>
      <c r="G1418" s="651"/>
      <c r="H1418" s="651"/>
      <c r="I1418" s="651"/>
      <c r="J1418" s="651"/>
      <c r="K1418" s="651"/>
      <c r="L1418" s="651"/>
      <c r="M1418" s="651"/>
      <c r="N1418" s="349"/>
      <c r="BC1418" s="4" t="str">
        <f>IF(BE1412=0,"",CONCATENATE(BE1418,BF1418,BG1418,BH1418,BI1418,BJ1418))</f>
        <v/>
      </c>
      <c r="BE1418" s="4" t="s">
        <v>1011</v>
      </c>
      <c r="BF1418" s="4" t="str">
        <f>BE1416</f>
        <v>low</v>
      </c>
      <c r="BG1418" s="4" t="s">
        <v>1012</v>
      </c>
      <c r="BH1418" s="4" t="s">
        <v>1119</v>
      </c>
      <c r="BI1418" s="4" t="str">
        <f>IF($B$1233="","",$BF$1307)</f>
        <v>immigration</v>
      </c>
      <c r="BJ1418" s="4" t="s">
        <v>1120</v>
      </c>
    </row>
    <row r="1419" spans="1:63">
      <c r="A1419" s="345"/>
      <c r="B1419" s="651"/>
      <c r="C1419" s="651"/>
      <c r="D1419" s="651"/>
      <c r="E1419" s="651"/>
      <c r="F1419" s="651"/>
      <c r="G1419" s="651"/>
      <c r="H1419" s="651"/>
      <c r="I1419" s="651"/>
      <c r="J1419" s="651"/>
      <c r="K1419" s="651"/>
      <c r="L1419" s="651"/>
      <c r="M1419" s="651"/>
      <c r="N1419" s="349"/>
      <c r="BC1419" s="4" t="str">
        <f>IF(BE1413=0,"",CONCATENATE(BE1419,BF1419,BG1419,BH1419,BI1419))</f>
        <v/>
      </c>
      <c r="BE1419" s="4" t="s">
        <v>1121</v>
      </c>
      <c r="BF1419" s="4" t="str">
        <f>IF($B$1233="","",$BF$1307)</f>
        <v>immigration</v>
      </c>
      <c r="BG1419" s="203" t="s">
        <v>1122</v>
      </c>
      <c r="BH1419" s="4" t="str">
        <f>IF($B$1233="","",$BF$1307)</f>
        <v>immigration</v>
      </c>
      <c r="BI1419" s="4" t="s">
        <v>714</v>
      </c>
    </row>
    <row r="1420" spans="1:63">
      <c r="A1420" s="345"/>
      <c r="B1420" s="651"/>
      <c r="C1420" s="651"/>
      <c r="D1420" s="651"/>
      <c r="E1420" s="651"/>
      <c r="F1420" s="651"/>
      <c r="G1420" s="651"/>
      <c r="H1420" s="651"/>
      <c r="I1420" s="651"/>
      <c r="J1420" s="651"/>
      <c r="K1420" s="651"/>
      <c r="L1420" s="651"/>
      <c r="M1420" s="651"/>
      <c r="N1420" s="349"/>
      <c r="BC1420" s="4" t="str">
        <f>IF(BE1414=0,"",CONCATENATE(BE1420,BF1420,BG1420,BH1420,BI1420,BJ1420))</f>
        <v/>
      </c>
      <c r="BE1420" s="4" t="s">
        <v>1123</v>
      </c>
      <c r="BF1420" s="4" t="str">
        <f>IF($B$1233="","",$BF$1307)</f>
        <v>immigration</v>
      </c>
      <c r="BG1420" s="4" t="s">
        <v>1124</v>
      </c>
      <c r="BJ1420" s="4" t="s">
        <v>1020</v>
      </c>
    </row>
    <row r="1421" spans="1:63">
      <c r="A1421" s="345"/>
      <c r="B1421" s="651"/>
      <c r="C1421" s="651"/>
      <c r="D1421" s="651"/>
      <c r="E1421" s="651"/>
      <c r="F1421" s="651"/>
      <c r="G1421" s="651"/>
      <c r="H1421" s="651"/>
      <c r="I1421" s="651"/>
      <c r="J1421" s="651"/>
      <c r="K1421" s="651"/>
      <c r="L1421" s="651"/>
      <c r="M1421" s="651"/>
      <c r="N1421" s="349"/>
      <c r="BC1421" s="4" t="str">
        <f>CONCATENATE(BE1421,BF1421,BG1421,BH1421,BI1421)</f>
        <v>Are you ready to honor needs without alienating laws about immigration? After choosing an issue, select above how well you can agree with these radically different approaches to immigration politics. Replace being led with taking the lead.</v>
      </c>
      <c r="BE1421" s="4" t="s">
        <v>1125</v>
      </c>
      <c r="BF1421" s="4" t="str">
        <f>IF(OR($B$1233=0,$B$1233=""),"politicized issues",$BF$1307)</f>
        <v>immigration</v>
      </c>
      <c r="BG1421" s="4" t="s">
        <v>1126</v>
      </c>
      <c r="BH1421" s="4" t="str">
        <f>IF($B$1233="","",$BF$1307)</f>
        <v>immigration</v>
      </c>
      <c r="BI1421" s="4" t="s">
        <v>1023</v>
      </c>
    </row>
    <row r="1422" spans="1:63">
      <c r="A1422" s="345"/>
      <c r="B1422" s="651"/>
      <c r="C1422" s="651"/>
      <c r="D1422" s="651"/>
      <c r="E1422" s="651"/>
      <c r="F1422" s="651"/>
      <c r="G1422" s="651"/>
      <c r="H1422" s="651"/>
      <c r="I1422" s="651"/>
      <c r="J1422" s="651"/>
      <c r="K1422" s="651"/>
      <c r="L1422" s="651"/>
      <c r="M1422" s="651"/>
      <c r="N1422" s="349"/>
      <c r="BC1422" s="4" t="str">
        <f>CONCATENATE(BC1418,BC1419,BC1420)</f>
        <v/>
      </c>
    </row>
    <row r="1423" spans="1:63">
      <c r="A1423" s="345"/>
      <c r="B1423" s="651"/>
      <c r="C1423" s="651"/>
      <c r="D1423" s="651"/>
      <c r="E1423" s="651"/>
      <c r="F1423" s="651"/>
      <c r="G1423" s="651"/>
      <c r="H1423" s="651"/>
      <c r="I1423" s="651"/>
      <c r="J1423" s="651"/>
      <c r="K1423" s="651"/>
      <c r="L1423" s="651"/>
      <c r="M1423" s="651"/>
      <c r="N1423" s="349"/>
      <c r="BC1423" s="4" t="str">
        <f>IF(BE1415=0,BC1421,BC1422)</f>
        <v>Are you ready to honor needs without alienating laws about immigration? After choosing an issue, select above how well you can agree with these radically different approaches to immigration politics. Replace being led with taking the lead.</v>
      </c>
    </row>
    <row r="1424" spans="1:63" ht="10.25" customHeight="1">
      <c r="A1424" s="407"/>
      <c r="B1424" s="408"/>
      <c r="C1424" s="408"/>
      <c r="D1424" s="408"/>
      <c r="E1424" s="408"/>
      <c r="F1424" s="408"/>
      <c r="G1424" s="408"/>
      <c r="H1424" s="409"/>
      <c r="I1424" s="408"/>
      <c r="J1424" s="408"/>
      <c r="K1424" s="408"/>
      <c r="L1424" s="408"/>
      <c r="M1424" s="408"/>
      <c r="N1424" s="410"/>
    </row>
    <row r="1425" spans="1:69" ht="30" customHeight="1">
      <c r="A1425" s="341" t="s">
        <v>66</v>
      </c>
      <c r="B1425" s="620" t="s">
        <v>41</v>
      </c>
      <c r="C1425" s="620"/>
      <c r="D1425" s="620"/>
      <c r="E1425" s="620"/>
      <c r="F1425" s="620"/>
      <c r="G1425" s="620"/>
      <c r="H1425" s="620"/>
      <c r="I1425" s="620"/>
      <c r="J1425" s="620"/>
      <c r="K1425" s="620"/>
      <c r="L1425" s="504"/>
      <c r="M1425" s="343"/>
      <c r="N1425" s="344" t="s">
        <v>68</v>
      </c>
    </row>
    <row r="1426" spans="1:69">
      <c r="A1426" s="345"/>
      <c r="B1426" s="346"/>
      <c r="C1426" s="346"/>
      <c r="D1426" s="346"/>
      <c r="E1426" s="346"/>
      <c r="F1426" s="346"/>
      <c r="G1426" s="346"/>
      <c r="H1426" s="347"/>
      <c r="I1426" s="346"/>
      <c r="J1426" s="346"/>
      <c r="K1426" s="346"/>
      <c r="L1426" s="346"/>
      <c r="M1426" s="346"/>
      <c r="N1426" s="349"/>
    </row>
    <row r="1427" spans="1:69">
      <c r="A1427" s="345"/>
      <c r="B1427" s="346"/>
      <c r="C1427" s="346"/>
      <c r="D1427" s="346"/>
      <c r="E1427" s="346"/>
      <c r="F1427" s="346"/>
      <c r="G1427" s="346"/>
      <c r="H1427" s="347"/>
      <c r="I1427" s="346"/>
      <c r="J1427" s="346"/>
      <c r="K1427" s="346"/>
      <c r="L1427" s="346"/>
      <c r="M1427" s="346"/>
      <c r="N1427" s="349"/>
    </row>
    <row r="1428" spans="1:69">
      <c r="A1428" s="345"/>
      <c r="B1428" s="346"/>
      <c r="C1428" s="346"/>
      <c r="D1428" s="346"/>
      <c r="E1428" s="346"/>
      <c r="F1428" s="346"/>
      <c r="G1428" s="346"/>
      <c r="H1428" s="347"/>
      <c r="I1428" s="346"/>
      <c r="J1428" s="346"/>
      <c r="K1428" s="346"/>
      <c r="L1428" s="346"/>
      <c r="M1428" s="346"/>
      <c r="N1428" s="349"/>
    </row>
    <row r="1429" spans="1:69" ht="15.5">
      <c r="A1429" s="345"/>
      <c r="B1429" s="658"/>
      <c r="C1429" s="346"/>
      <c r="D1429" s="346"/>
      <c r="E1429" s="346"/>
      <c r="F1429" s="346"/>
      <c r="G1429" s="346"/>
      <c r="H1429" s="621" t="s">
        <v>1127</v>
      </c>
      <c r="I1429" s="346"/>
      <c r="J1429" s="346"/>
      <c r="K1429" s="346"/>
      <c r="L1429" s="346"/>
      <c r="M1429" s="346"/>
      <c r="N1429" s="349"/>
    </row>
    <row r="1430" spans="1:69">
      <c r="A1430" s="345"/>
      <c r="B1430" s="346"/>
      <c r="C1430" s="346"/>
      <c r="D1430" s="346"/>
      <c r="E1430" s="346"/>
      <c r="F1430" s="346"/>
      <c r="G1430" s="346"/>
      <c r="H1430" s="347"/>
      <c r="I1430" s="346"/>
      <c r="J1430" s="346"/>
      <c r="K1430" s="346"/>
      <c r="L1430" s="346"/>
      <c r="M1430" s="346"/>
      <c r="N1430" s="349"/>
    </row>
    <row r="1431" spans="1:69" ht="14" customHeight="1">
      <c r="A1431" s="345"/>
      <c r="B1431" s="346"/>
      <c r="C1431" s="346"/>
      <c r="D1431" s="346"/>
      <c r="E1431" s="346"/>
      <c r="F1431" s="346"/>
      <c r="G1431" s="346"/>
      <c r="H1431" s="622">
        <v>1</v>
      </c>
      <c r="I1431" s="609" t="str">
        <f>IF(B$1233="",BM1431,BE1431)</f>
        <v>The more you overstate their differences on IMMIGRATION, the more you depict their errors with IMMIGRATION as typical.</v>
      </c>
      <c r="J1431" s="609"/>
      <c r="K1431" s="609"/>
      <c r="L1431" s="609"/>
      <c r="M1431" s="609"/>
      <c r="N1431" s="349"/>
      <c r="BD1431" s="4">
        <v>1</v>
      </c>
      <c r="BE1431" s="101" t="str">
        <f>CONCATENATE(BG1431,BH1431,BI1431,BJ1431,BK1431,".")</f>
        <v>The more you overstate their differences on IMMIGRATION, the more you depict their errors with IMMIGRATION as typical.</v>
      </c>
      <c r="BF1431" s="203" t="s">
        <v>432</v>
      </c>
      <c r="BG1431" s="4" t="s">
        <v>1128</v>
      </c>
      <c r="BH1431" s="4" t="str">
        <f>IF(OR($B$1233=0,$B$1233=""),"a politicized issue",$B$1233)</f>
        <v>IMMIGRATION</v>
      </c>
      <c r="BI1431" s="4" t="s">
        <v>1129</v>
      </c>
      <c r="BJ1431" s="4" t="str">
        <f>BH1431</f>
        <v>IMMIGRATION</v>
      </c>
      <c r="BK1431" s="4" t="s">
        <v>1130</v>
      </c>
      <c r="BM1431" s="4" t="str">
        <f>CONCATENATE(BN1431,BO1431,BP1431,BQ1431)</f>
        <v>The more you overstate their differences on a politial issue, the more you depict their errors with that issue as typical.</v>
      </c>
      <c r="BN1431" s="4" t="s">
        <v>1033</v>
      </c>
      <c r="BO1431" s="4" t="s">
        <v>1131</v>
      </c>
      <c r="BP1431" s="4" t="s">
        <v>1029</v>
      </c>
      <c r="BQ1431" s="4" t="s">
        <v>1132</v>
      </c>
    </row>
    <row r="1432" spans="1:69">
      <c r="A1432" s="345"/>
      <c r="B1432" s="346"/>
      <c r="C1432" s="346"/>
      <c r="D1432" s="346"/>
      <c r="E1432" s="346"/>
      <c r="F1432" s="346"/>
      <c r="G1432" s="346"/>
      <c r="H1432" s="347"/>
      <c r="I1432" s="609"/>
      <c r="J1432" s="609"/>
      <c r="K1432" s="609"/>
      <c r="L1432" s="609"/>
      <c r="M1432" s="609"/>
      <c r="N1432" s="349"/>
    </row>
    <row r="1433" spans="1:69">
      <c r="A1433" s="345"/>
      <c r="B1433" s="346"/>
      <c r="C1433" s="346"/>
      <c r="D1433" s="346"/>
      <c r="E1433" s="346"/>
      <c r="F1433" s="346"/>
      <c r="G1433" s="346"/>
      <c r="H1433" s="347"/>
      <c r="I1433" s="609"/>
      <c r="J1433" s="609"/>
      <c r="K1433" s="609"/>
      <c r="L1433" s="609"/>
      <c r="M1433" s="609"/>
      <c r="N1433" s="349"/>
    </row>
    <row r="1434" spans="1:69" ht="14" customHeight="1">
      <c r="A1434" s="345"/>
      <c r="B1434" s="346"/>
      <c r="C1434" s="346"/>
      <c r="D1434" s="346"/>
      <c r="E1434" s="346"/>
      <c r="F1434" s="346"/>
      <c r="G1434" s="346"/>
      <c r="H1434" s="347"/>
      <c r="I1434" s="609"/>
      <c r="J1434" s="609"/>
      <c r="K1434" s="609"/>
      <c r="L1434" s="609"/>
      <c r="M1434" s="609"/>
      <c r="N1434" s="349"/>
    </row>
    <row r="1435" spans="1:69">
      <c r="A1435" s="345"/>
      <c r="B1435" s="346"/>
      <c r="C1435" s="346"/>
      <c r="D1435" s="346"/>
      <c r="E1435" s="346"/>
      <c r="F1435" s="346"/>
      <c r="G1435" s="346"/>
      <c r="H1435" s="622">
        <v>2</v>
      </c>
      <c r="I1435" s="609" t="str">
        <f>IF(B$1233="",BM1435,BE1435)</f>
        <v>The more you depict their errors with IMMIGRATION as typical, the more guarded you get toward their views on IMMIGRATION.</v>
      </c>
      <c r="J1435" s="609"/>
      <c r="K1435" s="609"/>
      <c r="L1435" s="609"/>
      <c r="M1435" s="609"/>
      <c r="N1435" s="349"/>
      <c r="BD1435" s="4">
        <v>2</v>
      </c>
      <c r="BE1435" s="101" t="str">
        <f>CONCATENATE(BG1435,BH1435,BI1435,BJ1435,BK1435,".")</f>
        <v>The more you depict their errors with IMMIGRATION as typical, the more guarded you get toward their views on IMMIGRATION.</v>
      </c>
      <c r="BF1435" s="203" t="s">
        <v>432</v>
      </c>
      <c r="BG1435" s="4" t="s">
        <v>1133</v>
      </c>
      <c r="BH1435" s="4" t="str">
        <f>BH1431</f>
        <v>IMMIGRATION</v>
      </c>
      <c r="BI1435" s="4" t="s">
        <v>1134</v>
      </c>
      <c r="BJ1435" s="4" t="str">
        <f>BH1435</f>
        <v>IMMIGRATION</v>
      </c>
      <c r="BM1435" s="4" t="str">
        <f>CONCATENATE(BN1435,BO1435,BP1435,BQ1435)</f>
        <v>The more you depict their errors with that issue as typical, the more guarded you get toward their views on that particular issue.</v>
      </c>
      <c r="BN1435" s="4" t="s">
        <v>1033</v>
      </c>
      <c r="BO1435" s="4" t="s">
        <v>1135</v>
      </c>
      <c r="BP1435" s="4" t="s">
        <v>1029</v>
      </c>
      <c r="BQ1435" s="4" t="s">
        <v>1136</v>
      </c>
    </row>
    <row r="1436" spans="1:69">
      <c r="A1436" s="345"/>
      <c r="B1436" s="346"/>
      <c r="C1436" s="346"/>
      <c r="D1436" s="346"/>
      <c r="E1436" s="346"/>
      <c r="F1436" s="346"/>
      <c r="G1436" s="346"/>
      <c r="H1436" s="623"/>
      <c r="I1436" s="609"/>
      <c r="J1436" s="609"/>
      <c r="K1436" s="609"/>
      <c r="L1436" s="609"/>
      <c r="M1436" s="609"/>
      <c r="N1436" s="349"/>
    </row>
    <row r="1437" spans="1:69" ht="14" customHeight="1">
      <c r="A1437" s="345"/>
      <c r="B1437" s="346"/>
      <c r="C1437" s="346"/>
      <c r="D1437" s="346"/>
      <c r="E1437" s="346"/>
      <c r="F1437" s="346"/>
      <c r="G1437" s="346"/>
      <c r="H1437" s="622"/>
      <c r="I1437" s="609"/>
      <c r="J1437" s="609"/>
      <c r="K1437" s="609"/>
      <c r="L1437" s="609"/>
      <c r="M1437" s="609"/>
      <c r="N1437" s="349"/>
    </row>
    <row r="1438" spans="1:69">
      <c r="A1438" s="345"/>
      <c r="B1438" s="346"/>
      <c r="C1438" s="346"/>
      <c r="D1438" s="346"/>
      <c r="E1438" s="346"/>
      <c r="F1438" s="346"/>
      <c r="G1438" s="346"/>
      <c r="H1438" s="623"/>
      <c r="I1438" s="609"/>
      <c r="J1438" s="609"/>
      <c r="K1438" s="609"/>
      <c r="L1438" s="609"/>
      <c r="M1438" s="609"/>
      <c r="N1438" s="349"/>
    </row>
    <row r="1439" spans="1:69">
      <c r="A1439" s="345"/>
      <c r="B1439" s="346"/>
      <c r="C1439" s="346"/>
      <c r="D1439" s="346"/>
      <c r="E1439" s="346"/>
      <c r="F1439" s="346"/>
      <c r="G1439" s="346"/>
      <c r="H1439" s="622">
        <v>3</v>
      </c>
      <c r="I1439" s="609" t="str">
        <f>IF(B$1233="",BM1439,BE1439)</f>
        <v>The more guarded you get toward their views on IMMIGRATION the more they get defensive toward your views on IMMIGRATION.</v>
      </c>
      <c r="J1439" s="609"/>
      <c r="K1439" s="609"/>
      <c r="L1439" s="609"/>
      <c r="M1439" s="609"/>
      <c r="N1439" s="349"/>
      <c r="BD1439" s="4">
        <v>3</v>
      </c>
      <c r="BE1439" s="101" t="str">
        <f>CONCATENATE(BG1439,BH1439,BI1439,BJ1439,BK1439,".")</f>
        <v>The more guarded you get toward their views on IMMIGRATION the more they get defensive toward your views on IMMIGRATION.</v>
      </c>
      <c r="BF1439" s="203" t="s">
        <v>432</v>
      </c>
      <c r="BG1439" s="4" t="s">
        <v>1137</v>
      </c>
      <c r="BH1439" s="4" t="str">
        <f>BH1435</f>
        <v>IMMIGRATION</v>
      </c>
      <c r="BI1439" s="4" t="s">
        <v>1138</v>
      </c>
      <c r="BJ1439" s="4" t="str">
        <f>BH1439</f>
        <v>IMMIGRATION</v>
      </c>
      <c r="BM1439" s="4" t="str">
        <f>CONCATENATE(BN1439,BO1439,BP1439,BQ1439)</f>
        <v>The more guarded you get toward their views on that political issue, the more they get defensive toward your views on that issue.</v>
      </c>
      <c r="BN1439" s="4" t="s">
        <v>1033</v>
      </c>
      <c r="BO1439" s="4" t="s">
        <v>1139</v>
      </c>
      <c r="BP1439" s="4" t="s">
        <v>1029</v>
      </c>
      <c r="BQ1439" s="4" t="s">
        <v>1140</v>
      </c>
    </row>
    <row r="1440" spans="1:69" ht="14" customHeight="1">
      <c r="A1440" s="345"/>
      <c r="B1440" s="346"/>
      <c r="C1440" s="346"/>
      <c r="D1440" s="346"/>
      <c r="E1440" s="346"/>
      <c r="F1440" s="346"/>
      <c r="G1440" s="346"/>
      <c r="H1440" s="623"/>
      <c r="I1440" s="609"/>
      <c r="J1440" s="609"/>
      <c r="K1440" s="609"/>
      <c r="L1440" s="609"/>
      <c r="M1440" s="609"/>
      <c r="N1440" s="349"/>
    </row>
    <row r="1441" spans="1:69">
      <c r="A1441" s="345"/>
      <c r="B1441" s="346"/>
      <c r="C1441" s="346"/>
      <c r="D1441" s="346"/>
      <c r="E1441" s="346"/>
      <c r="F1441" s="346"/>
      <c r="G1441" s="346"/>
      <c r="H1441" s="622"/>
      <c r="I1441" s="609"/>
      <c r="J1441" s="609"/>
      <c r="K1441" s="609"/>
      <c r="L1441" s="609"/>
      <c r="M1441" s="609"/>
      <c r="N1441" s="349"/>
    </row>
    <row r="1442" spans="1:69">
      <c r="A1442" s="345"/>
      <c r="B1442" s="346"/>
      <c r="C1442" s="346"/>
      <c r="D1442" s="346"/>
      <c r="E1442" s="346"/>
      <c r="F1442" s="346"/>
      <c r="G1442" s="346"/>
      <c r="H1442" s="623"/>
      <c r="I1442" s="609"/>
      <c r="J1442" s="609"/>
      <c r="K1442" s="609"/>
      <c r="L1442" s="609"/>
      <c r="M1442" s="609"/>
      <c r="N1442" s="349"/>
    </row>
    <row r="1443" spans="1:69">
      <c r="A1443" s="345"/>
      <c r="B1443" s="346"/>
      <c r="C1443" s="346"/>
      <c r="D1443" s="346"/>
      <c r="E1443" s="346"/>
      <c r="F1443" s="346"/>
      <c r="G1443" s="346"/>
      <c r="H1443" s="622">
        <v>4</v>
      </c>
      <c r="I1443" s="609" t="str">
        <f>IF(B$1233="",BM1443,BE1443)</f>
        <v>The more they get defensive toward your views on IMMIGRATION, the more you overstate their differences on IMMIGRATION.</v>
      </c>
      <c r="J1443" s="609"/>
      <c r="K1443" s="609"/>
      <c r="L1443" s="609"/>
      <c r="M1443" s="609"/>
      <c r="N1443" s="349"/>
      <c r="BD1443" s="4">
        <v>4</v>
      </c>
      <c r="BE1443" s="101" t="str">
        <f>CONCATENATE(BG1443,BH1443,BI1443,BJ1443,BK1443,".")</f>
        <v>The more they get defensive toward your views on IMMIGRATION, the more you overstate their differences on IMMIGRATION.</v>
      </c>
      <c r="BF1443" s="203" t="s">
        <v>432</v>
      </c>
      <c r="BG1443" s="4" t="s">
        <v>1141</v>
      </c>
      <c r="BH1443" s="4" t="str">
        <f>BH1439</f>
        <v>IMMIGRATION</v>
      </c>
      <c r="BI1443" s="4" t="s">
        <v>1142</v>
      </c>
      <c r="BJ1443" s="4" t="str">
        <f>BH1443</f>
        <v>IMMIGRATION</v>
      </c>
      <c r="BM1443" s="4" t="str">
        <f>CONCATENATE(BN1443,BO1443,BP1443,BQ1443)</f>
        <v>The more they get defensive toward you views on that political issue, the more you overstate their differences on that issue.</v>
      </c>
      <c r="BN1443" s="4" t="s">
        <v>1033</v>
      </c>
      <c r="BO1443" s="4" t="s">
        <v>1143</v>
      </c>
      <c r="BP1443" s="4" t="s">
        <v>1029</v>
      </c>
      <c r="BQ1443" s="4" t="s">
        <v>1144</v>
      </c>
    </row>
    <row r="1444" spans="1:69">
      <c r="A1444" s="345"/>
      <c r="B1444" s="346"/>
      <c r="C1444" s="346"/>
      <c r="D1444" s="346"/>
      <c r="E1444" s="346"/>
      <c r="F1444" s="346"/>
      <c r="G1444" s="346"/>
      <c r="H1444" s="623"/>
      <c r="I1444" s="609"/>
      <c r="J1444" s="609"/>
      <c r="K1444" s="609"/>
      <c r="L1444" s="609"/>
      <c r="M1444" s="609"/>
      <c r="N1444" s="349"/>
    </row>
    <row r="1445" spans="1:69">
      <c r="A1445" s="345"/>
      <c r="B1445" s="346"/>
      <c r="C1445" s="346"/>
      <c r="D1445" s="346"/>
      <c r="E1445" s="346"/>
      <c r="F1445" s="346"/>
      <c r="G1445" s="346"/>
      <c r="H1445" s="622"/>
      <c r="I1445" s="609"/>
      <c r="J1445" s="609"/>
      <c r="K1445" s="609"/>
      <c r="L1445" s="609"/>
      <c r="M1445" s="609"/>
      <c r="N1445" s="349"/>
    </row>
    <row r="1446" spans="1:69">
      <c r="A1446" s="345"/>
      <c r="B1446" s="346"/>
      <c r="C1446" s="346"/>
      <c r="D1446" s="346"/>
      <c r="E1446" s="346"/>
      <c r="F1446" s="346"/>
      <c r="G1446" s="346"/>
      <c r="H1446" s="623"/>
      <c r="I1446" s="609"/>
      <c r="J1446" s="609"/>
      <c r="K1446" s="609"/>
      <c r="L1446" s="609"/>
      <c r="M1446" s="609"/>
      <c r="N1446" s="349"/>
    </row>
    <row r="1447" spans="1:69">
      <c r="A1447" s="345"/>
      <c r="B1447" s="346"/>
      <c r="C1447" s="346"/>
      <c r="D1447" s="346"/>
      <c r="E1447" s="346"/>
      <c r="F1447" s="346"/>
      <c r="G1447" s="346"/>
      <c r="H1447" s="622">
        <v>5</v>
      </c>
      <c r="I1447" s="609" t="str">
        <f>IF(B$1233="",BM1447,BE1447)</f>
        <v>The more you overstate their differences on IMMIGRATION….</v>
      </c>
      <c r="J1447" s="609"/>
      <c r="K1447" s="609"/>
      <c r="L1447" s="609"/>
      <c r="M1447" s="609"/>
      <c r="N1447" s="349"/>
      <c r="BD1447" s="4">
        <v>5</v>
      </c>
      <c r="BE1447" s="101" t="str">
        <f>CONCATENATE(BG1447,BH1447,BI1447,BJ1447,".")</f>
        <v>The more you overstate their differences on IMMIGRATION….</v>
      </c>
      <c r="BF1447" s="203" t="s">
        <v>432</v>
      </c>
      <c r="BG1447" s="4" t="s">
        <v>1128</v>
      </c>
      <c r="BH1447" s="4" t="str">
        <f>BH1443</f>
        <v>IMMIGRATION</v>
      </c>
      <c r="BI1447" s="4" t="s">
        <v>975</v>
      </c>
      <c r="BM1447" s="4" t="str">
        <f>CONCATENATE(BN1447,BO1447)</f>
        <v>The more more you overstate these differences on that issue…</v>
      </c>
      <c r="BN1447" s="4" t="s">
        <v>1033</v>
      </c>
      <c r="BO1447" s="4" t="s">
        <v>1145</v>
      </c>
    </row>
    <row r="1448" spans="1:69">
      <c r="A1448" s="345"/>
      <c r="B1448" s="346"/>
      <c r="C1448" s="346"/>
      <c r="D1448" s="346"/>
      <c r="E1448" s="346"/>
      <c r="F1448" s="346"/>
      <c r="G1448" s="346"/>
      <c r="H1448" s="623"/>
      <c r="I1448" s="609"/>
      <c r="J1448" s="609"/>
      <c r="K1448" s="609"/>
      <c r="L1448" s="609"/>
      <c r="M1448" s="609"/>
      <c r="N1448" s="349"/>
    </row>
    <row r="1449" spans="1:69">
      <c r="A1449" s="345"/>
      <c r="B1449" s="346"/>
      <c r="C1449" s="346"/>
      <c r="D1449" s="346"/>
      <c r="E1449" s="346"/>
      <c r="F1449" s="346"/>
      <c r="G1449" s="346"/>
      <c r="H1449" s="622"/>
      <c r="I1449" s="609"/>
      <c r="J1449" s="609"/>
      <c r="K1449" s="609"/>
      <c r="L1449" s="609"/>
      <c r="M1449" s="609"/>
      <c r="N1449" s="349"/>
    </row>
    <row r="1450" spans="1:69" ht="15.5">
      <c r="A1450" s="345"/>
      <c r="B1450" s="658"/>
      <c r="C1450" s="346"/>
      <c r="D1450" s="346"/>
      <c r="E1450" s="346"/>
      <c r="F1450" s="346"/>
      <c r="G1450" s="346"/>
      <c r="H1450" s="621" t="s">
        <v>1146</v>
      </c>
      <c r="I1450" s="624"/>
      <c r="J1450" s="624"/>
      <c r="K1450" s="624"/>
      <c r="L1450" s="624"/>
      <c r="M1450" s="624"/>
      <c r="N1450" s="349"/>
    </row>
    <row r="1451" spans="1:69">
      <c r="A1451" s="345"/>
      <c r="B1451" s="346"/>
      <c r="C1451" s="346"/>
      <c r="D1451" s="346"/>
      <c r="E1451" s="346"/>
      <c r="F1451" s="346"/>
      <c r="G1451" s="346"/>
      <c r="H1451" s="347"/>
      <c r="I1451" s="346"/>
      <c r="J1451" s="346"/>
      <c r="K1451" s="346"/>
      <c r="L1451" s="346"/>
      <c r="M1451" s="346"/>
      <c r="N1451" s="349"/>
    </row>
    <row r="1452" spans="1:69">
      <c r="A1452" s="345"/>
      <c r="B1452" s="346"/>
      <c r="C1452" s="346"/>
      <c r="D1452" s="346"/>
      <c r="E1452" s="346"/>
      <c r="F1452" s="346"/>
      <c r="G1452" s="346"/>
      <c r="H1452" s="622">
        <v>1</v>
      </c>
      <c r="I1452" s="609" t="str">
        <f>IF(B$1233="",BM1452,BE1452)</f>
        <v>The less you overstate their differences on IMMIGRATION, the less you depict their errors with IMMIGRATION.</v>
      </c>
      <c r="J1452" s="609"/>
      <c r="K1452" s="609"/>
      <c r="L1452" s="609"/>
      <c r="M1452" s="609"/>
      <c r="N1452" s="349"/>
      <c r="BD1452" s="4">
        <v>1</v>
      </c>
      <c r="BE1452" s="101" t="str">
        <f>CONCATENATE(BG1452,BH1452,BI1452,BJ1452,BK1452,".")</f>
        <v>The less you overstate their differences on IMMIGRATION, the less you depict their errors with IMMIGRATION.</v>
      </c>
      <c r="BF1452" s="203" t="s">
        <v>432</v>
      </c>
      <c r="BG1452" s="4" t="s">
        <v>1147</v>
      </c>
      <c r="BH1452" s="4" t="str">
        <f>BH1431</f>
        <v>IMMIGRATION</v>
      </c>
      <c r="BI1452" s="4" t="s">
        <v>1148</v>
      </c>
      <c r="BJ1452" s="4" t="str">
        <f>BH1452</f>
        <v>IMMIGRATION</v>
      </c>
      <c r="BM1452" s="4" t="str">
        <f>CONCATENATE(BN1452,BO1452,BP1452,BQ1452)</f>
        <v>The less you overstate their differences on a politial issue, the less you depict their errors with that issue as typical.</v>
      </c>
      <c r="BN1452" s="4" t="s">
        <v>1027</v>
      </c>
      <c r="BO1452" s="4" t="s">
        <v>1131</v>
      </c>
      <c r="BP1452" s="4" t="s">
        <v>1035</v>
      </c>
      <c r="BQ1452" s="4" t="s">
        <v>1132</v>
      </c>
    </row>
    <row r="1453" spans="1:69">
      <c r="A1453" s="345"/>
      <c r="B1453" s="346"/>
      <c r="C1453" s="346"/>
      <c r="D1453" s="346"/>
      <c r="E1453" s="346"/>
      <c r="F1453" s="346"/>
      <c r="G1453" s="346"/>
      <c r="H1453" s="347"/>
      <c r="I1453" s="609"/>
      <c r="J1453" s="609"/>
      <c r="K1453" s="609"/>
      <c r="L1453" s="609"/>
      <c r="M1453" s="609"/>
      <c r="N1453" s="349"/>
    </row>
    <row r="1454" spans="1:69">
      <c r="A1454" s="345"/>
      <c r="B1454" s="346"/>
      <c r="C1454" s="346"/>
      <c r="D1454" s="346"/>
      <c r="E1454" s="346"/>
      <c r="F1454" s="346"/>
      <c r="G1454" s="346"/>
      <c r="H1454" s="347"/>
      <c r="I1454" s="609"/>
      <c r="J1454" s="609"/>
      <c r="K1454" s="609"/>
      <c r="L1454" s="609"/>
      <c r="M1454" s="609"/>
      <c r="N1454" s="349"/>
    </row>
    <row r="1455" spans="1:69">
      <c r="A1455" s="345"/>
      <c r="B1455" s="346"/>
      <c r="C1455" s="346"/>
      <c r="D1455" s="346"/>
      <c r="E1455" s="346"/>
      <c r="F1455" s="346"/>
      <c r="G1455" s="346"/>
      <c r="H1455" s="347"/>
      <c r="I1455" s="609"/>
      <c r="J1455" s="609"/>
      <c r="K1455" s="609"/>
      <c r="L1455" s="609"/>
      <c r="M1455" s="609"/>
      <c r="N1455" s="349"/>
    </row>
    <row r="1456" spans="1:69">
      <c r="A1456" s="345"/>
      <c r="B1456" s="346"/>
      <c r="C1456" s="346"/>
      <c r="D1456" s="346"/>
      <c r="E1456" s="346"/>
      <c r="F1456" s="346"/>
      <c r="G1456" s="346"/>
      <c r="H1456" s="622">
        <v>2</v>
      </c>
      <c r="I1456" s="609" t="str">
        <f>IF(B$1233="",BM1456,BE1456)</f>
        <v>The less you depict their errors with IMMIGRATION as typical, the less guarded you get toward their views on IMMIGRATION.</v>
      </c>
      <c r="J1456" s="609"/>
      <c r="K1456" s="609"/>
      <c r="L1456" s="609"/>
      <c r="M1456" s="609"/>
      <c r="N1456" s="349"/>
      <c r="BD1456" s="4">
        <v>2</v>
      </c>
      <c r="BE1456" s="101" t="str">
        <f>CONCATENATE(BG1456,BH1456,BI1456,BJ1456,".")</f>
        <v>The less you depict their errors with IMMIGRATION as typical, the less guarded you get toward their views on IMMIGRATION.</v>
      </c>
      <c r="BF1456" s="203" t="s">
        <v>432</v>
      </c>
      <c r="BG1456" s="4" t="s">
        <v>1149</v>
      </c>
      <c r="BH1456" s="4" t="str">
        <f>BH1452</f>
        <v>IMMIGRATION</v>
      </c>
      <c r="BI1456" s="4" t="s">
        <v>1150</v>
      </c>
      <c r="BJ1456" s="4" t="str">
        <f>BH1456</f>
        <v>IMMIGRATION</v>
      </c>
      <c r="BM1456" s="4" t="str">
        <f>CONCATENATE(BN1456,BO1456,BP1456,BQ1456)</f>
        <v>The less you depict their errors with that issue as typical, the less guarded you get toward their views on that particular issue.</v>
      </c>
      <c r="BN1456" s="4" t="s">
        <v>1027</v>
      </c>
      <c r="BO1456" s="4" t="s">
        <v>1135</v>
      </c>
      <c r="BP1456" s="4" t="s">
        <v>1035</v>
      </c>
      <c r="BQ1456" s="4" t="s">
        <v>1136</v>
      </c>
    </row>
    <row r="1457" spans="1:69">
      <c r="A1457" s="345"/>
      <c r="B1457" s="346"/>
      <c r="C1457" s="346"/>
      <c r="D1457" s="346"/>
      <c r="E1457" s="346"/>
      <c r="F1457" s="346"/>
      <c r="G1457" s="346"/>
      <c r="H1457" s="623"/>
      <c r="I1457" s="609"/>
      <c r="J1457" s="609"/>
      <c r="K1457" s="609"/>
      <c r="L1457" s="609"/>
      <c r="M1457" s="609"/>
      <c r="N1457" s="349"/>
      <c r="BK1457" s="4" t="s">
        <v>964</v>
      </c>
    </row>
    <row r="1458" spans="1:69">
      <c r="A1458" s="345"/>
      <c r="B1458" s="346"/>
      <c r="C1458" s="346"/>
      <c r="D1458" s="346"/>
      <c r="E1458" s="346"/>
      <c r="F1458" s="346"/>
      <c r="G1458" s="346"/>
      <c r="H1458" s="622"/>
      <c r="I1458" s="609"/>
      <c r="J1458" s="609"/>
      <c r="K1458" s="609"/>
      <c r="L1458" s="609"/>
      <c r="M1458" s="609"/>
      <c r="N1458" s="349"/>
    </row>
    <row r="1459" spans="1:69">
      <c r="A1459" s="345"/>
      <c r="B1459" s="346"/>
      <c r="C1459" s="346"/>
      <c r="D1459" s="346"/>
      <c r="E1459" s="346"/>
      <c r="F1459" s="346"/>
      <c r="G1459" s="346"/>
      <c r="H1459" s="623"/>
      <c r="I1459" s="609"/>
      <c r="J1459" s="609"/>
      <c r="K1459" s="609"/>
      <c r="L1459" s="609"/>
      <c r="M1459" s="609"/>
      <c r="N1459" s="349"/>
    </row>
    <row r="1460" spans="1:69">
      <c r="A1460" s="345"/>
      <c r="B1460" s="346"/>
      <c r="C1460" s="346"/>
      <c r="D1460" s="346"/>
      <c r="E1460" s="346"/>
      <c r="F1460" s="346"/>
      <c r="G1460" s="346"/>
      <c r="H1460" s="622">
        <v>3</v>
      </c>
      <c r="I1460" s="609" t="str">
        <f>IF(B$1233="",BM1460,BE1460)</f>
        <v>The less guarded you get toward their views on IMMIGRATION the less they get defensive toward your views on IMMIGRATION.</v>
      </c>
      <c r="J1460" s="609"/>
      <c r="K1460" s="609"/>
      <c r="L1460" s="609"/>
      <c r="M1460" s="609"/>
      <c r="N1460" s="349"/>
      <c r="BD1460" s="4">
        <v>3</v>
      </c>
      <c r="BE1460" s="101" t="str">
        <f>CONCATENATE(BG1460,BH1460,BI1460,BJ1460,".")</f>
        <v>The less guarded you get toward their views on IMMIGRATION the less they get defensive toward your views on IMMIGRATION.</v>
      </c>
      <c r="BF1460" s="203" t="s">
        <v>432</v>
      </c>
      <c r="BG1460" s="4" t="s">
        <v>1151</v>
      </c>
      <c r="BH1460" s="4" t="str">
        <f>BH1456</f>
        <v>IMMIGRATION</v>
      </c>
      <c r="BI1460" s="4" t="s">
        <v>1152</v>
      </c>
      <c r="BJ1460" s="4" t="str">
        <f>BH1460</f>
        <v>IMMIGRATION</v>
      </c>
      <c r="BM1460" s="4" t="str">
        <f>CONCATENATE(BN1460,BO1460,BP1460,BQ1460)</f>
        <v>The less guarded you get toward their views on that political issue, the less they get defensive toward your views on that issue.</v>
      </c>
      <c r="BN1460" s="4" t="s">
        <v>1027</v>
      </c>
      <c r="BO1460" s="4" t="s">
        <v>1139</v>
      </c>
      <c r="BP1460" s="4" t="s">
        <v>1035</v>
      </c>
      <c r="BQ1460" s="4" t="s">
        <v>1140</v>
      </c>
    </row>
    <row r="1461" spans="1:69">
      <c r="A1461" s="345"/>
      <c r="B1461" s="346"/>
      <c r="C1461" s="346"/>
      <c r="D1461" s="346"/>
      <c r="E1461" s="346"/>
      <c r="F1461" s="346"/>
      <c r="G1461" s="346"/>
      <c r="H1461" s="623"/>
      <c r="I1461" s="609"/>
      <c r="J1461" s="609"/>
      <c r="K1461" s="609"/>
      <c r="L1461" s="609"/>
      <c r="M1461" s="609"/>
      <c r="N1461" s="349"/>
    </row>
    <row r="1462" spans="1:69">
      <c r="A1462" s="345"/>
      <c r="B1462" s="346"/>
      <c r="C1462" s="346"/>
      <c r="D1462" s="346"/>
      <c r="E1462" s="346"/>
      <c r="F1462" s="346"/>
      <c r="G1462" s="346"/>
      <c r="H1462" s="622"/>
      <c r="I1462" s="609"/>
      <c r="J1462" s="609"/>
      <c r="K1462" s="609"/>
      <c r="L1462" s="609"/>
      <c r="M1462" s="609"/>
      <c r="N1462" s="349"/>
    </row>
    <row r="1463" spans="1:69">
      <c r="A1463" s="345"/>
      <c r="B1463" s="346"/>
      <c r="C1463" s="346"/>
      <c r="D1463" s="346"/>
      <c r="E1463" s="346"/>
      <c r="F1463" s="346"/>
      <c r="G1463" s="346"/>
      <c r="H1463" s="623"/>
      <c r="I1463" s="609"/>
      <c r="J1463" s="609"/>
      <c r="K1463" s="609"/>
      <c r="L1463" s="609"/>
      <c r="M1463" s="609"/>
      <c r="N1463" s="349"/>
    </row>
    <row r="1464" spans="1:69">
      <c r="A1464" s="345"/>
      <c r="B1464" s="346"/>
      <c r="C1464" s="346"/>
      <c r="D1464" s="346"/>
      <c r="E1464" s="346"/>
      <c r="F1464" s="346"/>
      <c r="G1464" s="346"/>
      <c r="H1464" s="622">
        <v>4</v>
      </c>
      <c r="I1464" s="609" t="str">
        <f>IF(B$1233="",BM1464,BE1464)</f>
        <v>The less they get defensive toward your views on IMMIGRATION, the less you overstate their differences on IMMIGRATION.</v>
      </c>
      <c r="J1464" s="609"/>
      <c r="K1464" s="609"/>
      <c r="L1464" s="609"/>
      <c r="M1464" s="609"/>
      <c r="N1464" s="349"/>
      <c r="BD1464" s="4">
        <v>4</v>
      </c>
      <c r="BE1464" s="101" t="str">
        <f>CONCATENATE(BG1464,BH1464,BI1464,BJ1464,BK1464,".")</f>
        <v>The less they get defensive toward your views on IMMIGRATION, the less you overstate their differences on IMMIGRATION.</v>
      </c>
      <c r="BF1464" s="203" t="s">
        <v>432</v>
      </c>
      <c r="BG1464" s="4" t="s">
        <v>1153</v>
      </c>
      <c r="BH1464" s="4" t="str">
        <f>BH1460</f>
        <v>IMMIGRATION</v>
      </c>
      <c r="BI1464" s="4" t="s">
        <v>1154</v>
      </c>
      <c r="BJ1464" s="4" t="str">
        <f>BH1464</f>
        <v>IMMIGRATION</v>
      </c>
      <c r="BM1464" s="4" t="str">
        <f>CONCATENATE(BN1464,BO1464,BP1464,BQ1464)</f>
        <v>The less they get defensive toward you views on that political issue, the less you overstate their differences on that issue.</v>
      </c>
      <c r="BN1464" s="4" t="s">
        <v>1027</v>
      </c>
      <c r="BO1464" s="4" t="s">
        <v>1143</v>
      </c>
      <c r="BP1464" s="4" t="s">
        <v>1035</v>
      </c>
      <c r="BQ1464" s="4" t="s">
        <v>1144</v>
      </c>
    </row>
    <row r="1465" spans="1:69">
      <c r="A1465" s="345"/>
      <c r="B1465" s="346"/>
      <c r="C1465" s="346"/>
      <c r="D1465" s="346"/>
      <c r="E1465" s="346"/>
      <c r="F1465" s="346"/>
      <c r="G1465" s="346"/>
      <c r="H1465" s="623"/>
      <c r="I1465" s="609"/>
      <c r="J1465" s="609"/>
      <c r="K1465" s="609"/>
      <c r="L1465" s="609"/>
      <c r="M1465" s="609"/>
      <c r="N1465" s="349"/>
    </row>
    <row r="1466" spans="1:69">
      <c r="A1466" s="345"/>
      <c r="B1466" s="346"/>
      <c r="C1466" s="346"/>
      <c r="D1466" s="346"/>
      <c r="E1466" s="346"/>
      <c r="F1466" s="346"/>
      <c r="G1466" s="346"/>
      <c r="H1466" s="622"/>
      <c r="I1466" s="609"/>
      <c r="J1466" s="609"/>
      <c r="K1466" s="609"/>
      <c r="L1466" s="609"/>
      <c r="M1466" s="609"/>
      <c r="N1466" s="349"/>
    </row>
    <row r="1467" spans="1:69">
      <c r="A1467" s="345"/>
      <c r="B1467" s="346"/>
      <c r="C1467" s="346"/>
      <c r="D1467" s="346"/>
      <c r="E1467" s="346"/>
      <c r="F1467" s="346"/>
      <c r="G1467" s="346"/>
      <c r="H1467" s="623"/>
      <c r="I1467" s="609"/>
      <c r="J1467" s="609"/>
      <c r="K1467" s="609"/>
      <c r="L1467" s="609"/>
      <c r="M1467" s="609"/>
      <c r="N1467" s="349"/>
    </row>
    <row r="1468" spans="1:69">
      <c r="A1468" s="345"/>
      <c r="B1468" s="346"/>
      <c r="C1468" s="346"/>
      <c r="D1468" s="346"/>
      <c r="E1468" s="346"/>
      <c r="F1468" s="346"/>
      <c r="G1468" s="346"/>
      <c r="H1468" s="622">
        <v>5</v>
      </c>
      <c r="I1468" s="609" t="str">
        <f>IF(B$1233="",BM1468,BE1468)</f>
        <v>The less you overstate their differences on IMMIGRATION….</v>
      </c>
      <c r="J1468" s="609"/>
      <c r="K1468" s="609"/>
      <c r="L1468" s="609"/>
      <c r="M1468" s="609"/>
      <c r="N1468" s="349"/>
      <c r="BD1468" s="4">
        <v>5</v>
      </c>
      <c r="BE1468" s="101" t="str">
        <f>CONCATENATE(BG1468,BH1468,BI1468,BJ1468,".")</f>
        <v>The less you overstate their differences on IMMIGRATION….</v>
      </c>
      <c r="BF1468" s="203" t="s">
        <v>432</v>
      </c>
      <c r="BG1468" s="4" t="s">
        <v>1147</v>
      </c>
      <c r="BH1468" s="4" t="str">
        <f>BH1464</f>
        <v>IMMIGRATION</v>
      </c>
      <c r="BI1468" s="4" t="s">
        <v>975</v>
      </c>
      <c r="BM1468" s="4" t="str">
        <f>CONCATENATE(BN1468,BO1468)</f>
        <v>The less more you overstate these differences on that issue…</v>
      </c>
      <c r="BN1468" s="4" t="s">
        <v>1027</v>
      </c>
      <c r="BO1468" s="4" t="s">
        <v>1145</v>
      </c>
    </row>
    <row r="1469" spans="1:69" ht="14" customHeight="1">
      <c r="A1469" s="345"/>
      <c r="B1469" s="346"/>
      <c r="C1469" s="346"/>
      <c r="D1469" s="346"/>
      <c r="E1469" s="346"/>
      <c r="F1469" s="346"/>
      <c r="G1469" s="346"/>
      <c r="H1469" s="622"/>
      <c r="I1469" s="609"/>
      <c r="J1469" s="609"/>
      <c r="K1469" s="609"/>
      <c r="L1469" s="609"/>
      <c r="M1469" s="609"/>
      <c r="N1469" s="349"/>
    </row>
    <row r="1470" spans="1:69">
      <c r="A1470" s="345"/>
      <c r="B1470" s="346"/>
      <c r="C1470" s="346"/>
      <c r="D1470" s="346"/>
      <c r="E1470" s="346"/>
      <c r="F1470" s="346"/>
      <c r="G1470" s="346"/>
      <c r="H1470" s="347"/>
      <c r="I1470" s="609"/>
      <c r="J1470" s="609"/>
      <c r="K1470" s="609"/>
      <c r="L1470" s="609"/>
      <c r="M1470" s="609"/>
      <c r="N1470" s="349"/>
    </row>
    <row r="1471" spans="1:69" ht="30" customHeight="1">
      <c r="A1471" s="407"/>
      <c r="B1471" s="408"/>
      <c r="C1471" s="408"/>
      <c r="D1471" s="408"/>
      <c r="E1471" s="408"/>
      <c r="F1471" s="408"/>
      <c r="G1471" s="408"/>
      <c r="H1471" s="409"/>
      <c r="I1471" s="408"/>
      <c r="J1471" s="408"/>
      <c r="K1471" s="408"/>
      <c r="L1471" s="408"/>
      <c r="M1471" s="408"/>
      <c r="N1471" s="410"/>
    </row>
    <row r="1472" spans="1:69" ht="30" customHeight="1">
      <c r="A1472" s="341" t="s">
        <v>66</v>
      </c>
      <c r="B1472" s="411" t="s">
        <v>1247</v>
      </c>
      <c r="C1472" s="411"/>
      <c r="D1472" s="411"/>
      <c r="E1472" s="411"/>
      <c r="F1472" s="411"/>
      <c r="G1472" s="411"/>
      <c r="H1472" s="411"/>
      <c r="I1472" s="411"/>
      <c r="J1472" s="411"/>
      <c r="K1472" s="411"/>
      <c r="L1472" s="411"/>
      <c r="M1472" s="343"/>
      <c r="N1472" s="344" t="s">
        <v>68</v>
      </c>
      <c r="BE1472" s="157" t="str">
        <f t="shared" ref="BE1472:BL1472" si="22">BE1388</f>
        <v>IMM</v>
      </c>
      <c r="BF1472" s="157" t="str">
        <f t="shared" si="22"/>
        <v>CLI</v>
      </c>
      <c r="BG1472" s="157" t="str">
        <f t="shared" si="22"/>
        <v>GUN</v>
      </c>
      <c r="BH1472" s="157" t="str">
        <f t="shared" si="22"/>
        <v>ABO</v>
      </c>
      <c r="BI1472" s="157" t="str">
        <f t="shared" si="22"/>
        <v>HEA</v>
      </c>
      <c r="BJ1472" s="157" t="str">
        <f t="shared" si="22"/>
        <v>CRI</v>
      </c>
      <c r="BK1472" s="157" t="str">
        <f t="shared" si="22"/>
        <v>ECO</v>
      </c>
      <c r="BL1472" s="157" t="str">
        <f t="shared" si="22"/>
        <v>RAC</v>
      </c>
      <c r="BM1472" s="203" t="s">
        <v>432</v>
      </c>
    </row>
    <row r="1473" spans="1:65" ht="15" customHeight="1">
      <c r="A1473" s="345"/>
      <c r="B1473" s="628" t="s">
        <v>1155</v>
      </c>
      <c r="C1473" s="628"/>
      <c r="D1473" s="628"/>
      <c r="E1473" s="628"/>
      <c r="F1473" s="628"/>
      <c r="G1473" s="628"/>
      <c r="H1473" s="628"/>
      <c r="I1473" s="628"/>
      <c r="J1473" s="628"/>
      <c r="K1473" s="628"/>
      <c r="L1473" s="628"/>
      <c r="M1473" s="628"/>
      <c r="N1473" s="349"/>
      <c r="BB1473" s="4" t="str">
        <f t="shared" ref="BB1473:BB1478" si="23">IF($C$1047=BB$1047,BE1473,IF($C$1047=BB$1048,BF1473,IF($C$1047=BB$1049,BG1473,IF($C$1047=BB$1050,BH1473,IF($C$1047=BB$1051,BI1473,IF($C$1047=BB$1052,BJ1473,IF($C$1047=BB$1053,BK1473,IF($C$1047=BB$1054,BL1473,""))))))))</f>
        <v xml:space="preserve">I affirm your need for secure borders. And thank you for any affirmation of our need to travel freely despite status. </v>
      </c>
      <c r="BD1473" s="253" t="s">
        <v>472</v>
      </c>
      <c r="BE1473" s="4" t="s">
        <v>1156</v>
      </c>
      <c r="BF1473" s="4" t="s">
        <v>1157</v>
      </c>
      <c r="BG1473" s="4" t="s">
        <v>1158</v>
      </c>
      <c r="BH1473" s="4" t="s">
        <v>1159</v>
      </c>
      <c r="BI1473" s="4" t="s">
        <v>1160</v>
      </c>
      <c r="BJ1473" s="4" t="s">
        <v>1161</v>
      </c>
      <c r="BK1473" s="4" t="s">
        <v>1162</v>
      </c>
      <c r="BL1473" s="4" t="s">
        <v>1163</v>
      </c>
      <c r="BM1473" s="203" t="s">
        <v>432</v>
      </c>
    </row>
    <row r="1474" spans="1:65" ht="13.25" customHeight="1">
      <c r="A1474" s="345"/>
      <c r="B1474" s="628"/>
      <c r="C1474" s="628"/>
      <c r="D1474" s="628"/>
      <c r="E1474" s="628"/>
      <c r="F1474" s="628"/>
      <c r="G1474" s="628"/>
      <c r="H1474" s="628"/>
      <c r="I1474" s="628"/>
      <c r="J1474" s="628"/>
      <c r="K1474" s="628"/>
      <c r="L1474" s="628"/>
      <c r="M1474" s="628"/>
      <c r="N1474" s="349"/>
      <c r="BB1474" s="4" t="str">
        <f t="shared" si="23"/>
        <v>I need you to feel the desperte needs of these migrants without painting them all as violent lawbreakers.</v>
      </c>
      <c r="BD1474" s="253" t="s">
        <v>1164</v>
      </c>
      <c r="BE1474" s="4" t="s">
        <v>1165</v>
      </c>
      <c r="BF1474" s="4" t="s">
        <v>1157</v>
      </c>
      <c r="BG1474" s="4" t="s">
        <v>1166</v>
      </c>
      <c r="BH1474" s="4" t="s">
        <v>1167</v>
      </c>
      <c r="BI1474" s="4" t="s">
        <v>1168</v>
      </c>
      <c r="BJ1474" s="4" t="s">
        <v>1169</v>
      </c>
      <c r="BK1474" s="4" t="s">
        <v>1170</v>
      </c>
      <c r="BL1474" s="4" t="s">
        <v>1171</v>
      </c>
      <c r="BM1474" s="203" t="s">
        <v>432</v>
      </c>
    </row>
    <row r="1475" spans="1:65" ht="15.65" customHeight="1">
      <c r="A1475" s="345"/>
      <c r="B1475" s="628"/>
      <c r="C1475" s="628"/>
      <c r="D1475" s="628"/>
      <c r="E1475" s="628"/>
      <c r="F1475" s="628"/>
      <c r="G1475" s="628"/>
      <c r="H1475" s="628"/>
      <c r="I1475" s="628"/>
      <c r="J1475" s="628"/>
      <c r="K1475" s="628"/>
      <c r="L1475" s="628"/>
      <c r="M1475" s="628"/>
      <c r="N1475" s="349"/>
      <c r="BB1475" s="4" t="str">
        <f t="shared" si="23"/>
        <v>Perhaps we can do better to screen out the most violent of these migrants who exploit our generosity.</v>
      </c>
      <c r="BD1475" s="253" t="s">
        <v>1172</v>
      </c>
      <c r="BE1475" s="4" t="s">
        <v>1173</v>
      </c>
      <c r="BF1475" s="4" t="s">
        <v>1174</v>
      </c>
      <c r="BG1475" s="4" t="s">
        <v>1175</v>
      </c>
      <c r="BH1475" s="4" t="s">
        <v>1176</v>
      </c>
      <c r="BI1475" s="4" t="s">
        <v>1177</v>
      </c>
      <c r="BJ1475" s="4" t="s">
        <v>1178</v>
      </c>
      <c r="BK1475" s="4" t="s">
        <v>1179</v>
      </c>
      <c r="BL1475" s="4" t="s">
        <v>1180</v>
      </c>
      <c r="BM1475" s="203" t="s">
        <v>432</v>
      </c>
    </row>
    <row r="1476" spans="1:65" ht="15.65" customHeight="1">
      <c r="A1476" s="345"/>
      <c r="B1476" s="628"/>
      <c r="C1476" s="628"/>
      <c r="D1476" s="628"/>
      <c r="E1476" s="628"/>
      <c r="F1476" s="628"/>
      <c r="G1476" s="628"/>
      <c r="H1476" s="628"/>
      <c r="I1476" s="628"/>
      <c r="J1476" s="628"/>
      <c r="K1476" s="628"/>
      <c r="L1476" s="628"/>
      <c r="M1476" s="628"/>
      <c r="N1476" s="349"/>
      <c r="BB1476" s="4" t="str">
        <f t="shared" si="23"/>
        <v>I affirm your need to help migrants flee violence potentially of our making. And thank you for affirming our need to not import such violence.</v>
      </c>
      <c r="BD1476" s="253" t="s">
        <v>490</v>
      </c>
      <c r="BE1476" s="4" t="s">
        <v>1181</v>
      </c>
      <c r="BF1476" s="4" t="s">
        <v>1182</v>
      </c>
      <c r="BG1476" s="4" t="s">
        <v>1183</v>
      </c>
      <c r="BH1476" s="4" t="s">
        <v>1184</v>
      </c>
      <c r="BI1476" s="4" t="s">
        <v>1185</v>
      </c>
      <c r="BJ1476" s="4" t="s">
        <v>1186</v>
      </c>
      <c r="BK1476" s="4" t="s">
        <v>1187</v>
      </c>
      <c r="BL1476" s="4" t="s">
        <v>1188</v>
      </c>
      <c r="BM1476" s="203" t="s">
        <v>432</v>
      </c>
    </row>
    <row r="1477" spans="1:65" ht="15.65" customHeight="1">
      <c r="A1477" s="345"/>
      <c r="B1477" s="629" t="s">
        <v>1189</v>
      </c>
      <c r="C1477" s="629"/>
      <c r="D1477" s="629"/>
      <c r="E1477" s="629"/>
      <c r="F1477" s="629"/>
      <c r="G1477" s="629"/>
      <c r="H1477" s="629"/>
      <c r="I1477" s="629"/>
      <c r="J1477" s="629"/>
      <c r="K1477" s="629"/>
      <c r="L1477" s="629"/>
      <c r="M1477" s="629"/>
      <c r="N1477" s="349"/>
      <c r="BB1477" s="4" t="str">
        <f t="shared" si="23"/>
        <v>I need you to feel the pain of families here who have lost a loved one due to violence from illegitimate migrants.</v>
      </c>
      <c r="BD1477" s="253" t="s">
        <v>1190</v>
      </c>
      <c r="BE1477" s="4" t="s">
        <v>1191</v>
      </c>
      <c r="BF1477" s="4" t="s">
        <v>1192</v>
      </c>
      <c r="BG1477" s="4" t="s">
        <v>1193</v>
      </c>
      <c r="BH1477" s="4" t="s">
        <v>1194</v>
      </c>
      <c r="BI1477" s="4" t="s">
        <v>1195</v>
      </c>
      <c r="BJ1477" s="4" t="s">
        <v>1196</v>
      </c>
      <c r="BK1477" s="4" t="s">
        <v>1197</v>
      </c>
      <c r="BL1477" s="4" t="s">
        <v>1198</v>
      </c>
      <c r="BM1477" s="203" t="s">
        <v>432</v>
      </c>
    </row>
    <row r="1478" spans="1:65" ht="15.65" customHeight="1">
      <c r="A1478" s="345"/>
      <c r="B1478" s="629"/>
      <c r="C1478" s="629"/>
      <c r="D1478" s="629"/>
      <c r="E1478" s="629"/>
      <c r="F1478" s="629"/>
      <c r="G1478" s="629"/>
      <c r="H1478" s="629"/>
      <c r="I1478" s="629"/>
      <c r="J1478" s="629"/>
      <c r="K1478" s="629"/>
      <c r="L1478" s="629"/>
      <c r="M1478" s="629"/>
      <c r="N1478" s="349"/>
      <c r="BB1478" s="4" t="str">
        <f t="shared" si="23"/>
        <v>Perhaps we can do better to merit actual cases of migrants whose lives are at risk due to our actions.</v>
      </c>
      <c r="BD1478" s="253" t="s">
        <v>1199</v>
      </c>
      <c r="BE1478" s="4" t="s">
        <v>1200</v>
      </c>
      <c r="BF1478" s="4" t="s">
        <v>1201</v>
      </c>
      <c r="BG1478" s="4" t="s">
        <v>1202</v>
      </c>
      <c r="BH1478" s="4" t="s">
        <v>1203</v>
      </c>
      <c r="BI1478" s="4" t="s">
        <v>1204</v>
      </c>
      <c r="BJ1478" s="4" t="s">
        <v>1205</v>
      </c>
      <c r="BK1478" s="4" t="s">
        <v>1206</v>
      </c>
      <c r="BL1478" s="4" t="s">
        <v>1207</v>
      </c>
      <c r="BM1478" s="203" t="s">
        <v>432</v>
      </c>
    </row>
    <row r="1479" spans="1:65" ht="14.4" customHeight="1">
      <c r="A1479" s="345"/>
      <c r="B1479" s="629"/>
      <c r="C1479" s="629"/>
      <c r="D1479" s="629"/>
      <c r="E1479" s="629"/>
      <c r="F1479" s="629"/>
      <c r="G1479" s="629"/>
      <c r="H1479" s="629"/>
      <c r="I1479" s="629"/>
      <c r="J1479" s="629"/>
      <c r="K1479" s="629"/>
      <c r="L1479" s="629"/>
      <c r="M1479" s="629"/>
      <c r="N1479" s="349"/>
    </row>
    <row r="1480" spans="1:65" ht="25.25" customHeight="1" thickBot="1">
      <c r="A1480" s="345"/>
      <c r="B1480" s="659"/>
      <c r="C1480" s="659"/>
      <c r="D1480" s="659"/>
      <c r="E1480" s="659"/>
      <c r="F1480" s="659"/>
      <c r="G1480" s="659"/>
      <c r="H1480" s="659"/>
      <c r="I1480" s="659"/>
      <c r="J1480" s="659"/>
      <c r="K1480" s="659"/>
      <c r="L1480" s="659"/>
      <c r="M1480" s="659"/>
      <c r="N1480" s="349"/>
    </row>
    <row r="1481" spans="1:65" ht="15" customHeight="1" thickTop="1">
      <c r="A1481" s="345"/>
      <c r="B1481" s="660"/>
      <c r="C1481" s="661" t="str">
        <f>IF(BB1473=0,"",BB1473)</f>
        <v xml:space="preserve">I affirm your need for secure borders. And thank you for any affirmation of our need to travel freely despite status. </v>
      </c>
      <c r="D1481" s="661"/>
      <c r="E1481" s="661"/>
      <c r="F1481" s="661"/>
      <c r="G1481" s="661"/>
      <c r="H1481" s="661"/>
      <c r="I1481" s="661"/>
      <c r="J1481" s="661"/>
      <c r="K1481" s="661"/>
      <c r="L1481" s="661"/>
      <c r="M1481" s="662"/>
      <c r="N1481" s="349"/>
    </row>
    <row r="1482" spans="1:65" ht="15" customHeight="1">
      <c r="A1482" s="345"/>
      <c r="B1482" s="663"/>
      <c r="C1482" s="664"/>
      <c r="D1482" s="664"/>
      <c r="E1482" s="664"/>
      <c r="F1482" s="664"/>
      <c r="G1482" s="664"/>
      <c r="H1482" s="664"/>
      <c r="I1482" s="664"/>
      <c r="J1482" s="664"/>
      <c r="K1482" s="664"/>
      <c r="L1482" s="664"/>
      <c r="M1482" s="665"/>
      <c r="N1482" s="349"/>
      <c r="BE1482" s="449" t="s">
        <v>996</v>
      </c>
    </row>
    <row r="1483" spans="1:65" ht="15" customHeight="1" thickBot="1">
      <c r="A1483" s="345"/>
      <c r="B1483" s="666"/>
      <c r="C1483" s="667"/>
      <c r="D1483" s="667"/>
      <c r="E1483" s="667"/>
      <c r="F1483" s="667"/>
      <c r="G1483" s="667"/>
      <c r="H1483" s="667"/>
      <c r="I1483" s="667"/>
      <c r="J1483" s="667"/>
      <c r="K1483" s="667"/>
      <c r="L1483" s="667"/>
      <c r="M1483" s="668"/>
      <c r="N1483" s="349"/>
      <c r="BE1483" s="449" t="s">
        <v>998</v>
      </c>
    </row>
    <row r="1484" spans="1:65" ht="15" customHeight="1" thickTop="1">
      <c r="A1484" s="345"/>
      <c r="B1484" s="660"/>
      <c r="C1484" s="661" t="str">
        <f>IF(BB1474=0,"",BB1474)</f>
        <v>I need you to feel the desperte needs of these migrants without painting them all as violent lawbreakers.</v>
      </c>
      <c r="D1484" s="661"/>
      <c r="E1484" s="661"/>
      <c r="F1484" s="661"/>
      <c r="G1484" s="661"/>
      <c r="H1484" s="661"/>
      <c r="I1484" s="661"/>
      <c r="J1484" s="661"/>
      <c r="K1484" s="661"/>
      <c r="L1484" s="661"/>
      <c r="M1484" s="662"/>
      <c r="N1484" s="349"/>
      <c r="BE1484" s="449" t="s">
        <v>999</v>
      </c>
    </row>
    <row r="1485" spans="1:65" ht="15" customHeight="1">
      <c r="A1485" s="345"/>
      <c r="B1485" s="669"/>
      <c r="C1485" s="664"/>
      <c r="D1485" s="664"/>
      <c r="E1485" s="664"/>
      <c r="F1485" s="664"/>
      <c r="G1485" s="664"/>
      <c r="H1485" s="664"/>
      <c r="I1485" s="664"/>
      <c r="J1485" s="664"/>
      <c r="K1485" s="664"/>
      <c r="L1485" s="664"/>
      <c r="M1485" s="665"/>
      <c r="N1485" s="349"/>
      <c r="BE1485" s="449" t="s">
        <v>1000</v>
      </c>
    </row>
    <row r="1486" spans="1:65" ht="15" customHeight="1" thickBot="1">
      <c r="A1486" s="345"/>
      <c r="B1486" s="666"/>
      <c r="C1486" s="667"/>
      <c r="D1486" s="667"/>
      <c r="E1486" s="667"/>
      <c r="F1486" s="667"/>
      <c r="G1486" s="667"/>
      <c r="H1486" s="667"/>
      <c r="I1486" s="667"/>
      <c r="J1486" s="667"/>
      <c r="K1486" s="667"/>
      <c r="L1486" s="667"/>
      <c r="M1486" s="668"/>
      <c r="N1486" s="349"/>
      <c r="BE1486" s="449" t="s">
        <v>1001</v>
      </c>
    </row>
    <row r="1487" spans="1:65" ht="15" customHeight="1" thickTop="1">
      <c r="A1487" s="345"/>
      <c r="B1487" s="660"/>
      <c r="C1487" s="661" t="str">
        <f>IF(BB1475=0,"",BB1475)</f>
        <v>Perhaps we can do better to screen out the most violent of these migrants who exploit our generosity.</v>
      </c>
      <c r="D1487" s="661"/>
      <c r="E1487" s="661"/>
      <c r="F1487" s="661"/>
      <c r="G1487" s="661"/>
      <c r="H1487" s="661"/>
      <c r="I1487" s="661"/>
      <c r="J1487" s="661"/>
      <c r="K1487" s="661"/>
      <c r="L1487" s="661"/>
      <c r="M1487" s="662"/>
      <c r="N1487" s="349"/>
    </row>
    <row r="1488" spans="1:65" ht="15" customHeight="1">
      <c r="A1488" s="345"/>
      <c r="B1488" s="663"/>
      <c r="C1488" s="664"/>
      <c r="D1488" s="664"/>
      <c r="E1488" s="664"/>
      <c r="F1488" s="664"/>
      <c r="G1488" s="664"/>
      <c r="H1488" s="664"/>
      <c r="I1488" s="664"/>
      <c r="J1488" s="664"/>
      <c r="K1488" s="664"/>
      <c r="L1488" s="664"/>
      <c r="M1488" s="665"/>
      <c r="N1488" s="349"/>
    </row>
    <row r="1489" spans="1:63" ht="15" customHeight="1" thickBot="1">
      <c r="A1489" s="345"/>
      <c r="B1489" s="666"/>
      <c r="C1489" s="667"/>
      <c r="D1489" s="667"/>
      <c r="E1489" s="667"/>
      <c r="F1489" s="667"/>
      <c r="G1489" s="667"/>
      <c r="H1489" s="667"/>
      <c r="I1489" s="667"/>
      <c r="J1489" s="667"/>
      <c r="K1489" s="667"/>
      <c r="L1489" s="667"/>
      <c r="M1489" s="668"/>
      <c r="N1489" s="349"/>
    </row>
    <row r="1490" spans="1:63" ht="10.25" customHeight="1" thickTop="1" thickBot="1">
      <c r="A1490" s="345"/>
      <c r="B1490" s="346"/>
      <c r="C1490" s="346"/>
      <c r="D1490" s="346"/>
      <c r="E1490" s="346"/>
      <c r="F1490" s="346"/>
      <c r="G1490" s="346"/>
      <c r="H1490" s="347"/>
      <c r="I1490" s="346"/>
      <c r="J1490" s="346"/>
      <c r="K1490" s="346"/>
      <c r="L1490" s="346"/>
      <c r="M1490" s="346"/>
      <c r="N1490" s="349"/>
      <c r="BF1490" s="101" t="str">
        <f>BF1402</f>
        <v>immigration</v>
      </c>
    </row>
    <row r="1491" spans="1:63" ht="15" customHeight="1" thickTop="1">
      <c r="A1491" s="345"/>
      <c r="B1491" s="670"/>
      <c r="C1491" s="671" t="str">
        <f>IF(BB1476=0,"",BB1476)</f>
        <v>I affirm your need to help migrants flee violence potentially of our making. And thank you for affirming our need to not import such violence.</v>
      </c>
      <c r="D1491" s="671"/>
      <c r="E1491" s="671"/>
      <c r="F1491" s="671"/>
      <c r="G1491" s="671"/>
      <c r="H1491" s="671"/>
      <c r="I1491" s="671"/>
      <c r="J1491" s="671"/>
      <c r="K1491" s="671"/>
      <c r="L1491" s="671"/>
      <c r="M1491" s="672"/>
      <c r="N1491" s="349"/>
      <c r="BC1491" s="4" t="str">
        <f>IF(OR(B$1233=0,B$1233=""),"",CONCATENATE(BE1491,BF1491,BG1491))</f>
        <v>This helps me replace fighting with appreciation for the other's immigration position.</v>
      </c>
      <c r="BE1491" s="4" t="s">
        <v>1208</v>
      </c>
      <c r="BF1491" s="4" t="str">
        <f>BF1490</f>
        <v>immigration</v>
      </c>
      <c r="BG1491" s="4" t="s">
        <v>1209</v>
      </c>
    </row>
    <row r="1492" spans="1:63" ht="15" customHeight="1">
      <c r="A1492" s="345"/>
      <c r="B1492" s="673"/>
      <c r="C1492" s="674"/>
      <c r="D1492" s="674"/>
      <c r="E1492" s="674"/>
      <c r="F1492" s="674"/>
      <c r="G1492" s="674"/>
      <c r="H1492" s="674"/>
      <c r="I1492" s="674"/>
      <c r="J1492" s="674"/>
      <c r="K1492" s="674"/>
      <c r="L1492" s="674"/>
      <c r="M1492" s="675"/>
      <c r="N1492" s="349"/>
      <c r="BC1492" s="4" t="str">
        <f>IF(OR(B$1233=0,B$1233=""),"",CONCATENATE(BE1492,BF1492,BG1492))</f>
        <v xml:space="preserve">I can cease exaggerating about the apparent worst of the opposing immigration view. </v>
      </c>
      <c r="BE1492" s="4" t="s">
        <v>1210</v>
      </c>
      <c r="BF1492" s="4" t="str">
        <f>BF1491</f>
        <v>immigration</v>
      </c>
      <c r="BG1492" s="203" t="s">
        <v>1211</v>
      </c>
    </row>
    <row r="1493" spans="1:63" ht="15" customHeight="1" thickBot="1">
      <c r="A1493" s="345"/>
      <c r="B1493" s="676"/>
      <c r="C1493" s="677"/>
      <c r="D1493" s="677"/>
      <c r="E1493" s="677"/>
      <c r="F1493" s="677"/>
      <c r="G1493" s="677"/>
      <c r="H1493" s="677"/>
      <c r="I1493" s="677"/>
      <c r="J1493" s="677"/>
      <c r="K1493" s="677"/>
      <c r="L1493" s="677"/>
      <c r="M1493" s="678"/>
      <c r="N1493" s="349"/>
      <c r="BC1493" s="4" t="str">
        <f>IF(OR(B$1233=0,B$1233=""),"",CONCATENATE(BE1493,BF1493,BG1493))</f>
        <v>I can replace defensiveness with mutual value for resolving each other's immigration needs.</v>
      </c>
      <c r="BE1493" s="4" t="s">
        <v>1212</v>
      </c>
      <c r="BF1493" s="4" t="str">
        <f>BF1492</f>
        <v>immigration</v>
      </c>
      <c r="BG1493" s="4" t="s">
        <v>1213</v>
      </c>
    </row>
    <row r="1494" spans="1:63" ht="15" customHeight="1" thickTop="1">
      <c r="A1494" s="345"/>
      <c r="B1494" s="670"/>
      <c r="C1494" s="671" t="str">
        <f>IF(BB1477=0,"",BB1477)</f>
        <v>I need you to feel the pain of families here who have lost a loved one due to violence from illegitimate migrants.</v>
      </c>
      <c r="D1494" s="671"/>
      <c r="E1494" s="671"/>
      <c r="F1494" s="671"/>
      <c r="G1494" s="671"/>
      <c r="H1494" s="671"/>
      <c r="I1494" s="671"/>
      <c r="J1494" s="671"/>
      <c r="K1494" s="671"/>
      <c r="L1494" s="671"/>
      <c r="M1494" s="672"/>
      <c r="N1494" s="349"/>
    </row>
    <row r="1495" spans="1:63" ht="15" customHeight="1">
      <c r="A1495" s="345"/>
      <c r="B1495" s="673"/>
      <c r="C1495" s="674"/>
      <c r="D1495" s="674"/>
      <c r="E1495" s="674"/>
      <c r="F1495" s="674"/>
      <c r="G1495" s="674"/>
      <c r="H1495" s="674"/>
      <c r="I1495" s="674"/>
      <c r="J1495" s="674"/>
      <c r="K1495" s="674"/>
      <c r="L1495" s="674"/>
      <c r="M1495" s="675"/>
      <c r="N1495" s="349"/>
      <c r="BG1495" s="4" t="s">
        <v>1008</v>
      </c>
      <c r="BH1495" s="4" t="s">
        <v>446</v>
      </c>
      <c r="BI1495" s="4" t="s">
        <v>1009</v>
      </c>
      <c r="BJ1495" s="4" t="s">
        <v>448</v>
      </c>
      <c r="BK1495" s="4" t="s">
        <v>1010</v>
      </c>
    </row>
    <row r="1496" spans="1:63" ht="15" customHeight="1" thickBot="1">
      <c r="A1496" s="345"/>
      <c r="B1496" s="676"/>
      <c r="C1496" s="677"/>
      <c r="D1496" s="677"/>
      <c r="E1496" s="677"/>
      <c r="F1496" s="677"/>
      <c r="G1496" s="677"/>
      <c r="H1496" s="677"/>
      <c r="I1496" s="677"/>
      <c r="J1496" s="677"/>
      <c r="K1496" s="677"/>
      <c r="L1496" s="677"/>
      <c r="M1496" s="678"/>
      <c r="N1496" s="349"/>
    </row>
    <row r="1497" spans="1:63" ht="15" customHeight="1" thickTop="1">
      <c r="A1497" s="345"/>
      <c r="B1497" s="670"/>
      <c r="C1497" s="671" t="str">
        <f>IF(BB1478=0,"",BB1478)</f>
        <v>Perhaps we can do better to merit actual cases of migrants whose lives are at risk due to our actions.</v>
      </c>
      <c r="D1497" s="671"/>
      <c r="E1497" s="671"/>
      <c r="F1497" s="671"/>
      <c r="G1497" s="671"/>
      <c r="H1497" s="671"/>
      <c r="I1497" s="671"/>
      <c r="J1497" s="671"/>
      <c r="K1497" s="671"/>
      <c r="L1497" s="671"/>
      <c r="M1497" s="672"/>
      <c r="N1497" s="349"/>
      <c r="BF1497" s="4">
        <v>15</v>
      </c>
      <c r="BG1497" s="4">
        <f>BF1497-3</f>
        <v>12</v>
      </c>
      <c r="BH1497" s="4">
        <f>BG1497-3</f>
        <v>9</v>
      </c>
      <c r="BI1497" s="4">
        <f>BH1497-3</f>
        <v>6</v>
      </c>
      <c r="BJ1497" s="4">
        <f>BI1497-3</f>
        <v>3</v>
      </c>
      <c r="BK1497" s="4">
        <f>BJ1497-3</f>
        <v>0</v>
      </c>
    </row>
    <row r="1498" spans="1:63" ht="15" customHeight="1">
      <c r="A1498" s="345"/>
      <c r="B1498" s="673"/>
      <c r="C1498" s="674"/>
      <c r="D1498" s="674"/>
      <c r="E1498" s="674"/>
      <c r="F1498" s="674"/>
      <c r="G1498" s="674"/>
      <c r="H1498" s="674"/>
      <c r="I1498" s="674"/>
      <c r="J1498" s="674"/>
      <c r="K1498" s="674"/>
      <c r="L1498" s="674"/>
      <c r="M1498" s="675"/>
      <c r="N1498" s="349"/>
      <c r="BE1498" s="4">
        <f>IF(I1502=BE$1301,5,IF(I1502=BE$1302,4,IF(I1502=BE$1303,3,IF(I1502=BE$1304,2,IF(I1502=BE$1305,1,0)))))</f>
        <v>0</v>
      </c>
    </row>
    <row r="1499" spans="1:63" ht="15" customHeight="1" thickBot="1">
      <c r="A1499" s="345"/>
      <c r="B1499" s="676"/>
      <c r="C1499" s="677"/>
      <c r="D1499" s="677"/>
      <c r="E1499" s="677"/>
      <c r="F1499" s="677"/>
      <c r="G1499" s="677"/>
      <c r="H1499" s="677"/>
      <c r="I1499" s="677"/>
      <c r="J1499" s="677"/>
      <c r="K1499" s="677"/>
      <c r="L1499" s="677"/>
      <c r="M1499" s="678"/>
      <c r="N1499" s="349"/>
      <c r="BE1499" s="4">
        <f>IF(I1504=BE$1301,5,IF(I1504=BE$1302,4,IF(I1504=BE$1303,3,IF(I1504=BE$1304,2,IF(I1504=BE$1305,1,0)))))</f>
        <v>0</v>
      </c>
    </row>
    <row r="1500" spans="1:63" ht="10.25" customHeight="1" thickTop="1">
      <c r="A1500" s="345"/>
      <c r="B1500" s="346"/>
      <c r="C1500" s="346"/>
      <c r="D1500" s="346"/>
      <c r="E1500" s="346"/>
      <c r="F1500" s="346"/>
      <c r="G1500" s="346"/>
      <c r="H1500" s="347"/>
      <c r="I1500" s="346"/>
      <c r="J1500" s="346"/>
      <c r="K1500" s="346"/>
      <c r="L1500" s="346"/>
      <c r="M1500" s="346"/>
      <c r="N1500" s="349"/>
      <c r="BE1500" s="4">
        <f>IF(I1506=BE$1301,5,IF(I1506=BE$1302,4,IF(I1506=BE$1303,3,IF(I1506=BE$1304,2,IF(I1506=BE$1305,1,0)))))</f>
        <v>0</v>
      </c>
    </row>
    <row r="1501" spans="1:63" ht="10.25" customHeight="1" thickBot="1">
      <c r="A1501" s="345"/>
      <c r="B1501" s="346"/>
      <c r="C1501" s="346"/>
      <c r="D1501" s="346"/>
      <c r="E1501" s="346"/>
      <c r="F1501" s="346"/>
      <c r="G1501" s="346"/>
      <c r="H1501" s="347"/>
      <c r="I1501" s="346"/>
      <c r="J1501" s="346"/>
      <c r="K1501" s="346"/>
      <c r="L1501" s="346"/>
      <c r="M1501" s="346"/>
      <c r="N1501" s="349"/>
      <c r="BE1501" s="101">
        <f>SUM(BE1498:BE1500)</f>
        <v>0</v>
      </c>
    </row>
    <row r="1502" spans="1:63" ht="17" customHeight="1">
      <c r="A1502" s="345"/>
      <c r="B1502" s="656" t="str">
        <f>BC1491</f>
        <v>This helps me replace fighting with appreciation for the other's immigration position.</v>
      </c>
      <c r="C1502" s="656"/>
      <c r="D1502" s="656"/>
      <c r="E1502" s="656"/>
      <c r="F1502" s="656"/>
      <c r="G1502" s="656"/>
      <c r="H1502" s="657"/>
      <c r="I1502" s="646"/>
      <c r="J1502" s="646"/>
      <c r="K1502" s="646"/>
      <c r="L1502" s="646"/>
      <c r="M1502" s="647"/>
      <c r="N1502" s="349"/>
      <c r="BE1502" s="101" t="str">
        <f>IF(AND(BE1501&gt;=BK1497,BE1501&lt;BJ1497),BK1495,IF(AND(BE1501&gt;=BJ1497,BE1501&lt;BI1497),BJ1495,IF(AND(BE1501&gt;=BI1497,BE1501&lt;BH1497),BI1495,IF(AND(BE1501&gt;=BH1497,BE1501&lt;BG1497),BH1495,IF(AND(BE1501&gt;=BG1497,BE1501&lt;=BF1497),BG1495)))))</f>
        <v>low</v>
      </c>
    </row>
    <row r="1503" spans="1:63" ht="17" customHeight="1" thickBot="1">
      <c r="A1503" s="345"/>
      <c r="B1503" s="656"/>
      <c r="C1503" s="656"/>
      <c r="D1503" s="656"/>
      <c r="E1503" s="656"/>
      <c r="F1503" s="656"/>
      <c r="G1503" s="656"/>
      <c r="H1503" s="657"/>
      <c r="I1503" s="649"/>
      <c r="J1503" s="649"/>
      <c r="K1503" s="649"/>
      <c r="L1503" s="649"/>
      <c r="M1503" s="650"/>
      <c r="N1503" s="349"/>
    </row>
    <row r="1504" spans="1:63" ht="17" customHeight="1">
      <c r="A1504" s="345"/>
      <c r="B1504" s="656" t="str">
        <f>BC1492</f>
        <v xml:space="preserve">I can cease exaggerating about the apparent worst of the opposing immigration view. </v>
      </c>
      <c r="C1504" s="656"/>
      <c r="D1504" s="656"/>
      <c r="E1504" s="656"/>
      <c r="F1504" s="656"/>
      <c r="G1504" s="656"/>
      <c r="H1504" s="657"/>
      <c r="I1504" s="646"/>
      <c r="J1504" s="646"/>
      <c r="K1504" s="646"/>
      <c r="L1504" s="646"/>
      <c r="M1504" s="647"/>
      <c r="N1504" s="349"/>
      <c r="BC1504" s="4" t="str">
        <f>IF(BE1498=0,"",CONCATENATE(BE1504,BF1504,BG1504,BH1504,BI1504,BJ1504))</f>
        <v/>
      </c>
      <c r="BE1504" s="4" t="s">
        <v>1011</v>
      </c>
      <c r="BF1504" s="4" t="str">
        <f>BE1502</f>
        <v>low</v>
      </c>
      <c r="BG1504" s="4" t="s">
        <v>1214</v>
      </c>
      <c r="BH1504" s="4" t="s">
        <v>1215</v>
      </c>
      <c r="BI1504" s="4" t="str">
        <f>IF($B$1233="","",$BF$1307)</f>
        <v>immigration</v>
      </c>
      <c r="BJ1504" s="4" t="s">
        <v>1019</v>
      </c>
    </row>
    <row r="1505" spans="1:65" ht="17" customHeight="1" thickBot="1">
      <c r="A1505" s="345"/>
      <c r="B1505" s="656"/>
      <c r="C1505" s="656"/>
      <c r="D1505" s="656"/>
      <c r="E1505" s="656"/>
      <c r="F1505" s="656"/>
      <c r="G1505" s="656"/>
      <c r="H1505" s="657"/>
      <c r="I1505" s="649"/>
      <c r="J1505" s="649"/>
      <c r="K1505" s="649"/>
      <c r="L1505" s="649"/>
      <c r="M1505" s="650"/>
      <c r="N1505" s="349"/>
      <c r="BC1505" s="4" t="str">
        <f>IF(BE1499=0,"",CONCATENATE(BE1505,BF1505,BG1505,BH1505,BI1505))</f>
        <v/>
      </c>
      <c r="BE1505" s="4" t="s">
        <v>1216</v>
      </c>
      <c r="BF1505" s="4" t="str">
        <f>IF($B$1233="","",$BF$1307)</f>
        <v>immigration</v>
      </c>
      <c r="BG1505" s="203" t="s">
        <v>1217</v>
      </c>
    </row>
    <row r="1506" spans="1:65" ht="17" customHeight="1">
      <c r="A1506" s="345"/>
      <c r="B1506" s="656" t="str">
        <f>BC1493</f>
        <v>I can replace defensiveness with mutual value for resolving each other's immigration needs.</v>
      </c>
      <c r="C1506" s="656"/>
      <c r="D1506" s="656"/>
      <c r="E1506" s="656"/>
      <c r="F1506" s="656"/>
      <c r="G1506" s="656"/>
      <c r="H1506" s="657"/>
      <c r="I1506" s="646"/>
      <c r="J1506" s="646"/>
      <c r="K1506" s="646"/>
      <c r="L1506" s="646"/>
      <c r="M1506" s="647"/>
      <c r="N1506" s="349"/>
      <c r="BC1506" s="4" t="str">
        <f>IF(BE1500=0,"",CONCATENATE(BE1506,BF1506,BG1506,BH1506,BI1506,BJ1506))</f>
        <v/>
      </c>
      <c r="BE1506" s="4" t="s">
        <v>1218</v>
      </c>
      <c r="BF1506" s="4" t="str">
        <f>IF($B$1233="","",$BF$1307)</f>
        <v>immigration</v>
      </c>
      <c r="BG1506" s="4" t="s">
        <v>1019</v>
      </c>
      <c r="BJ1506" s="4" t="s">
        <v>1020</v>
      </c>
    </row>
    <row r="1507" spans="1:65" ht="17" customHeight="1" thickBot="1">
      <c r="A1507" s="345"/>
      <c r="B1507" s="656"/>
      <c r="C1507" s="656"/>
      <c r="D1507" s="656"/>
      <c r="E1507" s="656"/>
      <c r="F1507" s="656"/>
      <c r="G1507" s="656"/>
      <c r="H1507" s="657"/>
      <c r="I1507" s="649"/>
      <c r="J1507" s="649"/>
      <c r="K1507" s="649"/>
      <c r="L1507" s="649"/>
      <c r="M1507" s="650"/>
      <c r="N1507" s="349"/>
      <c r="BC1507" s="4" t="str">
        <f>CONCATENATE(BE1507,BF1507,BG1507,BH1507,BI1507)</f>
        <v>Are you ready to honor needs without alienating laws about immigration? After choosing an issue, select above how well you can agree with these radically different approaches to immigration politics. Replace being led with taking the lead.</v>
      </c>
      <c r="BE1507" s="4" t="s">
        <v>1125</v>
      </c>
      <c r="BF1507" s="4" t="str">
        <f>IF(OR($B$1233=0,$B$1233=""),"politicized issues",$BF$1307)</f>
        <v>immigration</v>
      </c>
      <c r="BG1507" s="4" t="s">
        <v>1126</v>
      </c>
      <c r="BH1507" s="4" t="str">
        <f>IF($B$1233="","",$BF$1307)</f>
        <v>immigration</v>
      </c>
      <c r="BI1507" s="4" t="s">
        <v>1023</v>
      </c>
    </row>
    <row r="1508" spans="1:65" ht="10.25" customHeight="1">
      <c r="A1508" s="345"/>
      <c r="B1508" s="346"/>
      <c r="C1508" s="346"/>
      <c r="D1508" s="346"/>
      <c r="E1508" s="346"/>
      <c r="F1508" s="346"/>
      <c r="G1508" s="346"/>
      <c r="H1508" s="347"/>
      <c r="I1508" s="346"/>
      <c r="J1508" s="346"/>
      <c r="K1508" s="346"/>
      <c r="L1508" s="346"/>
      <c r="M1508" s="346"/>
      <c r="N1508" s="349"/>
      <c r="BC1508" s="4" t="str">
        <f>CONCATENATE(BC1504,BC1505,BC1506)</f>
        <v/>
      </c>
    </row>
    <row r="1509" spans="1:65" ht="5" customHeight="1">
      <c r="A1509" s="345"/>
      <c r="B1509" s="651" t="str">
        <f>BC1509</f>
        <v>Are you ready to honor needs without alienating laws about immigration? After choosing an issue, select above how well you can agree with these radically different approaches to immigration politics. Replace being led with taking the lead.</v>
      </c>
      <c r="C1509" s="651"/>
      <c r="D1509" s="651"/>
      <c r="E1509" s="651"/>
      <c r="F1509" s="651"/>
      <c r="G1509" s="651"/>
      <c r="H1509" s="651"/>
      <c r="I1509" s="651"/>
      <c r="J1509" s="651"/>
      <c r="K1509" s="651"/>
      <c r="L1509" s="651"/>
      <c r="M1509" s="651"/>
      <c r="N1509" s="349"/>
      <c r="BC1509" s="4" t="str">
        <f>IF(BE1501=0,BC1507,BC1508)</f>
        <v>Are you ready to honor needs without alienating laws about immigration? After choosing an issue, select above how well you can agree with these radically different approaches to immigration politics. Replace being led with taking the lead.</v>
      </c>
    </row>
    <row r="1510" spans="1:65" ht="15" customHeight="1">
      <c r="A1510" s="345"/>
      <c r="B1510" s="651"/>
      <c r="C1510" s="651"/>
      <c r="D1510" s="651"/>
      <c r="E1510" s="651"/>
      <c r="F1510" s="651"/>
      <c r="G1510" s="651"/>
      <c r="H1510" s="651"/>
      <c r="I1510" s="651"/>
      <c r="J1510" s="651"/>
      <c r="K1510" s="651"/>
      <c r="L1510" s="651"/>
      <c r="M1510" s="651"/>
      <c r="N1510" s="349"/>
    </row>
    <row r="1511" spans="1:65" ht="15" customHeight="1">
      <c r="A1511" s="345"/>
      <c r="B1511" s="651"/>
      <c r="C1511" s="651"/>
      <c r="D1511" s="651"/>
      <c r="E1511" s="651"/>
      <c r="F1511" s="651"/>
      <c r="G1511" s="651"/>
      <c r="H1511" s="651"/>
      <c r="I1511" s="651"/>
      <c r="J1511" s="651"/>
      <c r="K1511" s="651"/>
      <c r="L1511" s="651"/>
      <c r="M1511" s="651"/>
      <c r="N1511" s="349"/>
    </row>
    <row r="1512" spans="1:65" ht="15" customHeight="1">
      <c r="A1512" s="345"/>
      <c r="B1512" s="651"/>
      <c r="C1512" s="651"/>
      <c r="D1512" s="651"/>
      <c r="E1512" s="651"/>
      <c r="F1512" s="651"/>
      <c r="G1512" s="651"/>
      <c r="H1512" s="651"/>
      <c r="I1512" s="651"/>
      <c r="J1512" s="651"/>
      <c r="K1512" s="651"/>
      <c r="L1512" s="651"/>
      <c r="M1512" s="651"/>
      <c r="N1512" s="349"/>
    </row>
    <row r="1513" spans="1:65" ht="15" customHeight="1">
      <c r="A1513" s="345"/>
      <c r="B1513" s="651"/>
      <c r="C1513" s="651"/>
      <c r="D1513" s="651"/>
      <c r="E1513" s="651"/>
      <c r="F1513" s="651"/>
      <c r="G1513" s="651"/>
      <c r="H1513" s="651"/>
      <c r="I1513" s="651"/>
      <c r="J1513" s="651"/>
      <c r="K1513" s="651"/>
      <c r="L1513" s="651"/>
      <c r="M1513" s="651"/>
      <c r="N1513" s="349"/>
    </row>
    <row r="1514" spans="1:65" ht="15" customHeight="1">
      <c r="A1514" s="345"/>
      <c r="B1514" s="651"/>
      <c r="C1514" s="651"/>
      <c r="D1514" s="651"/>
      <c r="E1514" s="651"/>
      <c r="F1514" s="651"/>
      <c r="G1514" s="651"/>
      <c r="H1514" s="651"/>
      <c r="I1514" s="651"/>
      <c r="J1514" s="651"/>
      <c r="K1514" s="651"/>
      <c r="L1514" s="651"/>
      <c r="M1514" s="651"/>
      <c r="N1514" s="349"/>
    </row>
    <row r="1515" spans="1:65" ht="15" customHeight="1">
      <c r="A1515" s="407"/>
      <c r="B1515" s="679"/>
      <c r="C1515" s="679"/>
      <c r="D1515" s="679"/>
      <c r="E1515" s="679"/>
      <c r="F1515" s="679"/>
      <c r="G1515" s="679"/>
      <c r="H1515" s="680"/>
      <c r="I1515" s="679"/>
      <c r="J1515" s="679"/>
      <c r="K1515" s="679"/>
      <c r="L1515" s="679"/>
      <c r="M1515" s="679"/>
      <c r="N1515" s="410"/>
    </row>
    <row r="1516" spans="1:65" ht="30" customHeight="1">
      <c r="A1516" s="681" t="s">
        <v>66</v>
      </c>
      <c r="B1516" s="682" t="s">
        <v>1219</v>
      </c>
      <c r="C1516" s="682"/>
      <c r="D1516" s="682"/>
      <c r="E1516" s="683"/>
      <c r="F1516" s="683"/>
      <c r="G1516" s="683"/>
      <c r="H1516" s="684"/>
      <c r="I1516" s="683"/>
      <c r="J1516" s="683"/>
      <c r="K1516" s="683"/>
      <c r="L1516" s="683"/>
      <c r="M1516" s="685"/>
      <c r="N1516" s="686" t="s">
        <v>1220</v>
      </c>
    </row>
    <row r="1517" spans="1:65" ht="10.25" customHeight="1">
      <c r="A1517" s="687"/>
      <c r="B1517" s="688"/>
      <c r="C1517" s="688"/>
      <c r="D1517" s="688"/>
      <c r="E1517" s="688"/>
      <c r="F1517" s="688"/>
      <c r="G1517" s="688"/>
      <c r="H1517" s="689"/>
      <c r="I1517" s="688"/>
      <c r="J1517" s="688"/>
      <c r="K1517" s="688"/>
      <c r="L1517" s="688"/>
      <c r="M1517" s="688"/>
      <c r="N1517" s="690"/>
    </row>
    <row r="1518" spans="1:65" ht="30" customHeight="1">
      <c r="A1518" s="687"/>
      <c r="B1518" s="691" t="s">
        <v>1221</v>
      </c>
      <c r="C1518" s="691"/>
      <c r="D1518" s="691"/>
      <c r="E1518" s="691"/>
      <c r="F1518" s="691"/>
      <c r="G1518" s="691"/>
      <c r="H1518" s="691"/>
      <c r="I1518" s="691"/>
      <c r="J1518" s="691"/>
      <c r="K1518" s="691"/>
      <c r="L1518" s="691"/>
      <c r="M1518" s="691"/>
      <c r="N1518" s="690"/>
      <c r="BB1518" s="692" t="s">
        <v>1222</v>
      </c>
      <c r="BE1518" s="101" t="e">
        <f>IF(#REF!=BB1520,CONCATENATE(BF1518,BG1518,BI1518),IF(#REF!=BB1521,CONCATENATE(BF1518,BG1518,BH1518,BI1518),IF(#REF!=BB1522,CONCATENATE(BF1518,BI1518),"And I am…")))</f>
        <v>#REF!</v>
      </c>
      <c r="BF1518" s="4" t="s">
        <v>1223</v>
      </c>
      <c r="BG1518" s="4" t="s">
        <v>1224</v>
      </c>
      <c r="BH1518" s="4" t="s">
        <v>1225</v>
      </c>
      <c r="BI1518" s="4" t="s">
        <v>975</v>
      </c>
    </row>
    <row r="1519" spans="1:65" ht="40.25" customHeight="1">
      <c r="A1519" s="687"/>
      <c r="B1519" s="693">
        <v>1</v>
      </c>
      <c r="C1519" s="694" t="s">
        <v>1226</v>
      </c>
      <c r="D1519" s="694"/>
      <c r="E1519" s="694"/>
      <c r="F1519" s="694"/>
      <c r="G1519" s="694"/>
      <c r="H1519" s="694"/>
      <c r="I1519" s="694"/>
      <c r="J1519" s="694"/>
      <c r="K1519" s="694"/>
      <c r="L1519" s="694"/>
      <c r="M1519" s="695"/>
      <c r="N1519" s="690"/>
    </row>
    <row r="1520" spans="1:65" ht="40.25" customHeight="1">
      <c r="A1520" s="687"/>
      <c r="B1520" s="693">
        <v>2</v>
      </c>
      <c r="C1520" s="694" t="s">
        <v>1227</v>
      </c>
      <c r="D1520" s="694"/>
      <c r="E1520" s="694"/>
      <c r="F1520" s="694"/>
      <c r="G1520" s="694"/>
      <c r="H1520" s="694"/>
      <c r="I1520" s="694"/>
      <c r="J1520" s="694"/>
      <c r="K1520" s="694"/>
      <c r="L1520" s="694"/>
      <c r="M1520" s="695"/>
      <c r="N1520" s="690"/>
      <c r="BB1520" s="696" t="s">
        <v>1228</v>
      </c>
      <c r="BE1520" s="4" t="e">
        <f>IF(#REF!=BB1520,BJ1520,IF(#REF!=BB1521,BK1520,IF(#REF!=BB1522,BL1520,BM1520)))</f>
        <v>#REF!</v>
      </c>
      <c r="BJ1520" s="696" t="s">
        <v>1229</v>
      </c>
      <c r="BK1520" s="696" t="s">
        <v>1230</v>
      </c>
      <c r="BL1520" s="696" t="s">
        <v>1231</v>
      </c>
      <c r="BM1520" s="4" t="s">
        <v>1232</v>
      </c>
    </row>
    <row r="1521" spans="1:64" ht="40.25" customHeight="1">
      <c r="A1521" s="687"/>
      <c r="B1521" s="693">
        <v>3</v>
      </c>
      <c r="C1521" s="694" t="s">
        <v>1233</v>
      </c>
      <c r="D1521" s="694"/>
      <c r="E1521" s="694"/>
      <c r="F1521" s="694"/>
      <c r="G1521" s="694"/>
      <c r="H1521" s="694"/>
      <c r="I1521" s="694"/>
      <c r="J1521" s="694"/>
      <c r="K1521" s="694"/>
      <c r="L1521" s="694"/>
      <c r="M1521" s="695"/>
      <c r="N1521" s="690"/>
      <c r="BB1521" s="696" t="s">
        <v>1234</v>
      </c>
      <c r="BE1521" s="4" t="e">
        <f>IF(#REF!=BB1520,BJ1521,IF(#REF!=BB1521,BK1521,IF(#REF!=BB1522,BL1521,"")))</f>
        <v>#REF!</v>
      </c>
      <c r="BJ1521" s="696" t="s">
        <v>1235</v>
      </c>
      <c r="BK1521" s="696" t="s">
        <v>1236</v>
      </c>
      <c r="BL1521" s="696" t="s">
        <v>1237</v>
      </c>
    </row>
    <row r="1522" spans="1:64" ht="40.25" customHeight="1">
      <c r="A1522" s="687"/>
      <c r="B1522" s="693">
        <v>4</v>
      </c>
      <c r="C1522" s="694" t="s">
        <v>1238</v>
      </c>
      <c r="D1522" s="694"/>
      <c r="E1522" s="694"/>
      <c r="F1522" s="694"/>
      <c r="G1522" s="694"/>
      <c r="H1522" s="694"/>
      <c r="I1522" s="694"/>
      <c r="J1522" s="694"/>
      <c r="K1522" s="694"/>
      <c r="L1522" s="694"/>
      <c r="M1522" s="695"/>
      <c r="N1522" s="690"/>
      <c r="BB1522" s="696" t="s">
        <v>1239</v>
      </c>
      <c r="BE1522" s="4" t="e">
        <f>IF(#REF!=BB1520,BJ1522,IF(#REF!=BB1521,BK1522,IF(#REF!=BB1522,BL1522,"")))</f>
        <v>#REF!</v>
      </c>
      <c r="BJ1522" s="696" t="s">
        <v>1240</v>
      </c>
      <c r="BK1522" s="696" t="s">
        <v>1241</v>
      </c>
      <c r="BL1522" s="696" t="s">
        <v>1242</v>
      </c>
    </row>
    <row r="1523" spans="1:64" ht="40.25" customHeight="1">
      <c r="A1523" s="687"/>
      <c r="B1523" s="693">
        <v>5</v>
      </c>
      <c r="C1523" s="694" t="s">
        <v>1243</v>
      </c>
      <c r="D1523" s="694"/>
      <c r="E1523" s="694"/>
      <c r="F1523" s="694"/>
      <c r="G1523" s="694"/>
      <c r="H1523" s="694"/>
      <c r="I1523" s="694"/>
      <c r="J1523" s="694"/>
      <c r="K1523" s="694"/>
      <c r="L1523" s="694"/>
      <c r="M1523" s="695"/>
      <c r="N1523" s="690"/>
    </row>
    <row r="1524" spans="1:64" ht="15" customHeight="1">
      <c r="A1524" s="687"/>
      <c r="B1524" s="693"/>
      <c r="C1524" s="697"/>
      <c r="D1524" s="697"/>
      <c r="E1524" s="697"/>
      <c r="F1524" s="697"/>
      <c r="G1524" s="697"/>
      <c r="H1524" s="698"/>
      <c r="I1524" s="697"/>
      <c r="J1524" s="697"/>
      <c r="K1524" s="697"/>
      <c r="L1524" s="697"/>
      <c r="M1524" s="695"/>
      <c r="N1524" s="690"/>
      <c r="BB1524" s="101" t="e">
        <f>IF(#REF!=BJ1520,#REF!,IF(#REF!=BJ1521,#REF!,IF(#REF!=BJ1522,#REF!,IF(#REF!=BK1520,#REF!,IF(#REF!=BK1521,#REF!,IF(#REF!=BK1522,#REF!,IF(#REF!=BL1520,#REF!,IF(#REF!=BL1521,#REF!,IF(#REF!=BL1522,#REF!,#REF!)))))))))</f>
        <v>#REF!</v>
      </c>
    </row>
    <row r="1525" spans="1:64" ht="25" customHeight="1">
      <c r="A1525" s="687"/>
      <c r="B1525" s="699"/>
      <c r="C1525" s="699"/>
      <c r="D1525" s="699"/>
      <c r="E1525" s="699"/>
      <c r="F1525" s="697"/>
      <c r="G1525" s="697"/>
      <c r="H1525" s="698"/>
      <c r="I1525" s="697"/>
      <c r="J1525" s="697"/>
      <c r="K1525" s="697"/>
      <c r="L1525" s="697"/>
      <c r="M1525" s="699"/>
      <c r="N1525" s="690"/>
      <c r="BB1525" s="101"/>
    </row>
    <row r="1526" spans="1:64" ht="25" customHeight="1">
      <c r="A1526" s="687"/>
      <c r="B1526" s="700"/>
      <c r="C1526" s="700"/>
      <c r="D1526" s="700"/>
      <c r="E1526" s="700"/>
      <c r="F1526" s="700"/>
      <c r="G1526" s="700"/>
      <c r="H1526" s="700"/>
      <c r="I1526" s="700"/>
      <c r="J1526" s="700"/>
      <c r="K1526" s="700"/>
      <c r="L1526" s="700"/>
      <c r="M1526" s="700"/>
      <c r="N1526" s="690"/>
      <c r="BB1526" s="101"/>
    </row>
    <row r="1527" spans="1:64" ht="18" customHeight="1">
      <c r="A1527" s="687"/>
      <c r="B1527" s="701"/>
      <c r="C1527" s="702"/>
      <c r="D1527" s="697"/>
      <c r="E1527" s="697"/>
      <c r="F1527" s="697"/>
      <c r="G1527" s="697"/>
      <c r="H1527" s="698"/>
      <c r="I1527" s="697"/>
      <c r="J1527" s="697"/>
      <c r="K1527" s="697"/>
      <c r="L1527" s="697"/>
      <c r="M1527" s="695"/>
      <c r="N1527" s="690"/>
      <c r="BB1527" s="101"/>
    </row>
    <row r="1528" spans="1:64" ht="18" customHeight="1">
      <c r="A1528" s="687"/>
      <c r="B1528" s="701"/>
      <c r="C1528" s="702"/>
      <c r="D1528" s="697"/>
      <c r="E1528" s="697"/>
      <c r="F1528" s="697"/>
      <c r="G1528" s="697"/>
      <c r="H1528" s="698"/>
      <c r="I1528" s="697"/>
      <c r="J1528" s="697"/>
      <c r="K1528" s="697"/>
      <c r="L1528" s="697"/>
      <c r="M1528" s="695"/>
      <c r="N1528" s="690"/>
      <c r="BB1528" s="101"/>
    </row>
    <row r="1529" spans="1:64" ht="18" customHeight="1">
      <c r="A1529" s="687"/>
      <c r="B1529" s="701"/>
      <c r="C1529" s="702"/>
      <c r="D1529" s="697"/>
      <c r="E1529" s="697"/>
      <c r="F1529" s="697"/>
      <c r="G1529" s="697"/>
      <c r="H1529" s="698"/>
      <c r="I1529" s="697"/>
      <c r="J1529" s="697"/>
      <c r="K1529" s="697"/>
      <c r="L1529" s="697"/>
      <c r="M1529" s="695"/>
      <c r="N1529" s="690"/>
      <c r="BB1529" s="101"/>
    </row>
    <row r="1530" spans="1:64" ht="18" customHeight="1">
      <c r="A1530" s="687"/>
      <c r="B1530" s="701"/>
      <c r="C1530" s="702"/>
      <c r="D1530" s="697"/>
      <c r="E1530" s="697"/>
      <c r="F1530" s="697"/>
      <c r="G1530" s="697"/>
      <c r="H1530" s="698"/>
      <c r="I1530" s="697"/>
      <c r="J1530" s="697"/>
      <c r="K1530" s="697"/>
      <c r="L1530" s="697"/>
      <c r="M1530" s="695"/>
      <c r="N1530" s="690"/>
      <c r="BB1530" s="101"/>
    </row>
    <row r="1531" spans="1:64" ht="18" customHeight="1">
      <c r="A1531" s="687"/>
      <c r="B1531" s="701"/>
      <c r="C1531" s="702"/>
      <c r="D1531" s="697"/>
      <c r="E1531" s="697"/>
      <c r="F1531" s="697"/>
      <c r="G1531" s="697"/>
      <c r="H1531" s="698"/>
      <c r="I1531" s="697"/>
      <c r="J1531" s="697"/>
      <c r="K1531" s="697"/>
      <c r="L1531" s="697"/>
      <c r="M1531" s="695"/>
      <c r="N1531" s="690"/>
      <c r="BB1531" s="101"/>
    </row>
    <row r="1532" spans="1:64" ht="18" customHeight="1">
      <c r="A1532" s="687"/>
      <c r="B1532" s="701"/>
      <c r="C1532" s="702"/>
      <c r="D1532" s="697"/>
      <c r="E1532" s="697"/>
      <c r="F1532" s="697"/>
      <c r="G1532" s="697"/>
      <c r="H1532" s="698"/>
      <c r="I1532" s="697"/>
      <c r="J1532" s="697"/>
      <c r="K1532" s="697"/>
      <c r="L1532" s="697"/>
      <c r="M1532" s="695"/>
      <c r="N1532" s="690"/>
      <c r="BB1532" s="101"/>
    </row>
    <row r="1533" spans="1:64" ht="30" customHeight="1">
      <c r="A1533" s="687"/>
      <c r="B1533" s="703"/>
      <c r="C1533" s="697"/>
      <c r="D1533" s="697"/>
      <c r="E1533" s="697"/>
      <c r="F1533" s="697"/>
      <c r="G1533" s="697"/>
      <c r="H1533" s="698"/>
      <c r="I1533" s="697"/>
      <c r="J1533" s="697"/>
      <c r="K1533" s="697"/>
      <c r="L1533" s="697"/>
      <c r="M1533" s="695"/>
      <c r="N1533" s="690"/>
      <c r="BB1533" s="101"/>
    </row>
    <row r="1534" spans="1:64" ht="10" customHeight="1">
      <c r="A1534" s="687"/>
      <c r="B1534" s="704"/>
      <c r="C1534" s="705"/>
      <c r="D1534" s="705"/>
      <c r="E1534" s="705"/>
      <c r="F1534" s="705"/>
      <c r="G1534" s="705"/>
      <c r="H1534" s="706"/>
      <c r="I1534" s="705"/>
      <c r="J1534" s="697"/>
      <c r="K1534" s="697"/>
      <c r="L1534" s="697"/>
      <c r="M1534" s="695"/>
      <c r="N1534" s="690"/>
      <c r="BB1534" s="101"/>
    </row>
    <row r="1535" spans="1:64" ht="30" customHeight="1">
      <c r="A1535" s="687"/>
      <c r="B1535" s="707"/>
      <c r="C1535" s="705"/>
      <c r="D1535" s="705"/>
      <c r="E1535" s="705"/>
      <c r="F1535" s="705"/>
      <c r="G1535" s="705"/>
      <c r="H1535" s="706"/>
      <c r="I1535" s="705"/>
      <c r="J1535" s="697"/>
      <c r="K1535" s="697"/>
      <c r="L1535" s="697"/>
      <c r="M1535" s="695"/>
      <c r="N1535" s="690"/>
      <c r="BB1535" s="101"/>
    </row>
    <row r="1536" spans="1:64" ht="20" customHeight="1">
      <c r="A1536" s="687"/>
      <c r="B1536" s="708"/>
      <c r="C1536" s="708"/>
      <c r="D1536" s="708"/>
      <c r="E1536" s="708"/>
      <c r="F1536" s="708"/>
      <c r="G1536" s="708"/>
      <c r="H1536" s="708"/>
      <c r="I1536" s="708"/>
      <c r="J1536" s="708"/>
      <c r="K1536" s="708"/>
      <c r="L1536" s="708"/>
      <c r="M1536" s="695"/>
      <c r="N1536" s="690"/>
      <c r="BB1536" s="101"/>
    </row>
    <row r="1537" spans="1:54" ht="15" customHeight="1">
      <c r="A1537" s="687"/>
      <c r="B1537" s="709"/>
      <c r="C1537" s="697"/>
      <c r="D1537" s="697"/>
      <c r="E1537" s="697"/>
      <c r="F1537" s="697"/>
      <c r="G1537" s="697"/>
      <c r="H1537" s="698"/>
      <c r="I1537" s="697"/>
      <c r="J1537" s="697"/>
      <c r="K1537" s="697"/>
      <c r="L1537" s="697"/>
      <c r="M1537" s="695"/>
      <c r="N1537" s="690"/>
      <c r="BB1537" s="101"/>
    </row>
    <row r="1538" spans="1:54" ht="20" customHeight="1">
      <c r="A1538" s="687"/>
      <c r="B1538" s="708"/>
      <c r="C1538" s="708"/>
      <c r="D1538" s="708"/>
      <c r="E1538" s="708"/>
      <c r="F1538" s="708"/>
      <c r="G1538" s="708"/>
      <c r="H1538" s="708"/>
      <c r="I1538" s="708"/>
      <c r="J1538" s="708"/>
      <c r="K1538" s="697"/>
      <c r="L1538" s="697"/>
      <c r="M1538" s="695"/>
      <c r="N1538" s="690"/>
      <c r="BB1538" s="101"/>
    </row>
    <row r="1539" spans="1:54" ht="15" customHeight="1">
      <c r="A1539" s="687"/>
      <c r="B1539" s="709"/>
      <c r="C1539" s="697"/>
      <c r="D1539" s="697"/>
      <c r="E1539" s="697"/>
      <c r="F1539" s="697"/>
      <c r="G1539" s="697"/>
      <c r="H1539" s="698"/>
      <c r="I1539" s="697"/>
      <c r="J1539" s="697"/>
      <c r="K1539" s="697"/>
      <c r="L1539" s="697"/>
      <c r="M1539" s="695"/>
      <c r="N1539" s="690"/>
      <c r="BB1539" s="101"/>
    </row>
    <row r="1540" spans="1:54" ht="15" customHeight="1">
      <c r="A1540" s="687"/>
      <c r="B1540" s="708"/>
      <c r="C1540" s="708"/>
      <c r="D1540" s="708"/>
      <c r="E1540" s="708"/>
      <c r="F1540" s="708"/>
      <c r="G1540" s="708"/>
      <c r="H1540" s="708"/>
      <c r="I1540" s="708"/>
      <c r="J1540" s="708"/>
      <c r="K1540" s="708"/>
      <c r="L1540" s="697"/>
      <c r="M1540" s="695"/>
      <c r="N1540" s="690"/>
      <c r="BB1540" s="101"/>
    </row>
    <row r="1541" spans="1:54" ht="10" customHeight="1">
      <c r="A1541" s="687"/>
      <c r="B1541" s="710"/>
      <c r="C1541" s="697"/>
      <c r="D1541" s="697"/>
      <c r="E1541" s="697"/>
      <c r="F1541" s="697"/>
      <c r="G1541" s="697"/>
      <c r="H1541" s="698"/>
      <c r="I1541" s="697"/>
      <c r="J1541" s="697"/>
      <c r="K1541" s="697"/>
      <c r="L1541" s="697"/>
      <c r="M1541" s="695"/>
      <c r="N1541" s="690"/>
      <c r="BB1541" s="101"/>
    </row>
    <row r="1542" spans="1:54" ht="8" customHeight="1">
      <c r="A1542" s="687"/>
      <c r="B1542" s="693"/>
      <c r="C1542" s="697"/>
      <c r="D1542" s="697"/>
      <c r="E1542" s="697"/>
      <c r="F1542" s="697"/>
      <c r="G1542" s="697"/>
      <c r="H1542" s="698"/>
      <c r="I1542" s="697"/>
      <c r="J1542" s="697"/>
      <c r="K1542" s="697"/>
      <c r="L1542" s="697"/>
      <c r="M1542" s="695"/>
      <c r="N1542" s="690"/>
      <c r="BB1542" s="101"/>
    </row>
    <row r="1543" spans="1:54" ht="15" customHeight="1">
      <c r="A1543" s="687"/>
      <c r="B1543" s="711" t="s">
        <v>1244</v>
      </c>
      <c r="C1543" s="711"/>
      <c r="D1543" s="711"/>
      <c r="E1543" s="711"/>
      <c r="F1543" s="711"/>
      <c r="G1543" s="711"/>
      <c r="H1543" s="711"/>
      <c r="I1543" s="711"/>
      <c r="J1543" s="711"/>
      <c r="K1543" s="711"/>
      <c r="L1543" s="711"/>
      <c r="M1543" s="712" t="s">
        <v>1245</v>
      </c>
      <c r="N1543" s="690"/>
      <c r="BB1543" s="101"/>
    </row>
    <row r="1544" spans="1:54" ht="8" customHeight="1" thickBot="1">
      <c r="A1544" s="687"/>
      <c r="B1544" s="713"/>
      <c r="C1544" s="713"/>
      <c r="D1544" s="713"/>
      <c r="E1544" s="713"/>
      <c r="F1544" s="713"/>
      <c r="G1544" s="713"/>
      <c r="H1544" s="714"/>
      <c r="I1544" s="713"/>
      <c r="J1544" s="713"/>
      <c r="K1544" s="713"/>
      <c r="L1544" s="713"/>
      <c r="M1544" s="713"/>
      <c r="N1544" s="690"/>
      <c r="BB1544" s="101"/>
    </row>
    <row r="1545" spans="1:54" ht="15" customHeight="1" thickTop="1" thickBot="1">
      <c r="A1545" s="687"/>
      <c r="B1545" s="715" t="s">
        <v>1246</v>
      </c>
      <c r="C1545" s="716"/>
      <c r="D1545" s="716"/>
      <c r="E1545" s="716"/>
      <c r="F1545" s="716"/>
      <c r="G1545" s="716"/>
      <c r="H1545" s="716"/>
      <c r="I1545" s="716"/>
      <c r="J1545" s="716"/>
      <c r="K1545" s="716"/>
      <c r="L1545" s="716"/>
      <c r="M1545" s="717"/>
      <c r="N1545" s="690"/>
      <c r="BB1545" s="101"/>
    </row>
    <row r="1546" spans="1:54" ht="10" customHeight="1" thickTop="1">
      <c r="A1546" s="687"/>
      <c r="B1546" s="693"/>
      <c r="C1546" s="697"/>
      <c r="D1546" s="697"/>
      <c r="E1546" s="697"/>
      <c r="F1546" s="697"/>
      <c r="G1546" s="697"/>
      <c r="H1546" s="698"/>
      <c r="I1546" s="697"/>
      <c r="J1546" s="697"/>
      <c r="K1546" s="697"/>
      <c r="L1546" s="697"/>
      <c r="M1546" s="695"/>
      <c r="N1546" s="690"/>
      <c r="BB1546" s="101"/>
    </row>
  </sheetData>
  <mergeCells count="423">
    <mergeCell ref="B1538:J1538"/>
    <mergeCell ref="B1540:K1540"/>
    <mergeCell ref="B1543:L1543"/>
    <mergeCell ref="B1545:M1545"/>
    <mergeCell ref="C1520:L1520"/>
    <mergeCell ref="C1521:L1521"/>
    <mergeCell ref="C1522:L1522"/>
    <mergeCell ref="C1523:L1523"/>
    <mergeCell ref="B1526:M1526"/>
    <mergeCell ref="B1536:L1536"/>
    <mergeCell ref="B1506:H1507"/>
    <mergeCell ref="I1506:M1507"/>
    <mergeCell ref="B1509:M1514"/>
    <mergeCell ref="B1516:D1516"/>
    <mergeCell ref="B1518:M1518"/>
    <mergeCell ref="C1519:L1519"/>
    <mergeCell ref="C1491:M1493"/>
    <mergeCell ref="C1494:M1496"/>
    <mergeCell ref="C1497:M1499"/>
    <mergeCell ref="B1502:H1503"/>
    <mergeCell ref="I1502:M1503"/>
    <mergeCell ref="B1504:H1505"/>
    <mergeCell ref="I1504:M1505"/>
    <mergeCell ref="B1472:L1472"/>
    <mergeCell ref="B1473:M1476"/>
    <mergeCell ref="B1477:M1480"/>
    <mergeCell ref="C1481:M1483"/>
    <mergeCell ref="C1484:M1486"/>
    <mergeCell ref="C1487:M1489"/>
    <mergeCell ref="I1447:M1449"/>
    <mergeCell ref="I1452:M1455"/>
    <mergeCell ref="I1456:M1459"/>
    <mergeCell ref="I1460:M1463"/>
    <mergeCell ref="I1464:M1467"/>
    <mergeCell ref="I1468:M1470"/>
    <mergeCell ref="B1418:M1423"/>
    <mergeCell ref="B1425:K1425"/>
    <mergeCell ref="I1431:M1434"/>
    <mergeCell ref="I1435:M1438"/>
    <mergeCell ref="I1439:M1442"/>
    <mergeCell ref="I1443:M1446"/>
    <mergeCell ref="B1411:H1412"/>
    <mergeCell ref="I1411:M1412"/>
    <mergeCell ref="B1413:H1414"/>
    <mergeCell ref="I1413:M1414"/>
    <mergeCell ref="B1415:H1416"/>
    <mergeCell ref="I1415:M1416"/>
    <mergeCell ref="B1388:F1395"/>
    <mergeCell ref="I1388:M1395"/>
    <mergeCell ref="G1396:G1400"/>
    <mergeCell ref="H1396:H1400"/>
    <mergeCell ref="B1401:F1407"/>
    <mergeCell ref="I1401:M1407"/>
    <mergeCell ref="I1370:M1373"/>
    <mergeCell ref="I1374:M1376"/>
    <mergeCell ref="B1378:L1378"/>
    <mergeCell ref="B1379:M1381"/>
    <mergeCell ref="B1382:M1385"/>
    <mergeCell ref="B1386:M1386"/>
    <mergeCell ref="I1345:M1348"/>
    <mergeCell ref="I1349:M1352"/>
    <mergeCell ref="I1353:M1355"/>
    <mergeCell ref="I1358:M1361"/>
    <mergeCell ref="I1362:M1365"/>
    <mergeCell ref="I1366:M1369"/>
    <mergeCell ref="B1321:H1322"/>
    <mergeCell ref="I1321:M1322"/>
    <mergeCell ref="B1324:M1329"/>
    <mergeCell ref="B1331:K1331"/>
    <mergeCell ref="I1337:M1340"/>
    <mergeCell ref="I1341:M1344"/>
    <mergeCell ref="B1307:F1314"/>
    <mergeCell ref="I1307:M1314"/>
    <mergeCell ref="B1317:H1318"/>
    <mergeCell ref="I1317:M1318"/>
    <mergeCell ref="B1319:H1320"/>
    <mergeCell ref="I1319:M1320"/>
    <mergeCell ref="B1289:M1292"/>
    <mergeCell ref="B1294:F1301"/>
    <mergeCell ref="I1294:M1301"/>
    <mergeCell ref="B1302:B1306"/>
    <mergeCell ref="C1302:C1306"/>
    <mergeCell ref="G1302:G1306"/>
    <mergeCell ref="H1302:H1306"/>
    <mergeCell ref="L1302:L1306"/>
    <mergeCell ref="I1269:M1272"/>
    <mergeCell ref="I1273:M1276"/>
    <mergeCell ref="I1277:M1280"/>
    <mergeCell ref="I1282:M1283"/>
    <mergeCell ref="B1285:L1285"/>
    <mergeCell ref="B1286:M1288"/>
    <mergeCell ref="I1244:M1247"/>
    <mergeCell ref="I1248:M1251"/>
    <mergeCell ref="I1252:M1255"/>
    <mergeCell ref="I1256:M1259"/>
    <mergeCell ref="I1260:M1262"/>
    <mergeCell ref="I1265:M1268"/>
    <mergeCell ref="B1222:E1229"/>
    <mergeCell ref="F1222:I1229"/>
    <mergeCell ref="J1222:M1229"/>
    <mergeCell ref="B1230:M1231"/>
    <mergeCell ref="B1233:M1235"/>
    <mergeCell ref="B1238:J1238"/>
    <mergeCell ref="G1176:M1177"/>
    <mergeCell ref="B1178:M1181"/>
    <mergeCell ref="B1182:M1185"/>
    <mergeCell ref="B1186:M1189"/>
    <mergeCell ref="B1191:L1191"/>
    <mergeCell ref="B1216:E1221"/>
    <mergeCell ref="F1216:I1221"/>
    <mergeCell ref="J1216:M1221"/>
    <mergeCell ref="B1151:K1151"/>
    <mergeCell ref="E1163:G1164"/>
    <mergeCell ref="K1163:M1164"/>
    <mergeCell ref="B1164:D1165"/>
    <mergeCell ref="H1164:J1165"/>
    <mergeCell ref="B1170:D1171"/>
    <mergeCell ref="H1170:J1171"/>
    <mergeCell ref="E1171:G1172"/>
    <mergeCell ref="K1171:M1172"/>
    <mergeCell ref="B1137:E1137"/>
    <mergeCell ref="F1137:I1137"/>
    <mergeCell ref="J1137:M1137"/>
    <mergeCell ref="H1139:M1140"/>
    <mergeCell ref="H1141:M1142"/>
    <mergeCell ref="B1144:M1149"/>
    <mergeCell ref="B1130:C1136"/>
    <mergeCell ref="D1130:E1136"/>
    <mergeCell ref="F1130:G1136"/>
    <mergeCell ref="H1130:I1136"/>
    <mergeCell ref="J1130:K1136"/>
    <mergeCell ref="L1130:M1136"/>
    <mergeCell ref="B1129:C1129"/>
    <mergeCell ref="D1129:E1129"/>
    <mergeCell ref="F1129:G1129"/>
    <mergeCell ref="H1129:I1129"/>
    <mergeCell ref="J1129:K1129"/>
    <mergeCell ref="L1129:M1129"/>
    <mergeCell ref="B1128:C1128"/>
    <mergeCell ref="D1128:E1128"/>
    <mergeCell ref="F1128:G1128"/>
    <mergeCell ref="H1128:I1128"/>
    <mergeCell ref="J1128:K1128"/>
    <mergeCell ref="L1128:M1128"/>
    <mergeCell ref="B1127:C1127"/>
    <mergeCell ref="D1127:E1127"/>
    <mergeCell ref="F1127:G1127"/>
    <mergeCell ref="H1127:I1127"/>
    <mergeCell ref="J1127:K1127"/>
    <mergeCell ref="L1127:M1127"/>
    <mergeCell ref="B1125:C1125"/>
    <mergeCell ref="D1125:E1125"/>
    <mergeCell ref="F1125:G1125"/>
    <mergeCell ref="H1125:I1125"/>
    <mergeCell ref="J1125:K1125"/>
    <mergeCell ref="L1125:M1125"/>
    <mergeCell ref="B1124:C1124"/>
    <mergeCell ref="D1124:E1124"/>
    <mergeCell ref="F1124:G1124"/>
    <mergeCell ref="H1124:I1124"/>
    <mergeCell ref="J1124:K1124"/>
    <mergeCell ref="L1124:M1124"/>
    <mergeCell ref="B1096:G1100"/>
    <mergeCell ref="H1096:M1100"/>
    <mergeCell ref="G1102:M1104"/>
    <mergeCell ref="B1106:M1111"/>
    <mergeCell ref="B1113:L1113"/>
    <mergeCell ref="B1123:G1123"/>
    <mergeCell ref="H1123:M1123"/>
    <mergeCell ref="B1089:D1089"/>
    <mergeCell ref="E1089:G1089"/>
    <mergeCell ref="H1089:J1089"/>
    <mergeCell ref="K1089:M1089"/>
    <mergeCell ref="B1091:G1095"/>
    <mergeCell ref="H1091:M1095"/>
    <mergeCell ref="B1076:L1076"/>
    <mergeCell ref="B1079:G1083"/>
    <mergeCell ref="H1079:M1083"/>
    <mergeCell ref="B1086:D1086"/>
    <mergeCell ref="K1086:M1086"/>
    <mergeCell ref="E1087:G1087"/>
    <mergeCell ref="H1087:J1087"/>
    <mergeCell ref="B1059:G1063"/>
    <mergeCell ref="H1059:M1063"/>
    <mergeCell ref="B1065:G1067"/>
    <mergeCell ref="H1065:M1067"/>
    <mergeCell ref="B1069:G1073"/>
    <mergeCell ref="H1069:M1073"/>
    <mergeCell ref="G1051:H1051"/>
    <mergeCell ref="I1051:K1051"/>
    <mergeCell ref="B1054:G1054"/>
    <mergeCell ref="H1054:M1054"/>
    <mergeCell ref="B1055:G1055"/>
    <mergeCell ref="H1055:M1055"/>
    <mergeCell ref="C1047:L1047"/>
    <mergeCell ref="B1049:C1051"/>
    <mergeCell ref="D1049:F1049"/>
    <mergeCell ref="G1049:H1049"/>
    <mergeCell ref="I1049:K1049"/>
    <mergeCell ref="L1049:M1051"/>
    <mergeCell ref="D1050:F1050"/>
    <mergeCell ref="G1050:H1050"/>
    <mergeCell ref="I1050:K1050"/>
    <mergeCell ref="D1051:F1051"/>
    <mergeCell ref="E1029:J1029"/>
    <mergeCell ref="E1033:J1033"/>
    <mergeCell ref="E1037:J1037"/>
    <mergeCell ref="B1041:G1042"/>
    <mergeCell ref="H1041:M1042"/>
    <mergeCell ref="B1044:L1044"/>
    <mergeCell ref="B1002:M1003"/>
    <mergeCell ref="E1009:J1009"/>
    <mergeCell ref="E1013:J1013"/>
    <mergeCell ref="E1017:J1017"/>
    <mergeCell ref="E1021:J1021"/>
    <mergeCell ref="E1025:J1025"/>
    <mergeCell ref="B984:M988"/>
    <mergeCell ref="B989:M992"/>
    <mergeCell ref="B993:M995"/>
    <mergeCell ref="B996:M998"/>
    <mergeCell ref="B1000:M1000"/>
    <mergeCell ref="B1001:M1001"/>
    <mergeCell ref="B825:L825"/>
    <mergeCell ref="B872:L872"/>
    <mergeCell ref="B919:L919"/>
    <mergeCell ref="B966:L966"/>
    <mergeCell ref="G978:M979"/>
    <mergeCell ref="B981:M983"/>
    <mergeCell ref="E759:F759"/>
    <mergeCell ref="L759:M759"/>
    <mergeCell ref="B772:M776"/>
    <mergeCell ref="B778:L778"/>
    <mergeCell ref="B811:M813"/>
    <mergeCell ref="B815:F819"/>
    <mergeCell ref="I815:M819"/>
    <mergeCell ref="G817:H819"/>
    <mergeCell ref="B755:C755"/>
    <mergeCell ref="E755:F755"/>
    <mergeCell ref="I755:J755"/>
    <mergeCell ref="L755:M755"/>
    <mergeCell ref="B756:C756"/>
    <mergeCell ref="E756:F756"/>
    <mergeCell ref="I756:J756"/>
    <mergeCell ref="L756:M756"/>
    <mergeCell ref="B753:C753"/>
    <mergeCell ref="E753:F753"/>
    <mergeCell ref="I753:J753"/>
    <mergeCell ref="L753:M753"/>
    <mergeCell ref="B754:C754"/>
    <mergeCell ref="E754:F754"/>
    <mergeCell ref="I754:J754"/>
    <mergeCell ref="L754:M754"/>
    <mergeCell ref="B751:C751"/>
    <mergeCell ref="E751:F751"/>
    <mergeCell ref="I751:J751"/>
    <mergeCell ref="L751:M751"/>
    <mergeCell ref="B752:C752"/>
    <mergeCell ref="E752:F752"/>
    <mergeCell ref="I752:J752"/>
    <mergeCell ref="L752:M752"/>
    <mergeCell ref="B749:C749"/>
    <mergeCell ref="E749:F749"/>
    <mergeCell ref="I749:J749"/>
    <mergeCell ref="L749:M749"/>
    <mergeCell ref="B750:C750"/>
    <mergeCell ref="E750:F750"/>
    <mergeCell ref="I750:J750"/>
    <mergeCell ref="L750:M750"/>
    <mergeCell ref="B747:C747"/>
    <mergeCell ref="E747:F747"/>
    <mergeCell ref="I747:J747"/>
    <mergeCell ref="L747:M747"/>
    <mergeCell ref="B748:C748"/>
    <mergeCell ref="E748:F748"/>
    <mergeCell ref="I748:J748"/>
    <mergeCell ref="L748:M748"/>
    <mergeCell ref="B615:M618"/>
    <mergeCell ref="B619:M624"/>
    <mergeCell ref="B647:L647"/>
    <mergeCell ref="B694:L694"/>
    <mergeCell ref="B741:L741"/>
    <mergeCell ref="B743:M745"/>
    <mergeCell ref="B601:L601"/>
    <mergeCell ref="B603:M604"/>
    <mergeCell ref="B606:F610"/>
    <mergeCell ref="I606:M610"/>
    <mergeCell ref="G608:H610"/>
    <mergeCell ref="E612:M613"/>
    <mergeCell ref="B319:L319"/>
    <mergeCell ref="B366:L366"/>
    <mergeCell ref="B413:L413"/>
    <mergeCell ref="B460:L460"/>
    <mergeCell ref="B507:L507"/>
    <mergeCell ref="B554:L554"/>
    <mergeCell ref="H265:M265"/>
    <mergeCell ref="B266:M267"/>
    <mergeCell ref="B268:B270"/>
    <mergeCell ref="C268:L270"/>
    <mergeCell ref="M268:M270"/>
    <mergeCell ref="B272:L272"/>
    <mergeCell ref="H256:M256"/>
    <mergeCell ref="B257:M258"/>
    <mergeCell ref="H259:M259"/>
    <mergeCell ref="B260:M261"/>
    <mergeCell ref="H262:M262"/>
    <mergeCell ref="B263:M264"/>
    <mergeCell ref="H247:M247"/>
    <mergeCell ref="B248:M249"/>
    <mergeCell ref="H250:M250"/>
    <mergeCell ref="B251:M252"/>
    <mergeCell ref="H253:M253"/>
    <mergeCell ref="B254:M255"/>
    <mergeCell ref="C223:L227"/>
    <mergeCell ref="B228:M234"/>
    <mergeCell ref="B236:L236"/>
    <mergeCell ref="B241:M243"/>
    <mergeCell ref="H244:M244"/>
    <mergeCell ref="B245:M246"/>
    <mergeCell ref="D210:K211"/>
    <mergeCell ref="D212:K213"/>
    <mergeCell ref="D214:K215"/>
    <mergeCell ref="D216:K217"/>
    <mergeCell ref="D218:K219"/>
    <mergeCell ref="D220:K221"/>
    <mergeCell ref="B198:L198"/>
    <mergeCell ref="B199:M201"/>
    <mergeCell ref="D202:K203"/>
    <mergeCell ref="D204:K205"/>
    <mergeCell ref="D206:K207"/>
    <mergeCell ref="D208:K209"/>
    <mergeCell ref="B173:G173"/>
    <mergeCell ref="H173:M173"/>
    <mergeCell ref="B175:M175"/>
    <mergeCell ref="B176:M177"/>
    <mergeCell ref="B178:M178"/>
    <mergeCell ref="B180:M182"/>
    <mergeCell ref="B158:L158"/>
    <mergeCell ref="B160:M163"/>
    <mergeCell ref="B164:M167"/>
    <mergeCell ref="B169:G170"/>
    <mergeCell ref="H169:M170"/>
    <mergeCell ref="B171:G172"/>
    <mergeCell ref="H171:M172"/>
    <mergeCell ref="H140:J142"/>
    <mergeCell ref="K140:M142"/>
    <mergeCell ref="B141:F142"/>
    <mergeCell ref="H144:J146"/>
    <mergeCell ref="K144:M146"/>
    <mergeCell ref="B145:F146"/>
    <mergeCell ref="H132:J134"/>
    <mergeCell ref="K132:M134"/>
    <mergeCell ref="B133:F134"/>
    <mergeCell ref="H136:J138"/>
    <mergeCell ref="K136:M138"/>
    <mergeCell ref="B137:F138"/>
    <mergeCell ref="B121:L121"/>
    <mergeCell ref="B123:M125"/>
    <mergeCell ref="B126:M128"/>
    <mergeCell ref="B129:D130"/>
    <mergeCell ref="E129:H130"/>
    <mergeCell ref="I129:M130"/>
    <mergeCell ref="N66:N84"/>
    <mergeCell ref="B68:M73"/>
    <mergeCell ref="B74:M79"/>
    <mergeCell ref="B80:M84"/>
    <mergeCell ref="B86:M87"/>
    <mergeCell ref="B89:L89"/>
    <mergeCell ref="B54:M55"/>
    <mergeCell ref="B57:F61"/>
    <mergeCell ref="I57:M61"/>
    <mergeCell ref="G59:H61"/>
    <mergeCell ref="E63:M64"/>
    <mergeCell ref="A66:A84"/>
    <mergeCell ref="B66:M67"/>
    <mergeCell ref="G41:K41"/>
    <mergeCell ref="B42:F42"/>
    <mergeCell ref="G42:K42"/>
    <mergeCell ref="A45:N46"/>
    <mergeCell ref="A47:N48"/>
    <mergeCell ref="B50:M51"/>
    <mergeCell ref="G35:K35"/>
    <mergeCell ref="G36:K36"/>
    <mergeCell ref="G37:K37"/>
    <mergeCell ref="G38:K38"/>
    <mergeCell ref="G39:K39"/>
    <mergeCell ref="G40:K40"/>
    <mergeCell ref="B30:F30"/>
    <mergeCell ref="G30:K30"/>
    <mergeCell ref="G31:K31"/>
    <mergeCell ref="G32:K32"/>
    <mergeCell ref="G33:K33"/>
    <mergeCell ref="G34:K34"/>
    <mergeCell ref="G24:K24"/>
    <mergeCell ref="G25:K25"/>
    <mergeCell ref="G26:K26"/>
    <mergeCell ref="G27:K27"/>
    <mergeCell ref="G28:K28"/>
    <mergeCell ref="G29:K29"/>
    <mergeCell ref="G18:K18"/>
    <mergeCell ref="G19:K19"/>
    <mergeCell ref="G20:K20"/>
    <mergeCell ref="G21:K21"/>
    <mergeCell ref="G22:K22"/>
    <mergeCell ref="B23:F23"/>
    <mergeCell ref="G23:K23"/>
    <mergeCell ref="G12:K12"/>
    <mergeCell ref="G13:K13"/>
    <mergeCell ref="G14:K14"/>
    <mergeCell ref="G15:K15"/>
    <mergeCell ref="G16:K16"/>
    <mergeCell ref="G17:K17"/>
    <mergeCell ref="G8:K8"/>
    <mergeCell ref="B9:F9"/>
    <mergeCell ref="G9:K9"/>
    <mergeCell ref="G10:K10"/>
    <mergeCell ref="B11:F11"/>
    <mergeCell ref="G11:K11"/>
    <mergeCell ref="A1:N2"/>
    <mergeCell ref="A3:N3"/>
    <mergeCell ref="A4:N4"/>
    <mergeCell ref="A5:N5"/>
    <mergeCell ref="B7:F7"/>
    <mergeCell ref="G7:K7"/>
  </mergeCells>
  <conditionalFormatting sqref="B66">
    <cfRule type="containsText" dxfId="64" priority="66" operator="containsText" text="INSTRUCTIONS:">
      <formula>NOT(ISERROR(SEARCH("INSTRUCTIONS:",B66)))</formula>
    </cfRule>
  </conditionalFormatting>
  <conditionalFormatting sqref="B1324">
    <cfRule type="containsText" dxfId="61" priority="14" operator="containsText" text="led">
      <formula>NOT(ISERROR(SEARCH("led",B1324)))</formula>
    </cfRule>
  </conditionalFormatting>
  <conditionalFormatting sqref="B1418">
    <cfRule type="containsText" dxfId="60" priority="13" operator="containsText" text="led">
      <formula>NOT(ISERROR(SEARCH("led",B1418)))</formula>
    </cfRule>
  </conditionalFormatting>
  <conditionalFormatting sqref="B1509">
    <cfRule type="containsText" dxfId="59" priority="12" operator="containsText" text="led">
      <formula>NOT(ISERROR(SEARCH("led",B1509)))</formula>
    </cfRule>
  </conditionalFormatting>
  <conditionalFormatting sqref="B747:C747">
    <cfRule type="cellIs" dxfId="58" priority="45" operator="between">
      <formula>0.9</formula>
      <formula>1.01</formula>
    </cfRule>
  </conditionalFormatting>
  <conditionalFormatting sqref="B748:C748">
    <cfRule type="cellIs" dxfId="57" priority="46" operator="between">
      <formula>0.8</formula>
      <formula>0.91</formula>
    </cfRule>
  </conditionalFormatting>
  <conditionalFormatting sqref="B749:C749">
    <cfRule type="cellIs" dxfId="56" priority="47" operator="between">
      <formula>0.7</formula>
      <formula>0.81</formula>
    </cfRule>
  </conditionalFormatting>
  <conditionalFormatting sqref="B750:C750">
    <cfRule type="cellIs" dxfId="55" priority="48" operator="between">
      <formula>0.6</formula>
      <formula>0.71</formula>
    </cfRule>
  </conditionalFormatting>
  <conditionalFormatting sqref="B751:C751">
    <cfRule type="cellIs" dxfId="54" priority="49" operator="between">
      <formula>0.5</formula>
      <formula>0.61</formula>
    </cfRule>
  </conditionalFormatting>
  <conditionalFormatting sqref="B752:C752">
    <cfRule type="cellIs" dxfId="53" priority="53" operator="between">
      <formula>0.4</formula>
      <formula>0.51</formula>
    </cfRule>
  </conditionalFormatting>
  <conditionalFormatting sqref="B753:C753">
    <cfRule type="cellIs" dxfId="52" priority="52" operator="between">
      <formula>0.3</formula>
      <formula>0.41</formula>
    </cfRule>
  </conditionalFormatting>
  <conditionalFormatting sqref="B754:C754">
    <cfRule type="cellIs" dxfId="51" priority="51" operator="between">
      <formula>0.2</formula>
      <formula>0.31</formula>
    </cfRule>
  </conditionalFormatting>
  <conditionalFormatting sqref="B755:C755">
    <cfRule type="cellIs" dxfId="50" priority="50" operator="between">
      <formula>0.1</formula>
      <formula>0.21</formula>
    </cfRule>
  </conditionalFormatting>
  <conditionalFormatting sqref="B756:C756">
    <cfRule type="cellIs" dxfId="49" priority="54" operator="between">
      <formula>0</formula>
      <formula>0.11</formula>
    </cfRule>
  </conditionalFormatting>
  <conditionalFormatting sqref="B68:M73">
    <cfRule type="containsText" dxfId="48" priority="64" operator="containsText" text="interactive">
      <formula>NOT(ISERROR(SEARCH("interactive",B68)))</formula>
    </cfRule>
  </conditionalFormatting>
  <conditionalFormatting sqref="B74:M79">
    <cfRule type="containsText" dxfId="47" priority="63" operator="containsText" text="&quot;I&quot;">
      <formula>NOT(ISERROR(SEARCH("""I""",B74)))</formula>
    </cfRule>
  </conditionalFormatting>
  <conditionalFormatting sqref="B80:M84">
    <cfRule type="containsText" dxfId="46" priority="62" operator="containsText" text="Remember, ">
      <formula>NOT(ISERROR(SEARCH("Remember, ",B80)))</formula>
    </cfRule>
  </conditionalFormatting>
  <conditionalFormatting sqref="B981:M983">
    <cfRule type="containsText" dxfId="44" priority="10" operator="containsText" text="SELECT">
      <formula>NOT(ISERROR(SEARCH("SELECT",B981)))</formula>
    </cfRule>
  </conditionalFormatting>
  <conditionalFormatting sqref="B996:M998">
    <cfRule type="containsText" dxfId="43" priority="9" operator="containsText" text="Challenge">
      <formula>NOT(ISERROR(SEARCH("Challenge",B996)))</formula>
    </cfRule>
  </conditionalFormatting>
  <conditionalFormatting sqref="B1106:M1111">
    <cfRule type="containsText" dxfId="42" priority="11" operator="containsText" text="DROPDOWN">
      <formula>NOT(ISERROR(SEARCH("DROPDOWN",B1106)))</formula>
    </cfRule>
  </conditionalFormatting>
  <conditionalFormatting sqref="B1233:M1235">
    <cfRule type="cellIs" dxfId="41" priority="8" operator="equal">
      <formula>0</formula>
    </cfRule>
  </conditionalFormatting>
  <conditionalFormatting sqref="C268 B245 C247:H247 B248 C250:H250 B251 C253:H253 B254 C256:H256 B257 C259:H259 B260 C262:H262 B263 C265:H265 B266">
    <cfRule type="containsText" dxfId="40" priority="61" operator="containsText" text="ITEMS">
      <formula>NOT(ISERROR(SEARCH("ITEMS",B245)))</formula>
    </cfRule>
  </conditionalFormatting>
  <conditionalFormatting sqref="C268 B271:M271">
    <cfRule type="containsText" dxfId="39" priority="60" operator="containsText" text="ITEMS">
      <formula>NOT(ISERROR(SEARCH("ITEMS",B268)))</formula>
    </cfRule>
  </conditionalFormatting>
  <conditionalFormatting sqref="C268">
    <cfRule type="containsText" dxfId="38" priority="59" operator="containsText" text="You show">
      <formula>NOT(ISERROR(SEARCH("You show",C268)))</formula>
    </cfRule>
  </conditionalFormatting>
  <conditionalFormatting sqref="E747:F747">
    <cfRule type="cellIs" dxfId="37" priority="42" operator="between">
      <formula>0.9</formula>
      <formula>1.01</formula>
    </cfRule>
  </conditionalFormatting>
  <conditionalFormatting sqref="E748:F749">
    <cfRule type="cellIs" dxfId="36" priority="41" operator="between">
      <formula>0.8</formula>
      <formula>0.91</formula>
    </cfRule>
  </conditionalFormatting>
  <conditionalFormatting sqref="E750:F750">
    <cfRule type="cellIs" dxfId="35" priority="34" operator="between">
      <formula>0.7</formula>
      <formula>0.81</formula>
    </cfRule>
  </conditionalFormatting>
  <conditionalFormatting sqref="E751:F751">
    <cfRule type="cellIs" dxfId="34" priority="40" operator="between">
      <formula>0.6</formula>
      <formula>0.71</formula>
    </cfRule>
  </conditionalFormatting>
  <conditionalFormatting sqref="E752:F752">
    <cfRule type="cellIs" dxfId="33" priority="39" operator="between">
      <formula>0.4</formula>
      <formula>0.51</formula>
    </cfRule>
  </conditionalFormatting>
  <conditionalFormatting sqref="E753:F753">
    <cfRule type="cellIs" dxfId="32" priority="38" operator="between">
      <formula>0.3</formula>
      <formula>0.41</formula>
    </cfRule>
  </conditionalFormatting>
  <conditionalFormatting sqref="E754:F754">
    <cfRule type="cellIs" dxfId="31" priority="37" operator="between">
      <formula>0.2</formula>
      <formula>0.31</formula>
    </cfRule>
  </conditionalFormatting>
  <conditionalFormatting sqref="E755:F755">
    <cfRule type="cellIs" dxfId="30" priority="36" operator="between">
      <formula>0.1</formula>
      <formula>0.21</formula>
    </cfRule>
  </conditionalFormatting>
  <conditionalFormatting sqref="E756:F756">
    <cfRule type="cellIs" dxfId="29" priority="35" operator="between">
      <formula>0</formula>
      <formula>0.11</formula>
    </cfRule>
  </conditionalFormatting>
  <conditionalFormatting sqref="E63:M64">
    <cfRule type="containsText" dxfId="26" priority="65" operator="containsText" text="Mouses over">
      <formula>NOT(ISERROR(SEARCH("Mouses over",E63)))</formula>
    </cfRule>
  </conditionalFormatting>
  <conditionalFormatting sqref="E612:M613">
    <cfRule type="containsText" dxfId="24" priority="15" operator="containsText" text="bad">
      <formula>NOT(ISERROR(SEARCH("bad",E612)))</formula>
    </cfRule>
    <cfRule type="containsText" dxfId="23" priority="16" operator="containsText" text="good">
      <formula>NOT(ISERROR(SEARCH("good",E612)))</formula>
    </cfRule>
    <cfRule type="containsText" dxfId="25" priority="17" operator="containsText" text="Mouses over">
      <formula>NOT(ISERROR(SEARCH("Mouses over",E612)))</formula>
    </cfRule>
  </conditionalFormatting>
  <conditionalFormatting sqref="I747:J747">
    <cfRule type="cellIs" dxfId="22" priority="18" operator="between">
      <formula>0.9</formula>
      <formula>1.01</formula>
    </cfRule>
  </conditionalFormatting>
  <conditionalFormatting sqref="I748:J748">
    <cfRule type="cellIs" dxfId="21" priority="19" operator="between">
      <formula>0.8</formula>
      <formula>0.91</formula>
    </cfRule>
  </conditionalFormatting>
  <conditionalFormatting sqref="I749:J750">
    <cfRule type="cellIs" dxfId="20" priority="44" operator="between">
      <formula>0.7</formula>
      <formula>0.81</formula>
    </cfRule>
  </conditionalFormatting>
  <conditionalFormatting sqref="I751:J751">
    <cfRule type="cellIs" dxfId="19" priority="24" operator="between">
      <formula>0.5</formula>
      <formula>0.61</formula>
    </cfRule>
  </conditionalFormatting>
  <conditionalFormatting sqref="I752:J752">
    <cfRule type="cellIs" dxfId="18" priority="23" operator="between">
      <formula>0.4</formula>
      <formula>0.51</formula>
    </cfRule>
  </conditionalFormatting>
  <conditionalFormatting sqref="I753:J753">
    <cfRule type="cellIs" dxfId="17" priority="22" operator="between">
      <formula>0.3</formula>
      <formula>0.41</formula>
    </cfRule>
  </conditionalFormatting>
  <conditionalFormatting sqref="I754:J754">
    <cfRule type="cellIs" dxfId="16" priority="21" operator="between">
      <formula>0.2</formula>
      <formula>0.31</formula>
    </cfRule>
  </conditionalFormatting>
  <conditionalFormatting sqref="I755:J755">
    <cfRule type="cellIs" dxfId="15" priority="20" operator="between">
      <formula>0.1</formula>
      <formula>0.21</formula>
    </cfRule>
  </conditionalFormatting>
  <conditionalFormatting sqref="I756:J756">
    <cfRule type="cellIs" dxfId="14" priority="43" operator="between">
      <formula>0</formula>
      <formula>0.11</formula>
    </cfRule>
  </conditionalFormatting>
  <conditionalFormatting sqref="L747:M747">
    <cfRule type="cellIs" dxfId="13" priority="33" operator="between">
      <formula>0.9</formula>
      <formula>1.01</formula>
    </cfRule>
  </conditionalFormatting>
  <conditionalFormatting sqref="L748:M749">
    <cfRule type="cellIs" dxfId="12" priority="32" operator="between">
      <formula>0.8</formula>
      <formula>0.91</formula>
    </cfRule>
  </conditionalFormatting>
  <conditionalFormatting sqref="L750:M750">
    <cfRule type="cellIs" dxfId="11" priority="31" operator="between">
      <formula>0.7</formula>
      <formula>0.81</formula>
    </cfRule>
  </conditionalFormatting>
  <conditionalFormatting sqref="L751:M751">
    <cfRule type="cellIs" dxfId="10" priority="29" operator="between">
      <formula>0.6</formula>
      <formula>0.71</formula>
    </cfRule>
  </conditionalFormatting>
  <conditionalFormatting sqref="L752:M752">
    <cfRule type="cellIs" dxfId="9" priority="30" operator="between">
      <formula>0.4</formula>
      <formula>0.51</formula>
    </cfRule>
  </conditionalFormatting>
  <conditionalFormatting sqref="L753:M753">
    <cfRule type="cellIs" dxfId="8" priority="28" operator="between">
      <formula>0.3</formula>
      <formula>0.41</formula>
    </cfRule>
  </conditionalFormatting>
  <conditionalFormatting sqref="L754:M754">
    <cfRule type="cellIs" dxfId="7" priority="27" operator="between">
      <formula>0.2</formula>
      <formula>0.31</formula>
    </cfRule>
  </conditionalFormatting>
  <conditionalFormatting sqref="L755:M755">
    <cfRule type="cellIs" dxfId="6" priority="26" operator="between">
      <formula>0.1</formula>
      <formula>0.21</formula>
    </cfRule>
  </conditionalFormatting>
  <conditionalFormatting sqref="L756:M756">
    <cfRule type="cellIs" dxfId="5" priority="25" operator="between">
      <formula>0</formula>
      <formula>0.11</formula>
    </cfRule>
  </conditionalFormatting>
  <dataValidations count="27">
    <dataValidation type="list" errorStyle="information" allowBlank="1" showInputMessage="1" showErrorMessage="1" sqref="B1233:M1235" xr:uid="{C6CF8C6E-4CD6-4F38-AC86-94EBCB37622E}">
      <formula1>$BB$1047:$BB$1054</formula1>
    </dataValidation>
    <dataValidation type="list" allowBlank="1" showInputMessage="1" showErrorMessage="1" sqref="B176:M177" xr:uid="{322D2F38-CA7C-4D43-A741-7CEAE857EFD9}">
      <formula1>$BL$101:$BL$102</formula1>
    </dataValidation>
    <dataValidation type="list" allowBlank="1" showInputMessage="1" showErrorMessage="1" sqref="H173:M173" xr:uid="{BF1AEDC7-51F0-4D88-9032-BF1302DB2E19}">
      <formula1>$BC$101:$BC$116</formula1>
    </dataValidation>
    <dataValidation type="list" allowBlank="1" showInputMessage="1" showErrorMessage="1" sqref="B173:G173" xr:uid="{B50E331C-0C86-4AAF-B7E0-3869AA12C990}">
      <formula1>$BB$101:$BB$116</formula1>
    </dataValidation>
    <dataValidation type="list" allowBlank="1" showInputMessage="1" showErrorMessage="1" sqref="C1047:L1047" xr:uid="{C2488B7B-B4FD-405D-AF13-6F168300213B}">
      <formula1>$BB$1047:$BB$1054</formula1>
    </dataValidation>
    <dataValidation type="list" allowBlank="1" showInputMessage="1" showErrorMessage="1" sqref="E759:F759 L759:M759" xr:uid="{19B3EB26-F667-470E-8EED-A7304193F45B}">
      <formula1>$BR$234:$BR$235</formula1>
    </dataValidation>
    <dataValidation type="list" allowBlank="1" showInputMessage="1" showErrorMessage="1" sqref="M761:M770 F761:F770" xr:uid="{E8B42B0A-CD8B-4865-82CB-03D01C019609}">
      <formula1>$BP$234:$BP$235</formula1>
    </dataValidation>
    <dataValidation type="list" allowBlank="1" showInputMessage="1" showErrorMessage="1" sqref="G978:M979" xr:uid="{11BBCD7E-03B6-48FB-8DB5-58FA7A24E494}">
      <formula1>$BB$971:$BB$975</formula1>
    </dataValidation>
    <dataValidation type="list" allowBlank="1" showInputMessage="1" showErrorMessage="1" sqref="G1176:M1177" xr:uid="{A716450D-1D9C-4D64-A9A0-8B77EA1A6AE2}">
      <formula1>$BB$1173:$BB$1177</formula1>
    </dataValidation>
    <dataValidation type="list" allowBlank="1" showInputMessage="1" showErrorMessage="1" sqref="H1141:M1142" xr:uid="{CFBEB729-7692-4027-863C-D53046E9FC56}">
      <formula1>$BE$1141:$BE$1145</formula1>
    </dataValidation>
    <dataValidation type="list" allowBlank="1" showInputMessage="1" showErrorMessage="1" sqref="H1139:M1140" xr:uid="{91ED5CC8-232F-40E5-ADA0-9489A75F6386}">
      <formula1>$BB$1141:$BB$1144</formula1>
    </dataValidation>
    <dataValidation type="list" allowBlank="1" showInputMessage="1" showErrorMessage="1" sqref="G1102:M1104" xr:uid="{57D111B5-236B-421B-AD03-5DF7C863A2C4}">
      <formula1>$BB$1096:$BB$1102</formula1>
    </dataValidation>
    <dataValidation type="list" allowBlank="1" showInputMessage="1" showErrorMessage="1" sqref="I1317:M1322 I1502:M1507 I1411:M1416" xr:uid="{648FE185-2ABB-4BF3-8308-E80694FC68E7}">
      <formula1>$BE$1301:$BE$1305</formula1>
    </dataValidation>
    <dataValidation type="list" allowBlank="1" showInputMessage="1" showErrorMessage="1" sqref="E612:M613" xr:uid="{76ADAD35-91B4-438F-A83F-E1689CC55105}">
      <formula1>$BE$606:$BE$607</formula1>
    </dataValidation>
    <dataValidation type="list" allowBlank="1" showInputMessage="1" showErrorMessage="1" sqref="H262 H265 H259 H256 H253 H250 H247 H244" xr:uid="{79D6E463-B93D-45CA-9BEC-D7CF160C9D40}">
      <formula1>$BT$236:$BT$240</formula1>
    </dataValidation>
    <dataValidation type="list" allowBlank="1" showInputMessage="1" showErrorMessage="1" sqref="D220:K221" xr:uid="{DA5D2A38-F7AE-4D69-8594-84A2EFD45471}">
      <formula1>$BW$221:$BW$222</formula1>
    </dataValidation>
    <dataValidation type="list" allowBlank="1" showInputMessage="1" showErrorMessage="1" sqref="D218:K219" xr:uid="{B2F4D395-0F51-4CC4-AF7E-23ED52DFABB6}">
      <formula1>$BW$219:$BW$220</formula1>
    </dataValidation>
    <dataValidation type="list" allowBlank="1" showInputMessage="1" showErrorMessage="1" sqref="D216:K217" xr:uid="{18974E72-4159-4470-8D9E-95399C335800}">
      <formula1>$BW$217:$BW$218</formula1>
    </dataValidation>
    <dataValidation type="list" allowBlank="1" showInputMessage="1" showErrorMessage="1" sqref="D214:K215" xr:uid="{F0CB4445-E3F5-43B8-B643-F398ED7E5426}">
      <formula1>$BW$215:$BW$216</formula1>
    </dataValidation>
    <dataValidation type="list" allowBlank="1" showInputMessage="1" showErrorMessage="1" sqref="D212:K213" xr:uid="{A55DB4DE-D91F-4AF9-BAB5-B27082832F34}">
      <formula1>$BW$213:$BW$214</formula1>
    </dataValidation>
    <dataValidation type="list" allowBlank="1" showInputMessage="1" showErrorMessage="1" sqref="D210:K211" xr:uid="{286BA853-DD21-4000-81FC-FA314DA2822C}">
      <formula1>$BW$211:$BW$212</formula1>
    </dataValidation>
    <dataValidation type="list" allowBlank="1" showInputMessage="1" showErrorMessage="1" sqref="D208:K209" xr:uid="{E95530DC-73DF-4583-BC5F-7AEFB14E7FFA}">
      <formula1>$BW$209:$BW$210</formula1>
    </dataValidation>
    <dataValidation type="list" allowBlank="1" showInputMessage="1" showErrorMessage="1" sqref="D206:K207" xr:uid="{DDF558F5-6CF8-4D63-ADED-2AFA779DFF93}">
      <formula1>$BW$207:$BW$208</formula1>
    </dataValidation>
    <dataValidation type="list" allowBlank="1" showInputMessage="1" showErrorMessage="1" sqref="D204:K205" xr:uid="{37C84377-123A-4887-94B7-B2C161173EAC}">
      <formula1>$BW$205:$BW$206</formula1>
    </dataValidation>
    <dataValidation type="list" allowBlank="1" showInputMessage="1" showErrorMessage="1" sqref="D202:K203" xr:uid="{6B326C24-CC92-4B4E-A72A-02672E8B8257}">
      <formula1>$BW$203:$BW$204</formula1>
    </dataValidation>
    <dataValidation type="list" allowBlank="1" showInputMessage="1" showErrorMessage="1" sqref="E63:M64" xr:uid="{06614661-42E1-4FA5-A176-0536BF6DDB60}">
      <formula1>$BF$74:$BF$76</formula1>
    </dataValidation>
    <dataValidation type="list" allowBlank="1" showInputMessage="1" showErrorMessage="1" sqref="E129:H130" xr:uid="{E7DE82B4-373F-425F-B778-FDE7B767EB08}">
      <formula1>$BM$146:$BM$153</formula1>
    </dataValidation>
  </dataValidations>
  <hyperlinks>
    <hyperlink ref="B1317:H1318" location="HP!B1194" tooltip="CLICK TO SELECT ISSUE ABOVE" display="HP!B1194" xr:uid="{1DC7D5B5-4B85-47C8-BF1D-506DABF4B185}"/>
    <hyperlink ref="B1319:H1320" location="HP!B1194" tooltip="CLICK TO SELECT ISSUE ABOVE" display="HP!B1194" xr:uid="{6711CA3B-DE68-462D-BEB8-AFFAF4F61818}"/>
    <hyperlink ref="B1321:H1322" location="HP!B1194" tooltip="CLICK TO SELECT ISSUE ABOVE" display="HP!B1194" xr:uid="{B98F661F-6BB5-41B1-80CD-B40CB377997D}"/>
    <hyperlink ref="B1411:H1412" location="HP!B1194" tooltip="CLICK TO CHANGE ISSUE" display="HP!B1194" xr:uid="{C6A20F2B-B4AB-4236-8D47-FA97CD95DA36}"/>
    <hyperlink ref="B1413:H1414" location="HP!B1194" tooltip="CLICK TO CHANGE ISSUE" display="HP!B1194" xr:uid="{C2D0925B-337E-4B15-8A03-67F337BAF3E6}"/>
    <hyperlink ref="B1415:H1416" location="HP!B1194" tooltip="CLICK TO CHANGE ISSUE" display="HP!B1194" xr:uid="{1FE405FF-372D-49EB-9D82-A673618B6D75}"/>
    <hyperlink ref="B1502:H1503" location="HP!B1194" tooltip="CLICK TO CHANGE POLITICAL ISSUE" display="HP!B1194" xr:uid="{0C5054B3-38C7-44C1-A301-6D7562199881}"/>
    <hyperlink ref="B1504:H1505" location="HP!B1194" tooltip="CLICK TO CHANGE POLITICAL ISSUE" display="HP!B1194" xr:uid="{B90F3BB9-F4A2-474C-9B97-9ACE16C177C4}"/>
    <hyperlink ref="B1506:H1507" location="HP!B1194" tooltip="CLICK TO CHANGE POLITICAL ISSUE" display="HP!B1194" xr:uid="{4F45AC9C-8A16-4C3E-9791-6BA8322A6ADB}"/>
    <hyperlink ref="G8" location="HP!A45:N88" tooltip="go to page 2: HARMONY POLITICS" display="HARMONY POLITICS" xr:uid="{6AD72086-6C09-456F-B7F8-610D04A710F3}"/>
    <hyperlink ref="L8" location="HP!E63" tooltip="Go to page 2 Interactive: Which do you think is more true?" display="Interactive" xr:uid="{C0DB7C78-C787-4F66-B473-0A51F1123A4B}"/>
    <hyperlink ref="G7" location="HP!A1:N2" tooltip="go to top" display="HARMONY POLITICS" xr:uid="{82C3803E-733D-4CEE-94B5-0F932B6767EA}"/>
    <hyperlink ref="B89" location="HP!A1:N2" tooltip="Back to top" display="Understanding politics: It's about needs" xr:uid="{6605235E-B7D1-48C6-A51C-ED7638FFB033}"/>
    <hyperlink ref="A89" location="HP!A45:N46" tooltip="Previous page header" display="#" xr:uid="{11DB5E14-4978-4CC6-ABDE-3926F45BEE68}"/>
    <hyperlink ref="N89" location="HP!A121:N157" tooltip="Next page" display="$" xr:uid="{1DB608BA-B8D4-48A6-95A8-661E35528C23}"/>
    <hyperlink ref="L10" location="HP!E129" tooltip="go to page 4 Interactive: core need" display="Interactive" xr:uid="{ABD0D463-85EF-4466-B2B1-0908065E8FC8}"/>
    <hyperlink ref="G9" location="HP!A89:N89" tooltip="go to page 3 header: Understanding politics, it's about needs" display="Understanding politics: It's about needs" xr:uid="{5A7556D4-DE72-41BB-BE86-730798A7BEF2}"/>
    <hyperlink ref="G10" location="HP!A121" tooltip="go to page 4 header: Your experience of needs" display="Your experience of needs" xr:uid="{79B43C50-F44C-4C4E-9948-DF26AA4236B3}"/>
    <hyperlink ref="G11" location="HP!A158:N158" tooltip="go to page 5 header: Your prioritizing needs (reason be damned)" display="Your prioritizing needs (reason be damned)" xr:uid="{FDB68855-873C-4584-85E5-FA4EA95E253F}"/>
    <hyperlink ref="G12" location="HP!A198:N198" tooltip="go to page 6 header: Your psychosocial orientation" display="Your psychosocial orientation" xr:uid="{50A5681A-E5CF-4E06-A814-4D9564AB1AD0}"/>
    <hyperlink ref="G13" location="HP!A236:N236" tooltip="go to page 7 header: Correlating your political views" display="Correlating your political views" xr:uid="{39AFC7B0-BBFD-47C7-8A6B-368F61A88417}"/>
    <hyperlink ref="L12" location="HP!D202" tooltip="go to page 6 Interactive: Psychosocial orientation" display="Interactive" xr:uid="{DDCF4CC2-8BA3-4A14-A3BD-C5FD87831032}"/>
    <hyperlink ref="L11" location="HP!B173" tooltip="go to page 5 Interactive: your self-needs &amp; social-needs" display="Interactive" xr:uid="{89FFD62F-2EF3-4754-B1B0-F26F7C115270}"/>
    <hyperlink ref="L13" location="HP!H244" tooltip="go to page 7 Interactive: correlating your political views" display="Interactive" xr:uid="{F17D0718-9654-443D-A887-366B94F2CF45}"/>
    <hyperlink ref="M8" location="HP!A45:N88" tooltip="go to p. 2" display="HP!A45:N88" xr:uid="{E6E7A4E8-CEDC-4EB2-A492-CA8581CDE27B}"/>
    <hyperlink ref="M9" location="HP!A89:N120" tooltip="go to p. 3" display="HP!A89:N120" xr:uid="{1F1E0612-6186-4F02-8CB4-37516F64EA41}"/>
    <hyperlink ref="B121" location="HP!A1:N2" tooltip="go to top" display="Your experience of needs" xr:uid="{3912BBC9-CAE3-4E5F-B31A-FB4CE0A91290}"/>
    <hyperlink ref="B158" location="HP!A1:N2" tooltip="go to top" display="Your prioritizing needs (reason be damned)" xr:uid="{D8B9684C-673C-437E-BA41-2E1EBC2DF091}"/>
    <hyperlink ref="B198" location="HP!A1:N2" tooltip="go to top" display="Your psychosocial orientation" xr:uid="{A0D8A85A-01E7-4AE7-AE7E-D7F0657AD50A}"/>
    <hyperlink ref="B236" location="HP!A1:N2" tooltip="go to top" display="Correlating your political views" xr:uid="{D5402D0D-A6B8-44ED-A816-095CC3A376A2}"/>
    <hyperlink ref="B272" location="HP!A1:N2" tooltip="go to top" display="Your prioritizing psychosocial needs" xr:uid="{F8EDB08C-2AEF-4DB3-BB33-A4EB18248AC0}"/>
    <hyperlink ref="B319" location="HP!A1:N2" tooltip="go to top" display="Needs first, reasons later" xr:uid="{39FAB73F-9882-4E3B-A050-7DC424720245}"/>
    <hyperlink ref="B413" location="HP!A1:N2" tooltip="go to top" display="We believe what we need to believe" xr:uid="{47D55932-5090-4FA2-ACE9-2FA3ADB03B3F}"/>
    <hyperlink ref="M14" location="HP!A272:N318" tooltip="go to p. 8" display="HP!A272:N318" xr:uid="{0C8757BF-A1F0-4EE1-927E-1C5FABF6FC6B}"/>
    <hyperlink ref="M10" location="HP!A121:N157" tooltip="go to p. 4" display="HP!A121:N157" xr:uid="{2580CE6A-3193-4D7A-9257-C73F30A162C0}"/>
    <hyperlink ref="B1516" location="HP!A1:N2" tooltip="go to top" display="Takeaway" xr:uid="{277187E4-E3B5-4016-AB53-2E3D20D91100}"/>
    <hyperlink ref="B1472" location="HP!A1:N2" tooltip="go to top" display="Value framing (v. mutual hostilities)" xr:uid="{F349776C-8362-4980-898F-5617E8285378}"/>
    <hyperlink ref="B1425" location="HP!A1:N2" tooltip="go to top" display="3. DEPOLARIZE" xr:uid="{B622F51B-BCE3-4022-96C2-F3D903767F65}"/>
    <hyperlink ref="B1378" location="HP!A1:N2" tooltip="go to top" display="Impact Engaging (v. normative alienation)" xr:uid="{A6973F05-6349-44EE-ACBC-A1C991C2C5FA}"/>
    <hyperlink ref="B1331" location="HP!A1:N2" tooltip="go to top" display="2. DEALIENATE" xr:uid="{E9BD6BF8-5F42-4386-9700-3F92AEB3BCD3}"/>
    <hyperlink ref="B1285" location="HP!A1:N2" tooltip="go to top" display="Relational knowing (v. relieve believe)" xr:uid="{DF1DC55C-C644-4B63-8CE2-6F9DDDCA8ECE}"/>
    <hyperlink ref="B1238" location="HP!A1:N2" tooltip="go to top" display="1. DEGENERALIZE" xr:uid="{6432D39C-319D-4510-B40A-1A2E08F6BB8D}"/>
    <hyperlink ref="B1191" location="HP!A1:N2" tooltip="go to top" display="Harmonize diverse politicized needs" xr:uid="{A0EE9DD3-2931-44F3-9D86-48073C9DEC39}"/>
    <hyperlink ref="B1151" location="HP!A1:N2" tooltip="go to top" display="SWOT personalized" xr:uid="{14645C8E-BB4C-440E-B1E6-D601379882C1}"/>
    <hyperlink ref="B1113" location="HP!A1:N2" tooltip="go to top" display="Lateral array" xr:uid="{A0769814-DA7A-4497-B9F6-0B392F4FC026}"/>
    <hyperlink ref="B1076" location="HP!A1:N2" tooltip="go to top" display="Harmony politics - mature responsiveness" xr:uid="{E778ED2F-AB03-4A8D-90BE-CA6699A6F503}"/>
    <hyperlink ref="B1044" location="HP!A1:N2" tooltip="go to top" display="Politics as usual - immature polarizing" xr:uid="{7A850AD4-B452-40D1-95BC-75A4460D2322}"/>
    <hyperlink ref="B1000" location="HP!A1:N2" tooltip="go to top" display="Eight key issues to apply Harmony Politics" xr:uid="{4E6035AA-FE8F-4BCD-8C15-CDAB055BC79F}"/>
    <hyperlink ref="B966" location="HP!A1:N2" tooltip="go to top" display="Dissolving the pain of divisive tribal politics" xr:uid="{A303B0D7-8867-408D-B7A1-DD275CB2EB00}"/>
    <hyperlink ref="B919" location="HP!A1:N2" tooltip="go to top" display="Beyond Left and Right Populism" xr:uid="{BFC06FD7-1BA3-46B7-B255-09B98441653B}"/>
    <hyperlink ref="B872" location="HP!A1:N2" tooltip="go to top" display="Wellness is psychosocial" xr:uid="{DC1F76F4-C6AE-4DBF-8B2F-2470A63BE8B4}"/>
    <hyperlink ref="B825" location="HP!A1:N2" tooltip="go to top" display="Premature rush to fight" xr:uid="{20E55D4E-C343-4DFE-9902-5C30004B9E13}"/>
    <hyperlink ref="B778" location="HP!A1:N2" tooltip="go to top" display="Keeping ourselves down" xr:uid="{1FB60E8E-A17F-47F4-8811-9816684EDB4A}"/>
    <hyperlink ref="B741" location="HP!A1:N2" tooltip="go to top" display="Populism: distrusting elite establishment" xr:uid="{D146C74F-BD61-452C-A1DF-2CDCD8D41B47}"/>
    <hyperlink ref="B694" location="HP!A1:N2" tooltip="go to top" display="Political leadership or political elitism?" xr:uid="{04477527-64BF-414C-A0C2-8626CDAC7BED}"/>
    <hyperlink ref="B647" location="HP!A1:N2" tooltip="go to top" display="Psychosocial continuum" xr:uid="{16174C08-A7D5-4A98-8774-7E0224CD9BB8}"/>
    <hyperlink ref="B601" location="HP!A1:N2" tooltip="go to top" display="By the way…" xr:uid="{BBB8B956-7840-4407-82B1-7C3A64194098}"/>
    <hyperlink ref="B554" location="HP!A1:N2" tooltip="go to top" display="Psychosocial orientation continuum" xr:uid="{0B0A4BF4-C36E-4215-A7F2-3CE40F7D3E8B}"/>
    <hyperlink ref="B507" location="HP!A1:N2" tooltip="go to top" display="Call for empathy" xr:uid="{18FB7797-E038-461B-8E8F-5A81B3C53021}"/>
    <hyperlink ref="B460" location="HP!A1:N2" tooltip="go to top" display="You disagree with their priority of needs?" xr:uid="{0C1EDD49-C046-4D61-816D-DA4D3F9B6AD2}"/>
    <hyperlink ref="B366" location="HP!A1:N2" tooltip="go to top" display="Oriented to prioritize your psychosocial needs" xr:uid="{C069335E-F598-4DC6-963F-6BBC6E17CB5D}"/>
    <hyperlink ref="N1516" location="campaign!A1:AB2" tooltip="to next tab" display="&quot;" xr:uid="{C588417F-B37D-4DA8-BD3C-5F6536077A89}"/>
    <hyperlink ref="G14" location="HP!A272:N272" tooltip="go to p. 8 header: Your prioritizing psychosocial needs" display="Your prioritizing psychosocial needs" xr:uid="{ABC65716-AE8D-4F60-A4C7-80A9FD08E035}"/>
    <hyperlink ref="M15" location="HP!A319:N365" tooltip="go to p. 9" display="HP!A319:N365" xr:uid="{B3311A70-4AD1-4301-ACB1-A24785626F9D}"/>
    <hyperlink ref="M11" location="HP!A158:N197" tooltip="go to p. 5" display="HP!A158:N197" xr:uid="{16397738-47F9-4CFD-BF9D-450981655924}"/>
    <hyperlink ref="M12" location="HP!A198:N235" tooltip="go to p. 6" display="HP!A198:N235" xr:uid="{8C328A1B-7417-42FE-8151-F61CB22A8F99}"/>
    <hyperlink ref="M13" location="HP!A236:N271" tooltip="go to p. 7" display="HP!A236:N271" xr:uid="{F90F694E-FFA1-4D4E-B5CF-C768B30E86D8}"/>
    <hyperlink ref="M16" location="HP!A366:N412" tooltip="go to p. 10" display="HP!A366:N412" xr:uid="{604F56E6-7818-49BC-8A73-AE42AD476457}"/>
    <hyperlink ref="M17" location="HP!A413:N459" tooltip="go to p. 11" display="HP!A413:N459" xr:uid="{FC40811F-EBBE-4533-95F3-6554FB8E3A6C}"/>
    <hyperlink ref="M18" location="HP!A460:N506" tooltip="go to p. 12" display="HP!A460:N506" xr:uid="{28AF922C-83FF-46B0-9A0D-184B7D89697E}"/>
    <hyperlink ref="M19" location="HP!A507:N553" tooltip="go to p. 13" display="HP!A507:N553" xr:uid="{5A52A055-0518-4EBD-8DB5-1FA82FDED27D}"/>
    <hyperlink ref="M20" location="HP!A554:N600" tooltip="go to p. 14" display="HP!A554:N600" xr:uid="{98E25750-0B04-4E81-AB4A-974491543E47}"/>
    <hyperlink ref="M21" location="HP!A601:N646" tooltip="go to p. 15" display="HP!A601:N646" xr:uid="{F6CD6044-1F0D-42F6-B82F-F8262E0F4337}"/>
    <hyperlink ref="M22" location="HP!A647:N693" tooltip="go to p. 16" display="HP!A647:N693" xr:uid="{94213516-9C3A-418C-AABF-E913D080CF62}"/>
    <hyperlink ref="M23" location="HP!A694:N740" tooltip="go to p. 17" display="HP!A694:N740" xr:uid="{DC589892-27EF-4CE9-8370-7816E565AD04}"/>
    <hyperlink ref="M24" location="HP!A741:N777" tooltip="go to p. 18" display="HP!A741:N777" xr:uid="{00084763-FC98-419C-8606-0D459793EF7B}"/>
    <hyperlink ref="M25" location="HP!A778:N824" tooltip="go to p. 19" display="HP!A778:N824" xr:uid="{5AEEE4C9-074B-480B-8D8C-0B291F8E63C8}"/>
    <hyperlink ref="M26" location="HP!A825:N871" tooltip="go to p. 20" display="HP!A825:N871" xr:uid="{DD20F456-6217-403E-BAD0-A440C52464BF}"/>
    <hyperlink ref="M27" location="HP!A872:N918" tooltip="go to p. 21" display="HP!A872:N918" xr:uid="{1D689A47-29DF-4F58-BF75-5199143F66B4}"/>
    <hyperlink ref="M28" location="HP!A919:N965" tooltip="go to p. 22" display="HP!A919:N965" xr:uid="{78D42391-D4B2-4756-92D9-14ABB507F953}"/>
    <hyperlink ref="M29" location="HP!A966:N999" tooltip="go to p. 23" display="HP!A966:N999" xr:uid="{6D3CB17D-D256-47B4-8DC5-92BCAA9DF3B8}"/>
    <hyperlink ref="M30" location="HP!A1000:N1043" tooltip="go to p. 24" display="HP!A1000:N1043" xr:uid="{1E841BD3-78A6-408F-BD82-CABA9A6A1175}"/>
    <hyperlink ref="M31" location="HP!A1044:N1075" tooltip="go to p. 25" display="HP!A1044:N1075" xr:uid="{E98E2CD5-D012-4F0E-9186-28EC1F9451D4}"/>
    <hyperlink ref="M32" location="HP!A1076:N1112" tooltip="go to p. 26" display="HP!A1076:N1112" xr:uid="{0C207964-BDE6-486D-9BC8-3A8A30279F85}"/>
    <hyperlink ref="M33" location="HP!A1113:N1150" tooltip="go to p. 27" display="HP!A1113:N1150" xr:uid="{9D2020E4-1BD0-490D-ABB1-DCDF4AA72C2B}"/>
    <hyperlink ref="M34" location="HP!A1151:N1190" tooltip="go to p. 28" display="HP!A1151:N1190" xr:uid="{C366C894-AE5A-4738-BC41-4FADB205AAD7}"/>
    <hyperlink ref="M35" location="HP!A1191:N1237" tooltip="go to p. 29" display="HP!A1191:N1237" xr:uid="{B14BDF9A-2020-44C4-A078-7AAB9F72946B}"/>
    <hyperlink ref="M36" location="HP!A1238:N1284" tooltip="go to p. 30" display="HP!A1238:N1284" xr:uid="{985140B5-56A4-4641-939B-8D1E95F2D951}"/>
    <hyperlink ref="M37" location="HP!A1285:N1330" tooltip="go to p. 31" display="HP!A1285:N1330" xr:uid="{BA814DCE-8138-4E10-BD9D-813951F003E9}"/>
    <hyperlink ref="M38" location="HP!A1331:N1377" tooltip="go to p. 32" display="HP!A1331:N1377" xr:uid="{77753EDF-220B-49A0-A954-035BD5F7B8E3}"/>
    <hyperlink ref="M39" location="HP!A1378:N1424" tooltip="go to p. 33" display="HP!A1378:N1424" xr:uid="{085009F3-71B2-4E31-841A-E5F8813D9639}"/>
    <hyperlink ref="M40" location="HP!A1425:N1471" tooltip="go to p. 34" display="HP!A1425:N1471" xr:uid="{3C376B61-E54E-40BE-A89B-D4E535FF982F}"/>
    <hyperlink ref="M41" location="HP!A1472:N1515" tooltip="go to p. 35" display="HP!A1472:N1515" xr:uid="{844CF106-1ADB-49D4-8157-1E2A1246B9CB}"/>
    <hyperlink ref="M42" location="HP!A1516:N1546" tooltip="go to p. 36" display="HP!A1516:N1546" xr:uid="{6CA48DA2-D9A1-44CA-B198-83B3FD2431E0}"/>
    <hyperlink ref="A45:N46" location="HP!A1:N1" tooltip="go to top" display="Harmony Politics" xr:uid="{C9CE0691-B064-436F-B0B1-B801AACE97DD}"/>
    <hyperlink ref="G15:K15" location="HP!A319:N319" tooltip="go to p. 9 header: Needs first, reasons later" display="Needs first, reasons later" xr:uid="{9F403286-C56A-4C62-B14A-25A3350BC9D2}"/>
    <hyperlink ref="G16:K16" location="HP!A366:N366" tooltip="go to p. 10 header: Oriented to prioritize your psychosocial needs" display="Oriented to prioritize your psychosocial needs" xr:uid="{D494AE17-5E3C-43D5-8299-F5061D83E872}"/>
    <hyperlink ref="G17:K17" location="HP!A413:N413" tooltip="go to p. 11 header: We believe what we need to believe" display="We believe what we need to believe" xr:uid="{EB0D734B-0851-42E0-B5FB-F2DFAE6A53E5}"/>
    <hyperlink ref="G18:K18" location="HP!A460:N460" tooltip="go to p.12 header: You disagree with their priority of needs?" display="You disagree with their priority of needs?" xr:uid="{069553FC-CF0E-47B7-99C8-5C54040C36D9}"/>
    <hyperlink ref="G19:K19" location="HP!A507:N507" tooltip="go to p. 13 header: Call for empathy" display="Call for empathy" xr:uid="{7A4C0C19-C771-4FC4-BEE8-9C8AD26DC867}"/>
    <hyperlink ref="G20:K20" location="HP!A554:N554" tooltip="go to p. 14 header: Psyhosocial orientation continuum" display="Psychosocial orientation continuum" xr:uid="{497281CD-89E0-498B-827E-1871CDB1DAC2}"/>
    <hyperlink ref="G21:K21" location="HP!A601:N601" tooltip="go to p. 15 header: By the way..." display="By the way…" xr:uid="{61D188A7-42D5-47F9-B166-FA8BE50E1BD3}"/>
    <hyperlink ref="G22:K22" location="HP!A647:N647" tooltip="go to p. 16 header: Psychosocial continuum" display="Psychosocial continuum" xr:uid="{825BD391-72BF-4E56-AC3C-5CFA266ABC8F}"/>
    <hyperlink ref="L21" location="HP!E612" tooltip="go to p. 15 interactive: Is pain good or bad?" display="Interactive" xr:uid="{5E1C74CE-E2EE-4E45-840E-CD65B14907AC}"/>
    <hyperlink ref="G23:K23" location="HP!A694:N694" tooltip="go to p. 17 header: Political leadership or political elitism?" display="Political leadership or political elitism?" xr:uid="{CA224E30-169C-427B-B3EB-A080AD30B04D}"/>
    <hyperlink ref="G24:K24" location="HP!A741:N741" tooltip="go to p. 18 header: Populism: distrusting elite establishment" display="Populism: distrusting elite establishment" xr:uid="{1A6C17EB-00EB-4B34-9EC6-5B0D003D9484}"/>
    <hyperlink ref="G25:K25" location="HP!A778:N778" tooltip="go to p. 19 header: Keeping ourselves down" display="Keeping ourselves down" xr:uid="{3F82F196-6BA1-405E-ACC2-3CC6BB47DCAC}"/>
    <hyperlink ref="G26:K26" location="HP!A825:N825" tooltip="go to p. 20 header: Premature rush to fight" display="Premature rush to fight" xr:uid="{01418B6A-BC88-42FF-920C-91DA33CAAAD7}"/>
    <hyperlink ref="G27:K27" location="HP!A872:N872" tooltip="go to p. 21 header: Wellness is psychosocial" display="Wellness is psychosocial" xr:uid="{86B98EE5-EE12-45E6-8B9A-E9422C9F0283}"/>
    <hyperlink ref="G28:K28" location="HP!A919:N919" tooltip="go to p. 22 header: Beyond Left and Right populism" display="Beyond Left and Right Populism" xr:uid="{97DF5370-65B4-4066-B0D0-D5F60E7EE6FA}"/>
    <hyperlink ref="G29:K29" location="HP!A966:N966" tooltip="go to p. 23 header: Dissolving the pain of divisive tribal politics" display="Dissolving the pain of divisive tribal politics" xr:uid="{A91205E2-49AF-4C29-89C2-0F413C9E7FD0}"/>
    <hyperlink ref="L24" location="HP!E759" tooltip="go to p. 18 interactive: Elite v. your need fulfillment" display="Interactive" xr:uid="{DD615E1E-CEB3-4B4B-B720-4CF14CB2B4CE}"/>
    <hyperlink ref="L29" location="HP!G978" tooltip="go to p. 23 interactive: Ready for this?" display="Interactive" xr:uid="{A8C33995-8004-4E8B-9A82-142ED232FC0E}"/>
    <hyperlink ref="L31" location="HP!C1047" tooltip="go to p. 25 interactive: Select a political issue" display="Interactive" xr:uid="{A708EB7F-A3CC-43E4-8087-F4C44F0A3F9B}"/>
    <hyperlink ref="L32" location="HP!G1102" tooltip="go to p. 26 interactive: your thoughts about political sides" display="Interactive" xr:uid="{A7C8644C-ACC7-4EB5-9332-ABB140A65EE9}"/>
    <hyperlink ref="L33" location="HP!H1139" tooltip="go to p. 27 interactive: Blame for polarization" display="Interactive" xr:uid="{B50B2BB9-75BF-4BF4-BB70-0C8DCF3B2169}"/>
    <hyperlink ref="L34" location="HP!H1139" tooltip="go to p. 28 interactive: Trust politics to serve your needs?" display="Interactive" xr:uid="{A5A5597C-6DD1-4D18-A415-D0A87B2FD7BE}"/>
    <hyperlink ref="L35" location="HP!B1233" tooltip="go to p. 29 interactive: Select a political issue" display="Interactive" xr:uid="{DD78EBC0-46C6-48E6-8CA0-E4854A2B1FA0}"/>
    <hyperlink ref="L37" location="HP!I1317" tooltip="go to p. 31 interactive: Relate now to both sides of the issue?" display="Interactive" xr:uid="{E1A9E299-3A05-42DF-B2DE-603C9A2BF2D3}"/>
    <hyperlink ref="L39" location="HP!I1411" tooltip="go to p. 33 interactive: Engage other side of issue" display="Interactive" xr:uid="{DF7BC70D-AB0F-4ACE-8EC4-70CEAEE22BDD}"/>
    <hyperlink ref="L41" location="HP!I1502" tooltip="go to p. 35 interactive: Replace fighting with appreciation for opposing position" display="Interactive" xr:uid="{354649C8-76D2-48B3-9EB4-25750CBC08FA}"/>
    <hyperlink ref="G30:K30" location="HP!A1000:N1000" tooltip="go to p. 24 header: Eight key issues to apply HP" display="Eight key issues to apply Harmony Politics" xr:uid="{3A65A55B-B4DD-40B5-99C6-FE8A07C0AFC7}"/>
    <hyperlink ref="G31:K31" location="HP!A1044:N1044" tooltip="go to p. 25 header: Politics as usual - immature polarizing" display="Politics as usual - immature polarizing" xr:uid="{E81D43A8-1A0A-4D2C-A4B5-4B2903FDD806}"/>
    <hyperlink ref="G32:K32" location="HP!A1076:N1076" tooltip="go to p. 26 header: Harmony politics - mature responsiveness" display="Harmony politics - mature responsiveness" xr:uid="{9AD6E95D-7633-4675-AEE7-6453F4F25E5F}"/>
    <hyperlink ref="G33:K33" location="HP!A1113:N1113" tooltip="go to p. 27 header: Lateral array" display="Lateral array" xr:uid="{052ED3B4-A755-47C2-9F55-BEF1BF5CA401}"/>
    <hyperlink ref="G34:K34" location="HP!A1151:N1151" tooltip="go to p. 28 header: SWOT personalized" display="SWOT personalized" xr:uid="{586F20E0-0B06-4F47-A7A0-E4DC336A095F}"/>
    <hyperlink ref="G35:K35" location="HP!A1191:N1191" tooltip="go to p. 29 header: Harmonizing divisive politicized needs" display="Harmonizing diverse politicized needs" xr:uid="{35D097D7-775A-499D-8FF0-04C01E635160}"/>
    <hyperlink ref="G36:K36" location="HP!A1238:N1238" tooltip="go to p. 30 header: 1. DEGENERALIZE" display="1. DEGENERALIZE" xr:uid="{8937F136-7ED5-4699-AA06-45D5E2EA9305}"/>
    <hyperlink ref="G37:K37" location="HP!A1285:N1285" tooltip="go to p. 31 header: Relational knowing (vs. relieve believe)" display="Relational knowing (vs. relieve believe)" xr:uid="{9A07C8F3-B4EA-48BB-A8D0-B890421DCE1E}"/>
    <hyperlink ref="G38:K38" location="HP!A1331:N1331" tooltip="go to p. 32 header: 2. DEALIENATE" display="2. DEALIENATE" xr:uid="{D328A268-5257-4096-981C-59328BE7342E}"/>
    <hyperlink ref="G39:K39" location="HP!A1378:N1378" tooltip="go to p. 33 header: Impact engaging (vs. impersonal compliance)" display="Impact Engaging (vs. normative alienation)" xr:uid="{EB6B0A2F-C370-4BEB-9A40-968B7EBA421D}"/>
    <hyperlink ref="G40:K40" location="HP!A1425:N1425" tooltip="go to p. 34 header: 3. DEPOLARIZE" display="3. DEPOLARIZE" xr:uid="{BF2182B7-ED20-48A3-A77B-292B8EA866B5}"/>
    <hyperlink ref="G41:K41" location="HP!A1472:N1472" tooltip="go to p. 35 header: Value framing (vs. mutual hostilities)" display="Value framing (vs. mutual hostilities)" xr:uid="{89A9C031-60C1-4BD4-9A41-CFF7B7CF2A8F}"/>
    <hyperlink ref="G42:K42" location="HP!A1516:N1516" tooltip="go to p. 36 header: Takeaway" display="Takeaway" xr:uid="{36C3DCA6-6F88-4F04-B772-9A023AA7EED5}"/>
    <hyperlink ref="A121" location="HP!A89:N89" tooltip="previous page header" display="#" xr:uid="{B5ED4B8B-2255-48DB-94F8-A7FCDC7F7BF2}"/>
    <hyperlink ref="N121" location="HP!A158:N197" tooltip="next page" display="$" xr:uid="{BE51081C-2095-47AD-8032-72F8A047346A}"/>
    <hyperlink ref="A158" location="HP!A121:N121" tooltip="previous page header" display="#" xr:uid="{0CFA2516-9DD4-4B1A-AFA5-094E27E1A080}"/>
    <hyperlink ref="N158" location="HP!A198:N235" tooltip="next page" display="$" xr:uid="{49B4F747-2EC6-41E8-B470-DC9B0B38A194}"/>
    <hyperlink ref="A198" location="HP!A158:N158" tooltip="previous page header" display="#" xr:uid="{4EFFCFAB-C180-4008-B395-411E713C415C}"/>
    <hyperlink ref="N198" location="HP!A236:N271" tooltip="next page" display="$" xr:uid="{645839D4-2E16-455A-856A-FD6BD0F5810B}"/>
    <hyperlink ref="A236" location="HP!A198:N198" tooltip="previous page header" display="#" xr:uid="{39D36CB3-21E1-4131-A02A-E3EB9C3D7E35}"/>
    <hyperlink ref="N236" location="HP!A272:N318" tooltip="next page" display="$" xr:uid="{3A4DA52E-0695-48DC-B377-283CCCE02968}"/>
    <hyperlink ref="A272" location="HP!A236:N236" tooltip="previous page header" display="#" xr:uid="{679399F2-9AA2-4F05-87D4-74702975AF19}"/>
    <hyperlink ref="N272" location="HP!A319:N365" tooltip="next page" display="$" xr:uid="{C172FF70-3721-411E-A563-96A7CFAC040E}"/>
    <hyperlink ref="A319" location="HP!A272:N272" tooltip="previous page header" display="#" xr:uid="{D616EA89-5D39-441F-A9BB-DEB28271C2E4}"/>
    <hyperlink ref="N319" location="HP!A366:N412" tooltip="next page" display="$" xr:uid="{8F69D23C-7453-4FF8-9052-F3919BBD4B9F}"/>
    <hyperlink ref="A366" location="HP!A319:N319" tooltip="previous page header" display="#" xr:uid="{26CFC578-900B-44D0-BC67-0BABC8B9CC60}"/>
    <hyperlink ref="N366" location="HP!A413:N459" tooltip="next page" display="$" xr:uid="{1E5C6EB9-570F-4F8F-B63D-763B3EC05813}"/>
    <hyperlink ref="A413" location="HP!A366:N366" tooltip="previous page header" display="#" xr:uid="{8D33C59F-9E22-40CA-A8DA-E8A8AC7019EA}"/>
    <hyperlink ref="N413" location="HP!A460:N506" tooltip="next page" display="$" xr:uid="{C98A7794-0622-431C-A9D1-52381BA2E9E3}"/>
    <hyperlink ref="A460" location="HP!A413:N413" tooltip="previous page header" display="#" xr:uid="{CC031D2E-E32D-49BC-8B49-14A2AE77DA15}"/>
    <hyperlink ref="N460" location="HP!A507:N553" tooltip="next page" display="$" xr:uid="{CE5777DE-E5A2-404E-B2A1-92E801F002CF}"/>
    <hyperlink ref="A507" location="HP!A460:N460" tooltip="previous page header" display="#" xr:uid="{24B7DA39-A8F4-4B9A-BF9B-F3551169807C}"/>
    <hyperlink ref="N507" location="HP!A554:N600" tooltip="next page" display="$" xr:uid="{2B5BE4F7-CC11-4118-854B-337F8501EA67}"/>
    <hyperlink ref="A554" location="HP!A507:N507" tooltip="previous page header" display="#" xr:uid="{5745C2D8-C2B4-413C-914F-A4BCA447ACE3}"/>
    <hyperlink ref="N554" location="HP!A601:N646" tooltip="next page" display="$" xr:uid="{A73F6138-302C-4FBF-BA6C-FEA07898C64B}"/>
    <hyperlink ref="A601" location="HP!A554:N554" tooltip="previous page header" display="#" xr:uid="{FD4153F3-636C-424C-93E8-7BE4624F2031}"/>
    <hyperlink ref="N601" location="HP!N647:N693" tooltip="next page" display="$" xr:uid="{9BE15702-F419-4132-A459-9A647BC834B4}"/>
    <hyperlink ref="A647" location="HP!A601:N601" tooltip="previous page header" display="#" xr:uid="{5905ED75-B109-423F-9B31-B700B35F86D7}"/>
    <hyperlink ref="N647" location="HP!A694:N740" tooltip="next page" display="$" xr:uid="{0DFD68A6-F1E1-4DB0-AC58-4B926F900B94}"/>
    <hyperlink ref="A694" location="HP!A647:N647" tooltip="previous page header" display="#" xr:uid="{18AD6120-6F08-4934-8EB2-96E90D475020}"/>
    <hyperlink ref="N694" location="HP!A741:N777" tooltip="next page" display="$" xr:uid="{6655948F-59E3-4038-AE42-2C02881147E8}"/>
    <hyperlink ref="A741" location="HP!A694:N694" tooltip="previous page header" display="#" xr:uid="{9B2F9BA3-45F2-4954-A195-26984BFE9335}"/>
    <hyperlink ref="N741" location="HP!A778:N824" tooltip="next page" display="$" xr:uid="{F9337DF9-3C51-4D92-BEDB-E5C44F3B8E01}"/>
    <hyperlink ref="A778" location="HP!A741:N741" tooltip="previous page header" display="#" xr:uid="{558DB2E4-7553-47EC-A0A2-B8109D7AAE7D}"/>
    <hyperlink ref="N778" location="HP!A825:N871" tooltip="next page" display="$" xr:uid="{665F5360-0BE2-41E1-8030-D3EF5C7A524E}"/>
    <hyperlink ref="A825" location="HP!A778:N778" tooltip="previous page header" display="#" xr:uid="{8DFC372E-5398-4CC5-A5C9-BF87CC5FFB04}"/>
    <hyperlink ref="N825" location="HP!A872:N918" tooltip="next page" display="$" xr:uid="{FB550207-647C-44EA-85E5-5DE33E09AABB}"/>
    <hyperlink ref="A872" location="HP!A825:N825" tooltip="previous page header" display="#" xr:uid="{D2E248E4-3AB8-4EFF-BC51-6365609E59A6}"/>
    <hyperlink ref="N872" location="HP!A919:N965" tooltip="next page" display="$" xr:uid="{F2E16CD5-FF0C-4EE5-B6CC-6DE03111C584}"/>
    <hyperlink ref="A919" location="HP!A872:N872" tooltip="previous page header" display="#" xr:uid="{525854C7-060B-492C-8305-589FFC7C4499}"/>
    <hyperlink ref="N919" location="HP!A966:N999" tooltip="next page" display="$" xr:uid="{0C0AD8A9-A055-4D52-A8CD-949B1EBB5148}"/>
    <hyperlink ref="A966" location="HP!A919:N919" tooltip="previous page header" display="#" xr:uid="{1B639B1F-6D01-4FA6-A5C6-8E5AF26DE001}"/>
    <hyperlink ref="N966" location="HP!A1000:N1043" tooltip="next page" display="$" xr:uid="{CCC4FEE1-92DE-4696-9DA7-3B98DF58D2C3}"/>
    <hyperlink ref="A1000" location="HP!A966:N966" tooltip="previous page header" display="#" xr:uid="{38EA6F36-93C9-4A80-829E-B481CAC717C4}"/>
    <hyperlink ref="N1000" location="HP!A1044:N1075" tooltip="next page" display="$" xr:uid="{DF9DA17A-30B7-44E5-A571-DEE665B928BF}"/>
    <hyperlink ref="A1044" location="HP!A1000:N1000" tooltip="previous page header" display="#" xr:uid="{798A6420-6E30-4771-BA28-0B875D5E90AD}"/>
    <hyperlink ref="N1044" location="HP!A1076:N1112" tooltip="next page" display="$" xr:uid="{B65D1367-8F2A-4BB8-9B58-DDC8024EEFD9}"/>
    <hyperlink ref="A1076" location="HP!A1044:N1044" tooltip="previous page header" display="#" xr:uid="{F1FA8C27-B773-4BE0-A876-41BB6F7731BA}"/>
    <hyperlink ref="N1076" location="HP!A1113:N1150" display="$" xr:uid="{A78F8F82-4046-411C-B901-85B6B67989F1}"/>
    <hyperlink ref="A1113" location="HP!A1076:N1076" tooltip="previous page header" display="#" xr:uid="{BAA175EE-DCEB-4D7D-A28A-8078817E7A6C}"/>
    <hyperlink ref="N1113" location="HP!A1151:N1190" tooltip="next page" display="$" xr:uid="{D0AE58D3-2726-450C-A02B-EB765CD66AAD}"/>
    <hyperlink ref="A1151" location="HP!A1113:N1113" tooltip="previous page header" display="#" xr:uid="{CC144130-A18D-4678-84ED-65AFF2E4DED9}"/>
    <hyperlink ref="N1151" location="HP!A1191:N1237" tooltip="next page" display="$" xr:uid="{86AFA745-71B3-489A-9163-43BE36797B15}"/>
    <hyperlink ref="A1191" location="HP!A1151:N1151" tooltip="previous page header" display="#" xr:uid="{F5C98F32-3ECE-402C-BBD8-9D9867F96950}"/>
    <hyperlink ref="N1191" location="HP!A1238:N1284" tooltip="next page" display="$" xr:uid="{E9A86D81-0AA3-4195-A82C-9828995AFDFC}"/>
    <hyperlink ref="A1238" location="HP!A1191:N1191" tooltip="previous page header" display="#" xr:uid="{9B7921C3-B51C-4727-B7CD-5246D31FF1ED}"/>
    <hyperlink ref="N1238" location="HP!A1285:N1330" tooltip="next page" display="$" xr:uid="{78389071-6BA4-4120-BD45-184B1C340B1F}"/>
    <hyperlink ref="A1285" location="HP!A1238:N1238" tooltip="previous page header" display="#" xr:uid="{40B20AB7-E8EA-4B44-8D8B-08E6EC7EAFF7}"/>
    <hyperlink ref="N1285" location="HP!A1331:N1377" tooltip="next page" display="$" xr:uid="{EA6E6D77-C600-42D2-9872-D17A1D554025}"/>
    <hyperlink ref="A1331" location="HP!A1285:N1285" tooltip="previous page header" display="#" xr:uid="{20962BF0-9121-4B8B-BAFC-82FCF9E380C5}"/>
    <hyperlink ref="N1331" location="HP!A1378:N1424" tooltip="next page" display="$" xr:uid="{89B4C93F-11E4-4DD7-9EAB-0FBE3C308CA4}"/>
    <hyperlink ref="A1378" location="HP!A1331:N1331" tooltip="previous page header" display="#" xr:uid="{4222A696-180E-42F3-AA78-097184AD2920}"/>
    <hyperlink ref="N1378" location="HP!A1425:N1471" tooltip="next page" display="$" xr:uid="{BEBEF046-6350-405C-AE92-7A6602520FD0}"/>
    <hyperlink ref="A1425" location="HP!A1378:N1378" tooltip="previous page header" display="#" xr:uid="{261F9AB1-A448-44FC-AFB6-CEF704F25A09}"/>
    <hyperlink ref="N1425" location="HP!A1472:N1515" tooltip="next page" display="$" xr:uid="{4058A8C0-E602-4117-9CA4-66EDDD327F12}"/>
    <hyperlink ref="A1472" location="HP!A1425:N1425" tooltip="previous page header" display="#" xr:uid="{B461EA58-EF0A-490E-ACA9-C1303190F172}"/>
    <hyperlink ref="N1472" location="HP!A1516:N1546" tooltip="next page" display="$" xr:uid="{B293F57D-FAE9-4373-B68C-6A5924AA6748}"/>
    <hyperlink ref="A1516" location="HP!A1472:N1472" tooltip="previous page header" display="#" xr:uid="{8E7C5F51-27AF-4142-BEA2-4D3331B779FC}"/>
    <hyperlink ref="B1545:M1545" r:id="rId1" tooltip="click to go online to our Value Relating webste" display="Learn more at https://www.valuerelating.com" xr:uid="{D7F164DF-5A46-441B-9F3A-76D1168B8DFF}"/>
  </hyperlinks>
  <printOptions horizontalCentered="1"/>
  <pageMargins left="0.65" right="0.65" top="0.85" bottom="0.85" header="0.3" footer="0.3"/>
  <pageSetup orientation="portrait" r:id="rId2"/>
  <headerFooter differentFirst="1">
    <oddHeader>&amp;C&amp;"Arial Black,Regular"&amp;16&amp;K009641Value&amp;K004623 &amp;K7030A0Relating&amp;Rv2.0</oddHeader>
    <oddFooter>&amp;L&amp;D&amp;CPage &amp;P&amp;R&amp;F; &amp;A</oddFooter>
  </headerFooter>
  <drawing r:id="rId3"/>
  <legacyDrawing r:id="rId4"/>
  <extLst>
    <ext xmlns:x14="http://schemas.microsoft.com/office/spreadsheetml/2009/9/main" uri="{78C0D931-6437-407d-A8EE-F0AAD7539E65}">
      <x14:conditionalFormattings>
        <x14:conditionalFormatting xmlns:xm="http://schemas.microsoft.com/office/excel/2006/main">
          <x14:cfRule type="containsText" priority="6" operator="containsText" id="{5665C648-1A24-4335-B765-8CAF2AC60A9B}">
            <xm:f>NOT(ISERROR(SEARCH("+",A66)))</xm:f>
            <xm:f>"+"</xm:f>
            <x14:dxf>
              <fill>
                <patternFill>
                  <bgColor theme="1"/>
                </patternFill>
              </fill>
            </x14:dxf>
          </x14:cfRule>
          <xm:sqref>A66:A84</xm:sqref>
        </x14:conditionalFormatting>
        <x14:conditionalFormatting xmlns:xm="http://schemas.microsoft.com/office/excel/2006/main">
          <x14:cfRule type="containsText" priority="57" operator="containsText" id="{2DA0EAE2-B182-4371-9A9C-C5D9AAFE5BD3}">
            <xm:f>NOT(ISERROR(SEARCH("+",B268)))</xm:f>
            <xm:f>"+"</xm:f>
            <x14:dxf>
              <fill>
                <patternFill>
                  <bgColor rgb="FF007846"/>
                </patternFill>
              </fill>
            </x14:dxf>
          </x14:cfRule>
          <x14:cfRule type="containsText" priority="58" operator="containsText" id="{3AFD327F-7752-44C2-B6FE-822ECD090B88}">
            <xm:f>NOT(ISERROR(SEARCH("+",B268)))</xm:f>
            <xm:f>"+"</xm:f>
            <x14:dxf>
              <fill>
                <patternFill>
                  <bgColor theme="9" tint="-0.24994659260841701"/>
                </patternFill>
              </fill>
            </x14:dxf>
          </x14:cfRule>
          <xm:sqref>B268:B270</xm:sqref>
        </x14:conditionalFormatting>
        <x14:conditionalFormatting xmlns:xm="http://schemas.microsoft.com/office/excel/2006/main">
          <x14:cfRule type="containsText" priority="5" operator="containsText" id="{A13E51E4-0DE1-4816-B175-551C1CF70F86}">
            <xm:f>NOT(ISERROR(SEARCH($BB$183,B180)))</xm:f>
            <xm:f>$BB$183</xm:f>
            <x14:dxf>
              <font>
                <b/>
                <i/>
                <color theme="1" tint="0.499984740745262"/>
              </font>
            </x14:dxf>
          </x14:cfRule>
          <xm:sqref>B180:M182</xm:sqref>
        </x14:conditionalFormatting>
        <x14:conditionalFormatting xmlns:xm="http://schemas.microsoft.com/office/excel/2006/main">
          <x14:cfRule type="containsText" priority="3" operator="containsText" id="{9B6CA164-1DCF-493E-B471-36339670FBB9}">
            <xm:f>NOT(ISERROR(SEARCH($BD$758,E759)))</xm:f>
            <xm:f>$BD$758</xm:f>
            <x14:dxf>
              <font>
                <color rgb="FFC00000"/>
              </font>
              <fill>
                <patternFill patternType="mediumGray">
                  <fgColor rgb="FFFFCCCC"/>
                </patternFill>
              </fill>
            </x14:dxf>
          </x14:cfRule>
          <x14:cfRule type="containsText" priority="4" operator="containsText" id="{7A6FE25C-A517-4816-909E-31D8D5641999}">
            <xm:f>NOT(ISERROR(SEARCH($BD$757,E759)))</xm:f>
            <xm:f>$BD$757</xm:f>
            <x14:dxf>
              <font>
                <color rgb="FF0070C0"/>
              </font>
              <fill>
                <patternFill patternType="mediumGray">
                  <fgColor theme="8" tint="0.79998168889431442"/>
                  <bgColor auto="1"/>
                </patternFill>
              </fill>
            </x14:dxf>
          </x14:cfRule>
          <xm:sqref>E759:F759</xm:sqref>
        </x14:conditionalFormatting>
        <x14:conditionalFormatting xmlns:xm="http://schemas.microsoft.com/office/excel/2006/main">
          <x14:cfRule type="containsText" priority="1" operator="containsText" id="{9E9F2362-2A0B-42D6-BF03-B2F601293AB7}">
            <xm:f>NOT(ISERROR(SEARCH($BD$758,L759)))</xm:f>
            <xm:f>$BD$758</xm:f>
            <x14:dxf>
              <font>
                <color rgb="FFC00000"/>
              </font>
              <fill>
                <patternFill patternType="mediumGray">
                  <fgColor rgb="FFFFCCCC"/>
                </patternFill>
              </fill>
              <border>
                <left style="thin">
                  <color rgb="FF780000"/>
                </left>
                <right style="thin">
                  <color rgb="FF780000"/>
                </right>
                <top style="thin">
                  <color rgb="FF780000"/>
                </top>
                <bottom style="thin">
                  <color rgb="FF780000"/>
                </bottom>
              </border>
            </x14:dxf>
          </x14:cfRule>
          <x14:cfRule type="containsText" priority="2" operator="containsText" id="{75A5D99C-8574-44E9-A758-071FE58B0CD8}">
            <xm:f>NOT(ISERROR(SEARCH($BD$757,L759)))</xm:f>
            <xm:f>$BD$757</xm:f>
            <x14:dxf>
              <font>
                <color rgb="FF0070C0"/>
              </font>
              <fill>
                <patternFill patternType="mediumGray">
                  <fgColor theme="8" tint="0.79998168889431442"/>
                  <bgColor auto="1"/>
                </patternFill>
              </fill>
              <border>
                <left style="thin">
                  <color rgb="FF002060"/>
                </left>
                <right style="thin">
                  <color rgb="FF002060"/>
                </right>
                <top style="thin">
                  <color rgb="FF002060"/>
                </top>
                <bottom style="thin">
                  <color rgb="FF002060"/>
                </bottom>
              </border>
            </x14:dxf>
          </x14:cfRule>
          <xm:sqref>L759:M759</xm:sqref>
        </x14:conditionalFormatting>
        <x14:conditionalFormatting xmlns:xm="http://schemas.microsoft.com/office/excel/2006/main">
          <x14:cfRule type="containsText" priority="55" operator="containsText" id="{3509B887-8AAB-4CAF-8D4E-51DBA91B80E9}">
            <xm:f>NOT(ISERROR(SEARCH("+",M268)))</xm:f>
            <xm:f>"+"</xm:f>
            <x14:dxf>
              <fill>
                <patternFill>
                  <bgColor rgb="FF007846"/>
                </patternFill>
              </fill>
            </x14:dxf>
          </x14:cfRule>
          <x14:cfRule type="containsText" priority="56" operator="containsText" id="{061D2B15-4330-4D0B-AFD9-FF7425BFEE62}">
            <xm:f>NOT(ISERROR(SEARCH("+",M268)))</xm:f>
            <xm:f>"+"</xm:f>
            <x14:dxf>
              <fill>
                <patternFill>
                  <bgColor theme="9" tint="-0.24994659260841701"/>
                </patternFill>
              </fill>
            </x14:dxf>
          </x14:cfRule>
          <xm:sqref>M268:M270</xm:sqref>
        </x14:conditionalFormatting>
        <x14:conditionalFormatting xmlns:xm="http://schemas.microsoft.com/office/excel/2006/main">
          <x14:cfRule type="containsText" priority="7" operator="containsText" id="{611CCF9D-2962-4555-BB9C-7F52912FCAE0}">
            <xm:f>NOT(ISERROR(SEARCH("+",N66)))</xm:f>
            <xm:f>"+"</xm:f>
            <x14:dxf>
              <fill>
                <patternFill>
                  <bgColor theme="1"/>
                </patternFill>
              </fill>
            </x14:dxf>
          </x14:cfRule>
          <xm:sqref>N66:N84</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HP</vt:lpstr>
      <vt:lpstr>HP!Print_Area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 Turner</dc:creator>
  <cp:lastModifiedBy>Steph Turner</cp:lastModifiedBy>
  <cp:lastPrinted>2024-05-19T17:51:14Z</cp:lastPrinted>
  <dcterms:created xsi:type="dcterms:W3CDTF">2024-05-19T17:44:34Z</dcterms:created>
  <dcterms:modified xsi:type="dcterms:W3CDTF">2024-05-19T19:05:42Z</dcterms:modified>
</cp:coreProperties>
</file>